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saveExternalLinkValues="0"/>
  <bookViews>
    <workbookView xWindow="0" yWindow="0" windowWidth="20730" windowHeight="11760"/>
  </bookViews>
  <sheets>
    <sheet name="说明" sheetId="11" r:id="rId1"/>
    <sheet name="MEMORY" sheetId="6" r:id="rId2"/>
    <sheet name="DDRIVES" sheetId="7" r:id="rId3"/>
    <sheet name="FLASH" sheetId="8" r:id="rId4"/>
    <sheet name="SSD" sheetId="9" r:id="rId5"/>
    <sheet name="References" sheetId="10" r:id="rId6"/>
  </sheets>
  <definedNames>
    <definedName name="HTML_CodePage" hidden="1">1252</definedName>
    <definedName name="HTML_Control" localSheetId="2" hidden="1">{"'DDRIVES'!$A$1:$N$68"}</definedName>
    <definedName name="HTML_Control" hidden="1">{"'MEMORY'!$A$1:$N$211"}</definedName>
    <definedName name="HTML_Description" hidden="1">""</definedName>
    <definedName name="HTML_Email" hidden="1">"johnm@comp.nus.edu.sg"</definedName>
    <definedName name="HTML_Header" localSheetId="2" hidden="1">"DDRIVES"</definedName>
    <definedName name="HTML_Header" hidden="1">"MEMORY"</definedName>
    <definedName name="HTML_LastUpdate" hidden="1">"2000-05-02"</definedName>
    <definedName name="HTML_LineAfter" hidden="1">TRUE</definedName>
    <definedName name="HTML_LineBefore" hidden="1">FALSE</definedName>
    <definedName name="HTML_Name" hidden="1">"John McCallum"</definedName>
    <definedName name="HTML_OBDlg2" hidden="1">TRUE</definedName>
    <definedName name="HTML_OBDlg4" hidden="1">TRUE</definedName>
    <definedName name="HTML_OS" hidden="1">0</definedName>
    <definedName name="HTML_PathFile" localSheetId="2" hidden="1">"J:\public_html\diskprice.htm"</definedName>
    <definedName name="HTML_PathFile" hidden="1">"J:\public_html\memoryprice.htm"</definedName>
    <definedName name="HTML_Title" localSheetId="2" hidden="1">"DDRIVES"</definedName>
    <definedName name="HTML_Title" hidden="1">"MEMORY"</definedName>
    <definedName name="_xlnm.Print_Area">MEMORY!$A$1:$N$180</definedName>
    <definedName name="Print_Area_MI" localSheetId="2">DDRIVES!$B$1:$U$55</definedName>
    <definedName name="Print_Area_MI" localSheetId="1">MEMORY!$A$1:$N$155</definedName>
    <definedName name="PRINT_AREA_MI">MEMORY!$A$1:$N$155</definedName>
  </definedNames>
  <calcPr calcId="145621"/>
</workbook>
</file>

<file path=xl/calcChain.xml><?xml version="1.0" encoding="utf-8"?>
<calcChain xmlns="http://schemas.openxmlformats.org/spreadsheetml/2006/main">
  <c r="C6" i="7" l="1"/>
  <c r="C7" i="7"/>
  <c r="C8" i="7"/>
  <c r="C9" i="7"/>
  <c r="C10" i="7"/>
  <c r="C11" i="7"/>
  <c r="E12" i="7"/>
  <c r="T12" i="7"/>
  <c r="C13" i="7"/>
  <c r="D14" i="7"/>
  <c r="T14" i="7"/>
  <c r="D15" i="7"/>
  <c r="T15" i="7"/>
  <c r="D16" i="7"/>
  <c r="T16" i="7"/>
  <c r="D17" i="7"/>
  <c r="E18" i="7"/>
  <c r="E19" i="7"/>
  <c r="E20" i="7"/>
  <c r="E21" i="7"/>
  <c r="E22" i="7"/>
  <c r="D23" i="7"/>
  <c r="T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S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B6" i="6"/>
  <c r="H6" i="6"/>
  <c r="B7" i="6"/>
  <c r="H7" i="6"/>
  <c r="B8" i="6"/>
  <c r="H8" i="6"/>
  <c r="B9" i="6"/>
  <c r="H9" i="6"/>
  <c r="B10" i="6"/>
  <c r="H10" i="6"/>
  <c r="B11" i="6"/>
  <c r="H11" i="6"/>
  <c r="B12" i="6"/>
  <c r="H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I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H52" i="6"/>
  <c r="B53" i="6"/>
  <c r="H53" i="6"/>
  <c r="B54" i="6"/>
  <c r="H54" i="6"/>
  <c r="B55" i="6"/>
  <c r="H55" i="6"/>
  <c r="B56" i="6"/>
  <c r="H56" i="6"/>
  <c r="B57" i="6"/>
  <c r="H57" i="6"/>
  <c r="B58" i="6"/>
  <c r="H58" i="6"/>
  <c r="B59" i="6"/>
  <c r="H59" i="6"/>
  <c r="B60" i="6"/>
  <c r="H60" i="6"/>
  <c r="B61" i="6"/>
  <c r="H61" i="6"/>
  <c r="B62" i="6"/>
  <c r="H62" i="6"/>
  <c r="B63" i="6"/>
  <c r="H63" i="6"/>
  <c r="B64" i="6"/>
  <c r="H64" i="6"/>
  <c r="B65" i="6"/>
  <c r="H65" i="6"/>
  <c r="B66" i="6"/>
  <c r="H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H87" i="6"/>
  <c r="B88" i="6"/>
  <c r="B89" i="6"/>
  <c r="B90" i="6"/>
  <c r="H90" i="6"/>
  <c r="B91" i="6"/>
  <c r="H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C106" i="6"/>
  <c r="B107" i="6"/>
  <c r="B108" i="6"/>
  <c r="B109" i="6"/>
  <c r="B110" i="6"/>
  <c r="B111" i="6"/>
  <c r="B112" i="6"/>
  <c r="B113" i="6"/>
  <c r="B114" i="6"/>
  <c r="B115" i="6"/>
  <c r="B116" i="6"/>
  <c r="B117" i="6"/>
  <c r="L117" i="6"/>
  <c r="B118" i="6"/>
  <c r="L118" i="6"/>
  <c r="B119" i="6"/>
  <c r="L119" i="6"/>
  <c r="B120" i="6"/>
  <c r="L120" i="6"/>
  <c r="B121" i="6"/>
  <c r="L121" i="6"/>
  <c r="B122" i="6"/>
  <c r="L122" i="6"/>
  <c r="B123" i="6"/>
  <c r="L123" i="6"/>
  <c r="B124" i="6"/>
  <c r="L124" i="6"/>
  <c r="B125" i="6"/>
  <c r="L125" i="6"/>
  <c r="B126" i="6"/>
  <c r="L126" i="6"/>
  <c r="B127" i="6"/>
  <c r="H127" i="6"/>
  <c r="L127" i="6"/>
  <c r="B128" i="6"/>
  <c r="L128" i="6"/>
  <c r="B129" i="6"/>
  <c r="L129" i="6"/>
  <c r="B130" i="6"/>
  <c r="L130" i="6"/>
  <c r="B131" i="6"/>
  <c r="L131" i="6"/>
  <c r="B132" i="6"/>
  <c r="L132" i="6"/>
  <c r="B133" i="6"/>
  <c r="L133" i="6"/>
  <c r="B134" i="6"/>
  <c r="L134" i="6"/>
  <c r="B135" i="6"/>
  <c r="L135" i="6"/>
  <c r="B136" i="6"/>
  <c r="L136" i="6"/>
  <c r="B137" i="6"/>
  <c r="L137" i="6"/>
  <c r="B138" i="6"/>
  <c r="L138" i="6"/>
  <c r="B139" i="6"/>
  <c r="L139" i="6"/>
  <c r="B140" i="6"/>
  <c r="L140" i="6"/>
  <c r="B141" i="6"/>
  <c r="L141" i="6"/>
  <c r="B142" i="6"/>
  <c r="L142" i="6"/>
  <c r="B143" i="6"/>
  <c r="L143" i="6"/>
  <c r="B144" i="6"/>
  <c r="L144" i="6"/>
  <c r="B145" i="6"/>
  <c r="L145" i="6"/>
  <c r="B146" i="6"/>
  <c r="L146" i="6"/>
  <c r="B147" i="6"/>
  <c r="L147" i="6"/>
  <c r="B148" i="6"/>
  <c r="L148" i="6"/>
  <c r="B149" i="6"/>
  <c r="L149" i="6"/>
  <c r="B150" i="6"/>
  <c r="L150" i="6"/>
  <c r="B151" i="6"/>
  <c r="L151" i="6"/>
  <c r="B152" i="6"/>
  <c r="L152" i="6"/>
  <c r="B153" i="6"/>
  <c r="L153" i="6"/>
  <c r="B154" i="6"/>
  <c r="H154" i="6"/>
  <c r="L154" i="6"/>
  <c r="B155" i="6"/>
  <c r="H155" i="6"/>
  <c r="L155" i="6"/>
  <c r="B156" i="6"/>
  <c r="H156" i="6"/>
  <c r="B157" i="6"/>
  <c r="H157" i="6"/>
  <c r="L157" i="6"/>
  <c r="B158" i="6"/>
  <c r="H158" i="6"/>
  <c r="L158" i="6"/>
  <c r="B159" i="6"/>
  <c r="H159" i="6"/>
  <c r="L159" i="6"/>
  <c r="B160" i="6"/>
  <c r="H160" i="6"/>
  <c r="L160" i="6"/>
  <c r="B161" i="6"/>
  <c r="H161" i="6"/>
  <c r="L161" i="6"/>
  <c r="B162" i="6"/>
  <c r="H162" i="6"/>
  <c r="L162" i="6"/>
  <c r="B163" i="6"/>
  <c r="H163" i="6"/>
  <c r="L163" i="6"/>
  <c r="B164" i="6"/>
  <c r="H164" i="6"/>
  <c r="L164" i="6"/>
  <c r="B165" i="6"/>
  <c r="H165" i="6"/>
  <c r="B166" i="6"/>
  <c r="H166" i="6"/>
  <c r="B167" i="6"/>
  <c r="H167" i="6"/>
  <c r="B168" i="6"/>
  <c r="H168" i="6"/>
  <c r="B169" i="6"/>
  <c r="H169" i="6"/>
  <c r="B170" i="6"/>
  <c r="H170" i="6"/>
  <c r="B171" i="6"/>
  <c r="H171" i="6"/>
  <c r="B172" i="6"/>
  <c r="H172" i="6"/>
  <c r="B173" i="6"/>
  <c r="H173" i="6"/>
  <c r="B174" i="6"/>
  <c r="H174" i="6"/>
  <c r="B175" i="6"/>
  <c r="H175" i="6"/>
  <c r="B176" i="6"/>
  <c r="H176" i="6"/>
  <c r="B177" i="6"/>
  <c r="H177" i="6"/>
  <c r="B178" i="6"/>
  <c r="H178" i="6"/>
  <c r="B179" i="6"/>
  <c r="H179" i="6"/>
  <c r="B180" i="6"/>
  <c r="H180" i="6"/>
  <c r="B181" i="6"/>
  <c r="H181" i="6"/>
  <c r="B182" i="6"/>
  <c r="H182" i="6"/>
  <c r="B183" i="6"/>
  <c r="H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I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</calcChain>
</file>

<file path=xl/sharedStrings.xml><?xml version="1.0" encoding="utf-8"?>
<sst xmlns="http://schemas.openxmlformats.org/spreadsheetml/2006/main" count="3899" uniqueCount="1023">
  <si>
    <t>Memory Price History</t>
  </si>
  <si>
    <t>C:/My Documents/Research/Memprice/memory.xls</t>
  </si>
  <si>
    <t>copyright 2002, John C. McCallum</t>
  </si>
  <si>
    <t>Date</t>
  </si>
  <si>
    <t>Ref:</t>
  </si>
  <si>
    <t>Page</t>
  </si>
  <si>
    <t>Company</t>
  </si>
  <si>
    <t>Size</t>
  </si>
  <si>
    <t xml:space="preserve"> Memory Type</t>
  </si>
  <si>
    <t>nsec</t>
  </si>
  <si>
    <t>US$</t>
  </si>
  <si>
    <t>Phister 366</t>
  </si>
  <si>
    <t>C.C.C.</t>
  </si>
  <si>
    <t>Flip-Flop transistor</t>
  </si>
  <si>
    <t>E.E.Co.</t>
  </si>
  <si>
    <t>Flip-Flop - vacuum tube</t>
  </si>
  <si>
    <t>Phister 367</t>
  </si>
  <si>
    <t>IBM</t>
  </si>
  <si>
    <t>Core memory for IBM 1401</t>
  </si>
  <si>
    <t>Core Memory for IBM 360/30</t>
  </si>
  <si>
    <t>Core Memory for IBM 370/135</t>
  </si>
  <si>
    <t>Jan</t>
  </si>
  <si>
    <t>PDP8/e User Price List</t>
  </si>
  <si>
    <t>DEC</t>
  </si>
  <si>
    <t>Core memory 8Kwords x 12 bit</t>
  </si>
  <si>
    <t>IC Memory for IBM 370/125</t>
  </si>
  <si>
    <t>Radio-Electronics</t>
  </si>
  <si>
    <t>MITS</t>
  </si>
  <si>
    <t>Altair 8800 256 Byte Static Board</t>
  </si>
  <si>
    <t>Feb</t>
  </si>
  <si>
    <t>Altair 1K Static Board</t>
  </si>
  <si>
    <t>Apr</t>
  </si>
  <si>
    <t>Altair 4K DRAM Board</t>
  </si>
  <si>
    <t>Oct</t>
  </si>
  <si>
    <t>Altair 4K Static (2102) RAM Board</t>
  </si>
  <si>
    <t>Mar</t>
  </si>
  <si>
    <t>Altair 16K Static RAM Board</t>
  </si>
  <si>
    <t>Jun</t>
  </si>
  <si>
    <t>SD Sales</t>
  </si>
  <si>
    <t>SD Sales 4K Static Board</t>
  </si>
  <si>
    <t>Aug</t>
  </si>
  <si>
    <t>8K Static RAM Board</t>
  </si>
  <si>
    <t>TDL</t>
  </si>
  <si>
    <t>S-100 16K</t>
  </si>
  <si>
    <t>S-100 64K</t>
  </si>
  <si>
    <t>May</t>
  </si>
  <si>
    <t>Jul</t>
  </si>
  <si>
    <t>Extensis</t>
  </si>
  <si>
    <t>Interface Age</t>
  </si>
  <si>
    <t>SD Sales - Jade</t>
  </si>
  <si>
    <t>S-100, SD Sales/Jade 64K Kit</t>
  </si>
  <si>
    <t>Jade</t>
  </si>
  <si>
    <t>Microsystems</t>
  </si>
  <si>
    <t>Sep</t>
  </si>
  <si>
    <t>BYTE</t>
  </si>
  <si>
    <t>California Digital</t>
  </si>
  <si>
    <t>Advanced Computer Products</t>
  </si>
  <si>
    <t>IBM PC Board, 384K, $199+6*50</t>
  </si>
  <si>
    <t>Do Kay</t>
  </si>
  <si>
    <t>IBM 512K $199.95+8*29.97</t>
  </si>
  <si>
    <t>IBM 512K $199.95+8*19.98</t>
  </si>
  <si>
    <t>IBM 512K $149+8*15.75</t>
  </si>
  <si>
    <t>Fortron</t>
  </si>
  <si>
    <t>IBM 512K $119+7*13</t>
  </si>
  <si>
    <t>2MB J-RAM-2 A&amp;T $699</t>
  </si>
  <si>
    <t>2MB J-RAM-2 A&amp;T $599</t>
  </si>
  <si>
    <t>Nov</t>
  </si>
  <si>
    <t>Dec</t>
  </si>
  <si>
    <t>JDR</t>
  </si>
  <si>
    <t>JDR AT Multifuntion $199.95+49.95+318.60</t>
  </si>
  <si>
    <t>JDR AT Multifuntion $139.95+49.95+3*36*2.95</t>
  </si>
  <si>
    <t>Pine</t>
  </si>
  <si>
    <t>Pine 3MB Multifunction $147+108*3</t>
  </si>
  <si>
    <t>JDR MCT-ATRAM 4MB $149.95+39.95+4*36*2.95</t>
  </si>
  <si>
    <t>JDR MCT-ATMF 3MB Multifunction</t>
  </si>
  <si>
    <t>AST Advantage AT w/3MB</t>
  </si>
  <si>
    <t>JDR MCT-ATMF 3MB Multifunc $169.90+3*36*3.49</t>
  </si>
  <si>
    <t>JDR MCT-ATMF 3MB Multifunc $169.90+426.60</t>
  </si>
  <si>
    <t>JDR MCT-ATMF 3MB Multifunc $169.90+3*36*12.45</t>
  </si>
  <si>
    <t>JDR MCT-ATMF 3MB Multifunc $169.90+3*36*7.99</t>
  </si>
  <si>
    <t>Unitex</t>
  </si>
  <si>
    <t>Unitex RAMII-EMS - 4MB $249+36*15.00</t>
  </si>
  <si>
    <t>Everex RAM II 4M-EMS $249+36*14.</t>
  </si>
  <si>
    <t>Bocaram AT 8MB - $159+72*12</t>
  </si>
  <si>
    <t>Everex RAM 10,000 10MB $179+90*11.</t>
  </si>
  <si>
    <t>Bocaram AT 8MB - $149+72*10.50</t>
  </si>
  <si>
    <t>Bocaram AT 8MB - $149+72*9.75</t>
  </si>
  <si>
    <t>Bocaram AT 8MB - $149+72*8.50</t>
  </si>
  <si>
    <t>Bocaram AT 8MB - $140+72*8.00</t>
  </si>
  <si>
    <t>Bocaram AT 8MB - $140+72*7.25</t>
  </si>
  <si>
    <t>Nevada</t>
  </si>
  <si>
    <t>Bocaram AT Plus 8MB - $649</t>
  </si>
  <si>
    <t>Bocaram AT Plus 8MB - $140+72*6.00</t>
  </si>
  <si>
    <t>IC Express</t>
  </si>
  <si>
    <t>1Mx9-80 SIMM @ $59</t>
  </si>
  <si>
    <t>1Mx9-80 SIMM @ $51</t>
  </si>
  <si>
    <t>1Mx9-80 SIMM @ $45.50</t>
  </si>
  <si>
    <t>1Mx9-80 SIMM @ $44.50</t>
  </si>
  <si>
    <t>AMT International</t>
  </si>
  <si>
    <t>1Mx9-100 SIMM @ $45</t>
  </si>
  <si>
    <t>4Mx9-80 SIMM @ $175</t>
  </si>
  <si>
    <t>4Mx9-80 SIMM @ $165</t>
  </si>
  <si>
    <t>Microprocessors Internatinal</t>
  </si>
  <si>
    <t>4Mx9-80 SIMM @ $185</t>
  </si>
  <si>
    <t>4Mx9-80 SIMM @ $180</t>
  </si>
  <si>
    <t>4Mx9-80 SIMM @ $159</t>
  </si>
  <si>
    <t>4Mx9-80 SIMM @ $145</t>
  </si>
  <si>
    <t>Sii Micros</t>
  </si>
  <si>
    <t>4Mx9-?? SIMM @ $139</t>
  </si>
  <si>
    <t>4Mx9-80 SIMM @ $120</t>
  </si>
  <si>
    <t>AmRam</t>
  </si>
  <si>
    <t>4Mx9-80 SIMM @ $130</t>
  </si>
  <si>
    <t>4Mx9-80 SIMM @ $134</t>
  </si>
  <si>
    <t>Worldwide</t>
  </si>
  <si>
    <t>4Mx9-70 SIMM @ $124</t>
  </si>
  <si>
    <t>4Mx9-80 SIMM @ $110</t>
  </si>
  <si>
    <t>4Mx9-80 SIMM @ $105</t>
  </si>
  <si>
    <t>Cititronics</t>
  </si>
  <si>
    <t>4Mx36-?? SIMM @ $526</t>
  </si>
  <si>
    <t>Memory Superstore</t>
  </si>
  <si>
    <t>4Mx9-70 SIMM @ $110</t>
  </si>
  <si>
    <t>1Mx9-100 SIMM @ $30</t>
  </si>
  <si>
    <t>LA Trade</t>
  </si>
  <si>
    <t>4Mx9-80 SIMM @ $144</t>
  </si>
  <si>
    <t>First Source International</t>
  </si>
  <si>
    <t>4Mx9-70 SIMM @ $159</t>
  </si>
  <si>
    <t>West Coast Micro</t>
  </si>
  <si>
    <t>4Mx3x3-70 SIMM @ $143</t>
  </si>
  <si>
    <t>La Trade</t>
  </si>
  <si>
    <t>4Mx9-80 SIMM @ $149</t>
  </si>
  <si>
    <t>4Mx9-80 SIMM @ $154</t>
  </si>
  <si>
    <t>1Mx9-100 SIMM @ $37</t>
  </si>
  <si>
    <t>Pacific Coast Micro</t>
  </si>
  <si>
    <t>4Mx9-70 SIMM @ $136</t>
  </si>
  <si>
    <t>4Mx9-70 SIMM @ $134</t>
  </si>
  <si>
    <t>4Mx9-70 SIMM @ $129</t>
  </si>
  <si>
    <t>4Mx9-80 SIMM @ $129</t>
  </si>
  <si>
    <t>4Mx36-70 SIMM [72 pin] @ $499</t>
  </si>
  <si>
    <t>4Mx36-70 SIMM [72 pin] @ $498</t>
  </si>
  <si>
    <t>4Mx36-70 SIMM [72 pin] @ $489</t>
  </si>
  <si>
    <t>Future Micro</t>
  </si>
  <si>
    <t>4Mx36-70 SIMM [72 pin] @ $529</t>
  </si>
  <si>
    <t>4Mx36-70 SIMM [72 pin] @ $494</t>
  </si>
  <si>
    <t>4Mx36-70 SIMM [72 pin] @ $478</t>
  </si>
  <si>
    <t>4Mx36-70 SIMM [72 pin] @ $460</t>
  </si>
  <si>
    <t>2Mx36-70 SIMM [72 pin] @ $209</t>
  </si>
  <si>
    <t>4Mx36-70 SIMM [72 pin] @ $395</t>
  </si>
  <si>
    <t>8Mx36-60 SIMM [72 pin] @ $550</t>
  </si>
  <si>
    <t>no JDR ads anymore</t>
  </si>
  <si>
    <t>2Mx36-70 SIMM [72 pin] @ $119</t>
  </si>
  <si>
    <t>Byte appears to be</t>
  </si>
  <si>
    <t>4Mx32-60 SIMM [72 pin] @ $180</t>
  </si>
  <si>
    <t>going downhill in</t>
  </si>
  <si>
    <t>4Mx36-60 SIMM [72 pin] @ $145</t>
  </si>
  <si>
    <t>subscriptions, etc.</t>
  </si>
  <si>
    <t>4Mx36-60 SIMM [72 pin] @ $135</t>
  </si>
  <si>
    <t>4Mx36-70 SIMM [72 pin] @ $128</t>
  </si>
  <si>
    <t>2Mx32-70 SIMM [72 pin] @ $42</t>
  </si>
  <si>
    <t>2Mx32-60 SIMM EDO [72 pin] @ $37</t>
  </si>
  <si>
    <t>Memory On-Line</t>
  </si>
  <si>
    <t>2Mx32-60 SIMM EDO [72 pin] @ $29</t>
  </si>
  <si>
    <t>2Mx32-60 SIMM EDO [72 pin] @ $24</t>
  </si>
  <si>
    <t>4Mx32-60 SIMM EDO [72 pin] @ $59</t>
  </si>
  <si>
    <t>Pcmag</t>
  </si>
  <si>
    <t>Miami Int'l</t>
  </si>
  <si>
    <t>2Mx32-? SIMM EDO [72 pin] @ $32</t>
  </si>
  <si>
    <t>last Byte</t>
  </si>
  <si>
    <t>Bason Memory Warehouse</t>
  </si>
  <si>
    <t>2Mx32-? SIMM FPM [72 pin] @ $33</t>
  </si>
  <si>
    <t>Sep23</t>
  </si>
  <si>
    <t>???</t>
  </si>
  <si>
    <t>Oct21</t>
  </si>
  <si>
    <t>Nov18</t>
  </si>
  <si>
    <t>8Mx32-? SIMM EDO [72 pin] @ $104</t>
  </si>
  <si>
    <t>Dec16</t>
  </si>
  <si>
    <t>Computer America Inc</t>
  </si>
  <si>
    <t>8Mx32-? SIMM EDO [72 pin] @ $69</t>
  </si>
  <si>
    <t>Jan20</t>
  </si>
  <si>
    <t>Feb24</t>
  </si>
  <si>
    <t>8Mx32-? SIMM EDO [72 pin] @ $29</t>
  </si>
  <si>
    <t>Mar10</t>
  </si>
  <si>
    <t>8Mx32-? SIMM EDO [72 pin] @ $31</t>
  </si>
  <si>
    <t>Apr21</t>
  </si>
  <si>
    <t>8Mx32-? SIMM EDO [72 pin] @ $39</t>
  </si>
  <si>
    <t>May26</t>
  </si>
  <si>
    <t>8Mx32-? SIMM EDO [72 pin] @ $38</t>
  </si>
  <si>
    <t>Jun30</t>
  </si>
  <si>
    <t>Computer Services</t>
  </si>
  <si>
    <t>4Mx64-? DIMM SDRAM @ $33</t>
  </si>
  <si>
    <t>Sep22</t>
  </si>
  <si>
    <t>Oct20</t>
  </si>
  <si>
    <t>8Mx32-? SIMM EDO [72 pin] @ $37</t>
  </si>
  <si>
    <t>Nov17</t>
  </si>
  <si>
    <t>Discount Memory</t>
  </si>
  <si>
    <t>8Mx32-? SIMM FPM [72 pin] @ $27</t>
  </si>
  <si>
    <t>Dec1</t>
  </si>
  <si>
    <t>Feb9</t>
  </si>
  <si>
    <t>Memory Liquidators</t>
  </si>
  <si>
    <t>8Mx32-? SIMM FPM [72 pin] @ $46</t>
  </si>
  <si>
    <t>Feb23</t>
  </si>
  <si>
    <t>Mar23</t>
  </si>
  <si>
    <t>Tiger Systems</t>
  </si>
  <si>
    <t>64 MB DIMM PC-100 @ $79.99</t>
  </si>
  <si>
    <t>Apr20</t>
  </si>
  <si>
    <t>TigerDirect.com</t>
  </si>
  <si>
    <t>May25</t>
  </si>
  <si>
    <t>64 MB DIMM PC-100 @ $54.99</t>
  </si>
  <si>
    <t>Jul99</t>
  </si>
  <si>
    <t>128 MB DIMM PC-100 @ $99.99</t>
  </si>
  <si>
    <t>Sep21</t>
  </si>
  <si>
    <t>www.crucial.com</t>
  </si>
  <si>
    <t>128 MB DIMM PC-100 @ $111.14</t>
  </si>
  <si>
    <t>Oct19</t>
  </si>
  <si>
    <t>64 MB DIMM PC-100 @ $66.49</t>
  </si>
  <si>
    <t>Nov16</t>
  </si>
  <si>
    <t>128 MB DIMM PC-100 @ $170.99</t>
  </si>
  <si>
    <t>128 MB DIMM PC-100 @ $300.59</t>
  </si>
  <si>
    <t>Jan18</t>
  </si>
  <si>
    <t>Crucial Technology</t>
  </si>
  <si>
    <t>64 MB DIMM PC-100 @ $99.89</t>
  </si>
  <si>
    <t>Feb18</t>
  </si>
  <si>
    <t>64 MB DIMM PC-100 @ $94.49</t>
  </si>
  <si>
    <t>Mar21</t>
  </si>
  <si>
    <t>StarSurplus.com</t>
  </si>
  <si>
    <t>64 MB DIMM PC-100 @ $69</t>
  </si>
  <si>
    <t>Apr18</t>
  </si>
  <si>
    <t>64 MB DIMM PC-100 @ $53.99</t>
  </si>
  <si>
    <t>May9</t>
  </si>
  <si>
    <t>128 MB DIMM PC-100 @ $89</t>
  </si>
  <si>
    <t>Jun27</t>
  </si>
  <si>
    <t>64 MB DIMM PC-100 @ $57.59</t>
  </si>
  <si>
    <t>128 MB DIMM PC-133 @ $99</t>
  </si>
  <si>
    <t>Sep1</t>
  </si>
  <si>
    <t>64 MB DIMM PC-133 @ $68.39</t>
  </si>
  <si>
    <t>only advert for RAM</t>
  </si>
  <si>
    <t>Oct3</t>
  </si>
  <si>
    <t>64 MB DIMM PC-133 @ $71.99</t>
  </si>
  <si>
    <t>Nov7</t>
  </si>
  <si>
    <t>Dec5</t>
  </si>
  <si>
    <t>64 MB DIMM PC-133 @ $57.59</t>
  </si>
  <si>
    <t>discount for web purchase</t>
  </si>
  <si>
    <t>Jan2</t>
  </si>
  <si>
    <t>64 MB DIMM PC-133 @ $47.69</t>
  </si>
  <si>
    <t>Feb6</t>
  </si>
  <si>
    <t>128 MB DIMM PC-133 @ $59.39</t>
  </si>
  <si>
    <t>Mar6</t>
  </si>
  <si>
    <t>Apr3</t>
  </si>
  <si>
    <t>128 MB DIMM PC-133 @ $49</t>
  </si>
  <si>
    <t>May8</t>
  </si>
  <si>
    <t>128 MB DIMM PC-100 @ $49.49</t>
  </si>
  <si>
    <t>Jun12</t>
  </si>
  <si>
    <t>128 MB DIMM PC-133 @ $39</t>
  </si>
  <si>
    <t>256 MB DDR PC2100 @ $89.99</t>
  </si>
  <si>
    <t>iMemoryMall.com</t>
  </si>
  <si>
    <t>256 MB DIMM PC-133 @ $69</t>
  </si>
  <si>
    <t>256 MB DIMM PC-133 @ $49</t>
  </si>
  <si>
    <t>Sep4</t>
  </si>
  <si>
    <t>Oct16</t>
  </si>
  <si>
    <t>128 MB DIMM PC-133 @ $21.59</t>
  </si>
  <si>
    <t>Oct30</t>
  </si>
  <si>
    <t>128 MB DIMM PC-133 @ $18.89</t>
  </si>
  <si>
    <t>Feb12</t>
  </si>
  <si>
    <t>256 MB DIMM PC-133 @ $34.19</t>
  </si>
  <si>
    <t>256 MB DDR PC2100 @ $53.09</t>
  </si>
  <si>
    <t>Apr9</t>
  </si>
  <si>
    <t>512 MB DIMM PC-133 @ $99</t>
  </si>
  <si>
    <t>May7</t>
  </si>
  <si>
    <t>128 MB DIMM PC-133 @ $42.29</t>
  </si>
  <si>
    <t>Aug02</t>
  </si>
  <si>
    <t>256 MB DIMM PC-133 @ $49.49</t>
  </si>
  <si>
    <t>Oct1</t>
  </si>
  <si>
    <t>Mar25</t>
  </si>
  <si>
    <t>NewEgg.com</t>
  </si>
  <si>
    <t>256 MB DIMM DDR-2100 @ $45</t>
  </si>
  <si>
    <t>Apr22</t>
  </si>
  <si>
    <t>512 MB DIMM PC-133 @ $39</t>
  </si>
  <si>
    <t>May27</t>
  </si>
  <si>
    <t>512 MB DIMM DDR-2700 @ $64.50</t>
  </si>
  <si>
    <t>Jun17</t>
  </si>
  <si>
    <t>HardDrive.com</t>
  </si>
  <si>
    <t>512 MB DIMM PC-133 @ $59</t>
  </si>
  <si>
    <t>July</t>
  </si>
  <si>
    <t>256 MB DIMM DDR-2100 @ $33.99</t>
  </si>
  <si>
    <t>Aug19</t>
  </si>
  <si>
    <t>512 MB DIMM SDRAM @ $65.99</t>
  </si>
  <si>
    <t>DDR at $72.99</t>
  </si>
  <si>
    <t>Sep16</t>
  </si>
  <si>
    <t>512 MB DIMM SDRAM @ $72.99</t>
  </si>
  <si>
    <t>DDR at $86.99</t>
  </si>
  <si>
    <t>512 MB DIMM SDRAM @ $75.99</t>
  </si>
  <si>
    <t>Nov25</t>
  </si>
  <si>
    <t>512 MB DIMM PC-133 @ $81.99</t>
  </si>
  <si>
    <t>DDR at $85.99</t>
  </si>
  <si>
    <t>Dec30</t>
  </si>
  <si>
    <t>512 MB DIMM PC-133 @ $84.99</t>
  </si>
  <si>
    <t>512 MB DIMM DDR-3200 @ $89</t>
  </si>
  <si>
    <t>Feb17</t>
  </si>
  <si>
    <t>512 MB DIMM DDR-3200 @ $76</t>
  </si>
  <si>
    <t>GEIL</t>
  </si>
  <si>
    <t>Mar16</t>
  </si>
  <si>
    <t>512 MB DIMM DDR-3200 @ $75</t>
  </si>
  <si>
    <t>May4</t>
  </si>
  <si>
    <t>Jun8</t>
  </si>
  <si>
    <t>512 MB DIMM DDR-3200 @ $104</t>
  </si>
  <si>
    <t>512 MB DIMM DDR-3200 @ $90</t>
  </si>
  <si>
    <t>Kingston</t>
  </si>
  <si>
    <t>Apr12</t>
  </si>
  <si>
    <t>2x512 MB DIMM DDR-3200 @ $90</t>
  </si>
  <si>
    <t>Mushkin</t>
  </si>
  <si>
    <t>Jun7</t>
  </si>
  <si>
    <t>1 GB DIMM DDR PC-3200Pro @ $153</t>
  </si>
  <si>
    <t>Corsair</t>
  </si>
  <si>
    <t>Nov8</t>
  </si>
  <si>
    <t>1 GB DIMM DDR2-533 @ $119</t>
  </si>
  <si>
    <t>Dec6</t>
  </si>
  <si>
    <t>2x512 MB DIMM DDR-4800 @ $189</t>
  </si>
  <si>
    <t>2x1 GB DIMM DDR-500 PC4000 @ $229.81</t>
  </si>
  <si>
    <t>OCZ Gold</t>
  </si>
  <si>
    <t>Web</t>
  </si>
  <si>
    <t>2x1 GB DIMM DDR2-667 @ $148.99 free shipping</t>
  </si>
  <si>
    <t>Jul23</t>
  </si>
  <si>
    <t>1GB DIMM DDR2-667 @$83.99</t>
  </si>
  <si>
    <t>2x1 GB DIMM DDR2-667 @ $179.99-$30 rebate + 4.99 shipping</t>
  </si>
  <si>
    <t>Oct5</t>
  </si>
  <si>
    <t>2x1 GB DIMM DDR2-667 @ $214.99-$40 rebate + 4.99 shipping</t>
  </si>
  <si>
    <t>PQi</t>
  </si>
  <si>
    <t>2x1 GB DIMM DDR2-800 @ $199.99 + free shipping</t>
  </si>
  <si>
    <t>G. Skill</t>
  </si>
  <si>
    <t>Dec21</t>
  </si>
  <si>
    <t>1GB DIMM DDR-400 @$88.99 + 4.99 shipping</t>
  </si>
  <si>
    <t>Wintec</t>
  </si>
  <si>
    <t>Jan28</t>
  </si>
  <si>
    <t>1GB DIMM DDR-400 @$78.99 + 4.99 shipping</t>
  </si>
  <si>
    <t>Feb28</t>
  </si>
  <si>
    <t>1GB DIMM DDR2-800 @ $74.99 + $4.99 shipping</t>
  </si>
  <si>
    <t>Patriot</t>
  </si>
  <si>
    <t>Mar15</t>
  </si>
  <si>
    <t>2x1 GB DIMM DDR2-667 @ $129.99 + 4.99 shipping</t>
  </si>
  <si>
    <t>5-5-5-18</t>
  </si>
  <si>
    <t>2x1 GB DIMM DDR2-800 @ $94.99 + free shipping</t>
  </si>
  <si>
    <t>A-Data</t>
  </si>
  <si>
    <t>July9</t>
  </si>
  <si>
    <t>cas 5</t>
  </si>
  <si>
    <t>2x1 GB DIMM DDR2-667 @ $73.99 + 4.99 shipping</t>
  </si>
  <si>
    <t>Super Talent</t>
  </si>
  <si>
    <t>Sept30</t>
  </si>
  <si>
    <t>2x1 GB DIMM DDR2-800 @ $66.99 + 4.99 shipping</t>
  </si>
  <si>
    <t>2x1 GB DIMM DDR2-800 @ $60.99 + 4.99 shipping</t>
  </si>
  <si>
    <t>Nov10</t>
  </si>
  <si>
    <t>2x1 GB DIMM DDR2-667 @ $44.99 + 4.99 shipping</t>
  </si>
  <si>
    <t>Dec05</t>
  </si>
  <si>
    <t>5-5-5-15</t>
  </si>
  <si>
    <t>2x1 GB DIMM DDR2-800 @ $49.95 + free shipping</t>
  </si>
  <si>
    <t>G.Skill</t>
  </si>
  <si>
    <t>2x2 GB DIMM DDR2-800 @ $94.99 + free shipping</t>
  </si>
  <si>
    <t>Feb20</t>
  </si>
  <si>
    <t>2x1 GB DIMM DDR2-800 @ $44.99 + free shipping</t>
  </si>
  <si>
    <t>May18</t>
  </si>
  <si>
    <t>Jul07</t>
  </si>
  <si>
    <t>2x2 GB DIMM DDR2-800 @ $77.99 + 5.99 shipping</t>
  </si>
  <si>
    <t>Aug21</t>
  </si>
  <si>
    <t>2x1 GB DIMM DDR2-667 @ $35.99 + free shipping</t>
  </si>
  <si>
    <t>Crucial</t>
  </si>
  <si>
    <t>Sep25</t>
  </si>
  <si>
    <t>2x1 GB DIMM DDR2-667 @ $29.99 + free shipping</t>
  </si>
  <si>
    <t>Nov14</t>
  </si>
  <si>
    <t>2x2 GB DIMM DDR2-800 @ $49.99 + free shipping</t>
  </si>
  <si>
    <t>Dec14</t>
  </si>
  <si>
    <t>2x2 GB DIMM DDR2-800 @ $39.99 + free shipping</t>
  </si>
  <si>
    <t>Jan19</t>
  </si>
  <si>
    <t>Feb14</t>
  </si>
  <si>
    <t>cas 6</t>
  </si>
  <si>
    <t>2x1 GB DIMM DDR2-800 @ $21.99 + free shipping</t>
  </si>
  <si>
    <t>Apr03</t>
  </si>
  <si>
    <t>2x2 GB DIMM DDR2-800 @ $42.99 + free shipping</t>
  </si>
  <si>
    <t>Jun03</t>
  </si>
  <si>
    <t>2x2 GB DIMM DDR2-800 @ $46.99 + free shipping</t>
  </si>
  <si>
    <t>Jul02</t>
  </si>
  <si>
    <t>2x2 GB DIMM DDR2-800 @ $44.99 + free shipping</t>
  </si>
  <si>
    <t>Aug20</t>
  </si>
  <si>
    <t>2x2 GB DIMM DDR2-800 @ $51.99 + free shipping</t>
  </si>
  <si>
    <t>Oct07</t>
  </si>
  <si>
    <t>2x2 GB DIMM DDR2-1066 @ $74.99 + free shipping</t>
  </si>
  <si>
    <t>Dec12</t>
  </si>
  <si>
    <t>1x2 GB DIMM DDR2-800 @ $41.99 + free shipping</t>
  </si>
  <si>
    <t>Jan15</t>
  </si>
  <si>
    <t>2x2 GB DIMM DDR2-800 @ $77.99 + free shipping</t>
  </si>
  <si>
    <t>Feb11</t>
  </si>
  <si>
    <t>2x2 GB DIMM DDR2-667 @ $79.99 + 2.99 shipping</t>
  </si>
  <si>
    <t>2x1 GB DIMM DDR2-800 @ $39.99 + free shipping</t>
  </si>
  <si>
    <t>May09</t>
  </si>
  <si>
    <t>2x2 GB DIMM DDR2-800 @ $92.99 + 5.99 shipping</t>
  </si>
  <si>
    <t>Jul25</t>
  </si>
  <si>
    <t>9-9-9-20</t>
  </si>
  <si>
    <t>2x2 GB DIMM DDR3-1333 @ $84.99 + 0.99 shipping</t>
  </si>
  <si>
    <t>Aug26</t>
  </si>
  <si>
    <t>9-9-9-24</t>
  </si>
  <si>
    <t>2x2 GB DIMM DDR3-1333 @ $89.99 + free shipping</t>
  </si>
  <si>
    <t>7-7-7-20</t>
  </si>
  <si>
    <t>2x2 GB DIMM DDR3-1066 @ $69.99 + free shipping</t>
  </si>
  <si>
    <t>2x2 GB DIMM DDR3-1333 @ $59.99 + free shipping</t>
  </si>
  <si>
    <t>Dec10</t>
  </si>
  <si>
    <t>2x4 GB DIMM DDR3-1333 @ $99.99 + free shipping</t>
  </si>
  <si>
    <t>Jan21</t>
  </si>
  <si>
    <t>cas 9</t>
  </si>
  <si>
    <t>2x2 GB DIMM DDR3-1333 @ $40.98 + free shipping</t>
  </si>
  <si>
    <t>1x4 GB DIMM DDR3-1333 @ $41.99 + free shipping</t>
  </si>
  <si>
    <t>May06</t>
  </si>
  <si>
    <t>2x4 GB DIMM DDR3-1333 @ $81.99 + free shipping</t>
  </si>
  <si>
    <t>Jun22</t>
  </si>
  <si>
    <t>2x4 GB DIMM DDR3-1333 @ $69.99 + free shipping</t>
  </si>
  <si>
    <t>Sep02</t>
  </si>
  <si>
    <t>1x4 GB DIMM DDR3-1333 @ $21.99 + free shipping</t>
  </si>
  <si>
    <t>Oct17</t>
  </si>
  <si>
    <t>2x4 GB DIMM DDR3-1333 @ $41.99 + free shipping</t>
  </si>
  <si>
    <t>PNY Optima</t>
  </si>
  <si>
    <t>Jan12</t>
  </si>
  <si>
    <t>2x4 GB DIMM DDR3-1600 @ $39.99 + free shipping</t>
  </si>
  <si>
    <t>Feb13</t>
  </si>
  <si>
    <t>Apr08</t>
  </si>
  <si>
    <t>2x4 GB DIMM DDR3-1333 @ $40.99 + free shipping</t>
  </si>
  <si>
    <t>May24</t>
  </si>
  <si>
    <t>2x4 GB DIMM DDR3-1333 @ $39.99 + free shipping</t>
  </si>
  <si>
    <t>Team Elite</t>
  </si>
  <si>
    <t>2x8 GB DIMM DDR3-1333 @ $77.99 + free shipping</t>
  </si>
  <si>
    <t>10-10-10-28</t>
  </si>
  <si>
    <t>2x8 GB DIMM DDR3-1600 @ $64.79 + free shipping</t>
  </si>
  <si>
    <t>GEIL EVO Corsa</t>
  </si>
  <si>
    <t>2x4 GB DIMM DDR3-1333 @ $29.99 + free shipping</t>
  </si>
  <si>
    <t>Crucial Ballistix</t>
  </si>
  <si>
    <t>Jan17</t>
  </si>
  <si>
    <t>2x4 GB DIMM DDR3-1600 @ $34.99 + free shipping</t>
  </si>
  <si>
    <t>Wintec One</t>
  </si>
  <si>
    <t>9-9-9-28</t>
  </si>
  <si>
    <t>2x8 GB DIMM DDR3-1600 @ $88.99 + free shipping</t>
  </si>
  <si>
    <t>9-10-9-28</t>
  </si>
  <si>
    <t>2x8 GB DIMM DDR3-1866 @ $109.99 + free shipping</t>
  </si>
  <si>
    <t>2x4 GB DIMM DDR3-1333 @ $49.99 + free shipping</t>
  </si>
  <si>
    <t>Aug09</t>
  </si>
  <si>
    <t>9-9-9</t>
  </si>
  <si>
    <t>2x4 GB DIMM DDR3-1333 @ $59.99 + free shipping</t>
  </si>
  <si>
    <t>WINTEC value</t>
  </si>
  <si>
    <t>Sep07</t>
  </si>
  <si>
    <t>cas 10</t>
  </si>
  <si>
    <t>1x8 GB DIMM DDR3-1600 @ $52.99 + free shipping</t>
  </si>
  <si>
    <t>10-11-10-30</t>
  </si>
  <si>
    <t>2x8 GB DIMM DDR3-1866 @ $133.99 + free shipping</t>
  </si>
  <si>
    <t>Patriot Intel ExMLE</t>
  </si>
  <si>
    <t>1x8 GB DIMM DDR3-1600 @ $69.99 + free shipping</t>
  </si>
  <si>
    <t>Crucial Ballistix Sport</t>
  </si>
  <si>
    <t>Dec23</t>
  </si>
  <si>
    <t>cas 11</t>
  </si>
  <si>
    <t>2x8 GB DIMM DDR3-1600 @ $129.99 + free shipping</t>
  </si>
  <si>
    <t>Silicon Power</t>
  </si>
  <si>
    <t>Feb08</t>
  </si>
  <si>
    <t>1x4 GB DIMM DDR3-1600 @ $38.99 + free shipping</t>
  </si>
  <si>
    <t>Patriot Viper 3</t>
  </si>
  <si>
    <t>Mar13</t>
  </si>
  <si>
    <t>2x4 GB DIMM DDR3-1600 @ $64.99 + free shipping</t>
  </si>
  <si>
    <t>HyperX XMP</t>
  </si>
  <si>
    <t>Apr10</t>
  </si>
  <si>
    <t>11-11-11-28</t>
  </si>
  <si>
    <t>1x4 GB DIMM DDR3-1600 @ $29.99 + free shipping</t>
  </si>
  <si>
    <t>Team</t>
  </si>
  <si>
    <t>Jun19</t>
  </si>
  <si>
    <t>2x4 GB DIMM DDR3-1333 @ $64.99 + free shipping</t>
  </si>
  <si>
    <t>2x4 GB DIMM DDR3-1600 @ $69.99 + free shipping</t>
  </si>
  <si>
    <t>Team Vulcan</t>
  </si>
  <si>
    <t>Sep13</t>
  </si>
  <si>
    <t>Nov11</t>
  </si>
  <si>
    <t>11-11-11-30</t>
  </si>
  <si>
    <t>1x4 GB DIMM DDR3-1600 @ $34.99 + free shipping</t>
  </si>
  <si>
    <t>Pareema</t>
  </si>
  <si>
    <t>Jan22</t>
  </si>
  <si>
    <t>1x8 GB DIMM DDR3-1866 @ $63.99 + free shipping</t>
  </si>
  <si>
    <t>Hypexx Fury</t>
  </si>
  <si>
    <t>Feb15</t>
  </si>
  <si>
    <t>2x4 GB DIMM DDR3-1600 @ $59.99 + free shipping</t>
  </si>
  <si>
    <t>Apr11</t>
  </si>
  <si>
    <t>2x4 GB DIMM DDR3-1600 @ $49.99 + free shipping</t>
  </si>
  <si>
    <t>Avexir</t>
  </si>
  <si>
    <t>May15</t>
  </si>
  <si>
    <t>2x8 GB DIMM DDR3-1600 @ $91.99 + free shipping</t>
  </si>
  <si>
    <t>Jul10</t>
  </si>
  <si>
    <t>1x8 GB DIMM DDR3-1600 @ $39.99 + free shipping</t>
  </si>
  <si>
    <t>Aug23</t>
  </si>
  <si>
    <t>2x8 GB DIMM DDR3L-1600 @ $73.99 + free shipping</t>
  </si>
  <si>
    <t>Mushkin Enhanced ECO2</t>
  </si>
  <si>
    <t>2x4 GB DIMM DDR3-1333 @ $34.99 + free shipping</t>
  </si>
  <si>
    <t>Oct24</t>
  </si>
  <si>
    <t>2x8 GB DIMM DDR3-1600 @ $68.99 + free shipping</t>
  </si>
  <si>
    <t>Team Dark</t>
  </si>
  <si>
    <t>Nov21</t>
  </si>
  <si>
    <t>2x8 GB DIMM DDR3-1600 @ $62.99 + free shipping</t>
  </si>
  <si>
    <t>V-Color OC</t>
  </si>
  <si>
    <t>Dec18</t>
  </si>
  <si>
    <t>10-10-10-27</t>
  </si>
  <si>
    <t>2x8 GB DIMM DDR3-1600 @ $59.99 + free shipping</t>
  </si>
  <si>
    <t>2x8 GB DIMM DDR3L-1600 @ $58.99 + free shipping</t>
  </si>
  <si>
    <t>Mushkin Ehanced Essentials</t>
  </si>
  <si>
    <t>2x8 GB DIMM DDR3L-1600 @ $49.99 + free shipping</t>
  </si>
  <si>
    <t>2x8 GB DIMM DDR4-2133 @ $48.99 + free shipping</t>
  </si>
  <si>
    <t>Team Elite Plus</t>
  </si>
  <si>
    <t>Jun20</t>
  </si>
  <si>
    <t>2x8 GB DIMM DDR3-1866 @ $44.99 + free shipping</t>
  </si>
  <si>
    <t>V-Color OC Series</t>
  </si>
  <si>
    <t>Jul22</t>
  </si>
  <si>
    <t>2x8 GB DIMM DDR3-1600 @ $49.99 + free shipping</t>
  </si>
  <si>
    <t>Aug22</t>
  </si>
  <si>
    <t>2x8 GB DIMM DDR3-1600 @ $57.99 + free shipping</t>
  </si>
  <si>
    <t>Disk Drive Prices 1955 to 2004+</t>
  </si>
  <si>
    <t>ref: My Documents\John\MemDiskPrice-xl95.xls</t>
  </si>
  <si>
    <t>copyright 2000, 2004, 2007 John C. McCallum</t>
  </si>
  <si>
    <t>Manufacturer</t>
  </si>
  <si>
    <t>Y old HD</t>
  </si>
  <si>
    <t>Y floppy</t>
  </si>
  <si>
    <t>Year</t>
  </si>
  <si>
    <t>Mon</t>
  </si>
  <si>
    <t>Ref</t>
  </si>
  <si>
    <t>pg</t>
  </si>
  <si>
    <t>Model</t>
  </si>
  <si>
    <t>Type</t>
  </si>
  <si>
    <t>S/N</t>
  </si>
  <si>
    <t>US$/MB</t>
  </si>
  <si>
    <t>1a</t>
  </si>
  <si>
    <t>Phister</t>
  </si>
  <si>
    <t>350-1, ref: Wikipedia</t>
  </si>
  <si>
    <t>24"</t>
  </si>
  <si>
    <t>single head</t>
  </si>
  <si>
    <t>1b</t>
  </si>
  <si>
    <t>350-3, ref: Wikipedia</t>
  </si>
  <si>
    <t>1405-1</t>
  </si>
  <si>
    <t>2311-1</t>
  </si>
  <si>
    <t>14"</t>
  </si>
  <si>
    <t>removeable</t>
  </si>
  <si>
    <t>2314</t>
  </si>
  <si>
    <t>pack 20 surface</t>
  </si>
  <si>
    <t>3330-1</t>
  </si>
  <si>
    <t>improved</t>
  </si>
  <si>
    <t>DEC PDP8/e End User Price List</t>
  </si>
  <si>
    <t>RK05</t>
  </si>
  <si>
    <t>cartridge</t>
  </si>
  <si>
    <t>3330-II</t>
  </si>
  <si>
    <t>further improved</t>
  </si>
  <si>
    <t>?</t>
  </si>
  <si>
    <t>North Star</t>
  </si>
  <si>
    <t>Shugart</t>
  </si>
  <si>
    <t>90K</t>
  </si>
  <si>
    <t>3.5"FH</t>
  </si>
  <si>
    <t>floppy</t>
  </si>
  <si>
    <t>I.A.</t>
  </si>
  <si>
    <t>180K</t>
  </si>
  <si>
    <t>204K</t>
  </si>
  <si>
    <t>Lobo</t>
  </si>
  <si>
    <t>2x8" FD</t>
  </si>
  <si>
    <t>8"</t>
  </si>
  <si>
    <t>2x9.5MB</t>
  </si>
  <si>
    <t>HD</t>
  </si>
  <si>
    <t>Pacific Computer Brokers</t>
  </si>
  <si>
    <t>Seagate</t>
  </si>
  <si>
    <t>ST-506</t>
  </si>
  <si>
    <t>5.25"FH</t>
  </si>
  <si>
    <t>5MD HD</t>
  </si>
  <si>
    <t>P.D.S. Inc.</t>
  </si>
  <si>
    <t>Tandon</t>
  </si>
  <si>
    <t>TM603</t>
  </si>
  <si>
    <t>Priority-One Electronics</t>
  </si>
  <si>
    <t>ST-412</t>
  </si>
  <si>
    <t>HD+controller</t>
  </si>
  <si>
    <t>720K</t>
  </si>
  <si>
    <t>SA-606</t>
  </si>
  <si>
    <t>ST-225</t>
  </si>
  <si>
    <t>5.25"HH</t>
  </si>
  <si>
    <t>HD stepper</t>
  </si>
  <si>
    <t>Advanced Computer</t>
  </si>
  <si>
    <t>ST-238</t>
  </si>
  <si>
    <t>RLL</t>
  </si>
  <si>
    <t>ST-277</t>
  </si>
  <si>
    <t>ST-138</t>
  </si>
  <si>
    <t>3.5"</t>
  </si>
  <si>
    <t>Miniscribe</t>
  </si>
  <si>
    <t>M9380E</t>
  </si>
  <si>
    <t>Micropolis</t>
  </si>
  <si>
    <t>MC1568</t>
  </si>
  <si>
    <t>Compusave</t>
  </si>
  <si>
    <t>Imprimis</t>
  </si>
  <si>
    <t>ST227R-1</t>
  </si>
  <si>
    <t>Connor</t>
  </si>
  <si>
    <t>TP Enterprise</t>
  </si>
  <si>
    <t>Maxtor</t>
  </si>
  <si>
    <t>8760E</t>
  </si>
  <si>
    <t>ESDI ?</t>
  </si>
  <si>
    <t>Computerlane</t>
  </si>
  <si>
    <t>XT8760E</t>
  </si>
  <si>
    <t>ST1144A</t>
  </si>
  <si>
    <t>IDE</t>
  </si>
  <si>
    <t>Microline</t>
  </si>
  <si>
    <t>SCSI</t>
  </si>
  <si>
    <t>APS Technology</t>
  </si>
  <si>
    <t>WREN</t>
  </si>
  <si>
    <t>Fujitsu</t>
  </si>
  <si>
    <t>Hard Drives International</t>
  </si>
  <si>
    <t>Micropolis MC1528-15</t>
  </si>
  <si>
    <t>MC1528-15</t>
  </si>
  <si>
    <t>MX1175</t>
  </si>
  <si>
    <t>P117</t>
  </si>
  <si>
    <t>MC1528</t>
  </si>
  <si>
    <t>SAG Electronics</t>
  </si>
  <si>
    <t>DSP5200</t>
  </si>
  <si>
    <t>CompDiscW</t>
  </si>
  <si>
    <t>MC1936</t>
  </si>
  <si>
    <t>Quantum</t>
  </si>
  <si>
    <t>PD1088S</t>
  </si>
  <si>
    <t>3.5</t>
  </si>
  <si>
    <t>Nevada Computer</t>
  </si>
  <si>
    <t>ST-12550N</t>
  </si>
  <si>
    <t>ST410800N</t>
  </si>
  <si>
    <t>5.25</t>
  </si>
  <si>
    <t>WorldWide Technologies</t>
  </si>
  <si>
    <t>Conner</t>
  </si>
  <si>
    <t>CFP4207S</t>
  </si>
  <si>
    <t>MC191AV</t>
  </si>
  <si>
    <t>CP1275</t>
  </si>
  <si>
    <t>Samsung</t>
  </si>
  <si>
    <t>SA31274A</t>
  </si>
  <si>
    <t>CFS1275</t>
  </si>
  <si>
    <t>MegaHaus</t>
  </si>
  <si>
    <t>BF2500A</t>
  </si>
  <si>
    <t>2.0GB</t>
  </si>
  <si>
    <t>Western Digital</t>
  </si>
  <si>
    <t>3.1GB</t>
  </si>
  <si>
    <t>DirtCheapDrives</t>
  </si>
  <si>
    <t>BF6510A</t>
  </si>
  <si>
    <t>Jan 6</t>
  </si>
  <si>
    <t>BF1200A</t>
  </si>
  <si>
    <t>Mar24</t>
  </si>
  <si>
    <t>PC Mall</t>
  </si>
  <si>
    <t>Micro Outlet</t>
  </si>
  <si>
    <t>6.4GB</t>
  </si>
  <si>
    <t>PC Zone</t>
  </si>
  <si>
    <t>16.8GB</t>
  </si>
  <si>
    <t>IDE - Ultra DMA</t>
  </si>
  <si>
    <t>firstsource.com</t>
  </si>
  <si>
    <t>13.6GB</t>
  </si>
  <si>
    <t>19GB Bigfoot</t>
  </si>
  <si>
    <t>Memory Liquidator</t>
  </si>
  <si>
    <t>n/a</t>
  </si>
  <si>
    <t>laptop</t>
  </si>
  <si>
    <t>2.5</t>
  </si>
  <si>
    <t>Corporate Computer Centre</t>
  </si>
  <si>
    <t>Elite 47GB</t>
  </si>
  <si>
    <t>Excel Corp</t>
  </si>
  <si>
    <t>RAID 125GB</t>
  </si>
  <si>
    <t>ST317242A</t>
  </si>
  <si>
    <t>512KB</t>
  </si>
  <si>
    <t>M94098U8</t>
  </si>
  <si>
    <t>2MB</t>
  </si>
  <si>
    <t>M96147U8</t>
  </si>
  <si>
    <t>M33073U4</t>
  </si>
  <si>
    <t>M98196H8</t>
  </si>
  <si>
    <t>WD600AB</t>
  </si>
  <si>
    <t>4W10086</t>
  </si>
  <si>
    <t>IDE - ATA100</t>
  </si>
  <si>
    <t>4G160H8</t>
  </si>
  <si>
    <t>4G160J8</t>
  </si>
  <si>
    <t>IDE - ATA133</t>
  </si>
  <si>
    <t>Star Surplus</t>
  </si>
  <si>
    <t>07N9219</t>
  </si>
  <si>
    <t>Mar 25</t>
  </si>
  <si>
    <t>Ultra ATA-100</t>
  </si>
  <si>
    <t>8MB</t>
  </si>
  <si>
    <t>Apr 22</t>
  </si>
  <si>
    <t>May 27</t>
  </si>
  <si>
    <t>Jun 17</t>
  </si>
  <si>
    <t>HardDrives.com</t>
  </si>
  <si>
    <t>6Y120L0</t>
  </si>
  <si>
    <t>ATA133</t>
  </si>
  <si>
    <t>80 GB</t>
  </si>
  <si>
    <t>80GB</t>
  </si>
  <si>
    <t>IDE-ATA100</t>
  </si>
  <si>
    <t>Sept16</t>
  </si>
  <si>
    <t>120GB</t>
  </si>
  <si>
    <t>WD800J8</t>
  </si>
  <si>
    <t>Nov 25</t>
  </si>
  <si>
    <t>WD800BB</t>
  </si>
  <si>
    <t>Dec 30</t>
  </si>
  <si>
    <t>www.pcclub.com</t>
  </si>
  <si>
    <t>Barracuda</t>
  </si>
  <si>
    <t>SATA</t>
  </si>
  <si>
    <t>Feb 17</t>
  </si>
  <si>
    <t>PCM22144122</t>
  </si>
  <si>
    <t>Mar 16</t>
  </si>
  <si>
    <t>May 4</t>
  </si>
  <si>
    <t>ST3120026A</t>
  </si>
  <si>
    <t>Jun 8</t>
  </si>
  <si>
    <t>PC Connection</t>
  </si>
  <si>
    <t>200GB</t>
  </si>
  <si>
    <t>Sept 7</t>
  </si>
  <si>
    <t>Hitachi</t>
  </si>
  <si>
    <t>160GB</t>
  </si>
  <si>
    <t>250GB</t>
  </si>
  <si>
    <t>external drive</t>
  </si>
  <si>
    <t>Jun 7</t>
  </si>
  <si>
    <t>Nov 8</t>
  </si>
  <si>
    <t>400GB 7200.8</t>
  </si>
  <si>
    <t>ATA-150</t>
  </si>
  <si>
    <t>Dec 6</t>
  </si>
  <si>
    <t>320GB</t>
  </si>
  <si>
    <t>May 25</t>
  </si>
  <si>
    <t>SATA 150</t>
  </si>
  <si>
    <t>16MB</t>
  </si>
  <si>
    <t>Jul 23</t>
  </si>
  <si>
    <t>250GB Caviar Re</t>
  </si>
  <si>
    <t>SATA-2</t>
  </si>
  <si>
    <t>Sep 1</t>
  </si>
  <si>
    <t>320GB recertified</t>
  </si>
  <si>
    <t>Sata 150</t>
  </si>
  <si>
    <t>Oct 5</t>
  </si>
  <si>
    <t>250GB SATA-1</t>
  </si>
  <si>
    <t>SATA-1</t>
  </si>
  <si>
    <t>Dec 21</t>
  </si>
  <si>
    <t>250GB SE</t>
  </si>
  <si>
    <t>Jan 28</t>
  </si>
  <si>
    <t>250GB Caviar SE</t>
  </si>
  <si>
    <t>Feb 28</t>
  </si>
  <si>
    <t>320GB T7K500</t>
  </si>
  <si>
    <t>Mar 15</t>
  </si>
  <si>
    <t>400GB Caviar SE16</t>
  </si>
  <si>
    <t>400GB</t>
  </si>
  <si>
    <t>500GB</t>
  </si>
  <si>
    <t>IDE ATA 100</t>
  </si>
  <si>
    <t>500GB Caviar SE</t>
  </si>
  <si>
    <t>500GB Spinrite T series OEM</t>
  </si>
  <si>
    <t>500GB Caviar SE16</t>
  </si>
  <si>
    <t>640GB Caviar SE16</t>
  </si>
  <si>
    <t>640GB Caviar SE WD6400AAKS</t>
  </si>
  <si>
    <t>640GB Caviar</t>
  </si>
  <si>
    <t>1TB Caviar Green OEM</t>
  </si>
  <si>
    <t>750GB Caviar GP WD7500AACS</t>
  </si>
  <si>
    <t>7,200*</t>
  </si>
  <si>
    <t>1TB OEM</t>
  </si>
  <si>
    <t>ST31000333AS 1TB 7200.11</t>
  </si>
  <si>
    <t>32MB</t>
  </si>
  <si>
    <t>1.5TB 7200.11 OEM</t>
  </si>
  <si>
    <t>1TB 7200.12 OEM - 2 platter</t>
  </si>
  <si>
    <t>1TB OA38016</t>
  </si>
  <si>
    <t>1TB</t>
  </si>
  <si>
    <t>1TB HD31000IDK/7K</t>
  </si>
  <si>
    <t>1.5TB ST31500541AS</t>
  </si>
  <si>
    <t>1.5TB Caviar Green WD15EARS</t>
  </si>
  <si>
    <t>64MB</t>
  </si>
  <si>
    <t>1TB Deskstar 7K1000.C HDS721010CLA332</t>
  </si>
  <si>
    <t>2TB LP ST32000542AS</t>
  </si>
  <si>
    <t>2TB Green WD20EARS</t>
  </si>
  <si>
    <t>Caviar Green WD20EARS</t>
  </si>
  <si>
    <t>Caviar Green WD15EARS</t>
  </si>
  <si>
    <t>EcoGreen HD204UI</t>
  </si>
  <si>
    <t>Barracuda Green St2000DL003</t>
  </si>
  <si>
    <t>SATA-3</t>
  </si>
  <si>
    <t>Deskstar 0503230</t>
  </si>
  <si>
    <t>3TB Caviar Green WD30EZRX</t>
  </si>
  <si>
    <t>2TB Caviar Green WD20EARX</t>
  </si>
  <si>
    <t>3TB ST3000DM001</t>
  </si>
  <si>
    <t>Toshiba</t>
  </si>
  <si>
    <t>2TB DT01ACA200</t>
  </si>
  <si>
    <t>3TB DT01ACA300</t>
  </si>
  <si>
    <t>4TB ST4000DM000</t>
  </si>
  <si>
    <t>3TB Barracuda 7200.14</t>
  </si>
  <si>
    <t>3TB Green WD30EZRX</t>
  </si>
  <si>
    <t>5TB PH3500U-1I72</t>
  </si>
  <si>
    <t>128MB</t>
  </si>
  <si>
    <t>4TB Green</t>
  </si>
  <si>
    <t>8TB ST8000AS0002 Archive</t>
  </si>
  <si>
    <t>Flash Memory Prices 2003+</t>
  </si>
  <si>
    <t>copyright 2003, 2007, 2009 John C. McCallum</t>
  </si>
  <si>
    <t>page</t>
  </si>
  <si>
    <t>Smart Media Flash</t>
  </si>
  <si>
    <t>Dana-Elec</t>
  </si>
  <si>
    <t>Compact Flash</t>
  </si>
  <si>
    <t>SanDisk</t>
  </si>
  <si>
    <t>DA-CF256</t>
  </si>
  <si>
    <t>512MB-CF</t>
  </si>
  <si>
    <t>Delkin</t>
  </si>
  <si>
    <t>eFilm 256MB</t>
  </si>
  <si>
    <t>Compact Flash type 1</t>
  </si>
  <si>
    <t>Compact Flash Ultra II</t>
  </si>
  <si>
    <t>Simpletech</t>
  </si>
  <si>
    <t>SDCFH-256-901</t>
  </si>
  <si>
    <t>Compact Flash Ultra I</t>
  </si>
  <si>
    <t>256MB</t>
  </si>
  <si>
    <t>Crucial.com</t>
  </si>
  <si>
    <t>Transcend</t>
  </si>
  <si>
    <t>TS2GSDC</t>
  </si>
  <si>
    <t>Secure Digital</t>
  </si>
  <si>
    <t>4GB - 150X</t>
  </si>
  <si>
    <t>Patriot Extreme</t>
  </si>
  <si>
    <t>4GB</t>
  </si>
  <si>
    <t>USB Flash Drive</t>
  </si>
  <si>
    <t>1GB</t>
  </si>
  <si>
    <t>PNY Attache</t>
  </si>
  <si>
    <t>2GB</t>
  </si>
  <si>
    <t>3.5MB/sec</t>
  </si>
  <si>
    <t>4GB Filemate</t>
  </si>
  <si>
    <t>4GB PD2</t>
  </si>
  <si>
    <t>8GB TS8GCF120</t>
  </si>
  <si>
    <t>120X</t>
  </si>
  <si>
    <t>2GB SD/2GBKR</t>
  </si>
  <si>
    <t>Secure Data</t>
  </si>
  <si>
    <t>R-Data</t>
  </si>
  <si>
    <t>4GB SDHCR4G-LIG</t>
  </si>
  <si>
    <t xml:space="preserve">4GB SDHC </t>
  </si>
  <si>
    <t>150X</t>
  </si>
  <si>
    <t>16GB</t>
  </si>
  <si>
    <t>40X</t>
  </si>
  <si>
    <t>4GB Voyager CMFUSB2.0-$GB</t>
  </si>
  <si>
    <t xml:space="preserve">USB 2.0  </t>
  </si>
  <si>
    <t>Flash Drive</t>
  </si>
  <si>
    <t>16GB CMFUSB2.0-16GB</t>
  </si>
  <si>
    <t>16GB SD Flash</t>
  </si>
  <si>
    <t>BK02-4033R0131</t>
  </si>
  <si>
    <t>16GB Turbo SDHC Flash</t>
  </si>
  <si>
    <t>16GB SDHC</t>
  </si>
  <si>
    <t>TS16GCF</t>
  </si>
  <si>
    <t>133X</t>
  </si>
  <si>
    <t>32GB Flash Drive PD2</t>
  </si>
  <si>
    <t>Flash Voyager 32GB CMFUSB2.0-32GB</t>
  </si>
  <si>
    <t>OCZ</t>
  </si>
  <si>
    <t>16GB OCZUSBDSL16G</t>
  </si>
  <si>
    <t>HP</t>
  </si>
  <si>
    <t>8GB SDHC Q6276A</t>
  </si>
  <si>
    <t>64GB Xporter Magnum</t>
  </si>
  <si>
    <t>210X</t>
  </si>
  <si>
    <t>16GB USB, RB19-16G</t>
  </si>
  <si>
    <t>16GB USB Model C801 White</t>
  </si>
  <si>
    <t>32GB Sport Series RB1932</t>
  </si>
  <si>
    <t>16GB Flah Voyager CMFUSB2.0-16GB</t>
  </si>
  <si>
    <t>USB 2.0 Flash Drive</t>
  </si>
  <si>
    <t>16GB SDHC Flash TurboSD SDHC</t>
  </si>
  <si>
    <t>SDHC</t>
  </si>
  <si>
    <t>32GB Flash VoyagerCMFUSB2.0-32GB</t>
  </si>
  <si>
    <t>Lexar</t>
  </si>
  <si>
    <t>16GB Jump Drive LJDRX16GASBNA</t>
  </si>
  <si>
    <t>8GB P-FD8GB-HP115W-EF</t>
  </si>
  <si>
    <t xml:space="preserve">PNY </t>
  </si>
  <si>
    <t>16GB Mini Attache P-FD16G/Mini-EF</t>
  </si>
  <si>
    <t>8GB Micro SDHC</t>
  </si>
  <si>
    <t>class 4</t>
  </si>
  <si>
    <t>16GB Jumpdrive Firefly</t>
  </si>
  <si>
    <t>16GB DataTraveler DT1/16GB</t>
  </si>
  <si>
    <t>16GB Diesel OCZUSBDSL16G</t>
  </si>
  <si>
    <t>32GB Transporter DSF32GDUSB</t>
  </si>
  <si>
    <t>16GB JetFlash 500 Green TS16GJF500</t>
  </si>
  <si>
    <t>Verbatim</t>
  </si>
  <si>
    <t>32GB 97408</t>
  </si>
  <si>
    <t>16GB Transporter PSF16GDUSB</t>
  </si>
  <si>
    <t>16GB JetFlash 500 TS16GLF500</t>
  </si>
  <si>
    <t>32GB Color Turn TG032GE902CX</t>
  </si>
  <si>
    <t>16GB 97275</t>
  </si>
  <si>
    <t>32GB Flash VoyagerCMFVYA32GB</t>
  </si>
  <si>
    <t>32GB TG032GC101PX</t>
  </si>
  <si>
    <t>32GB P-FD32GHP165-EF</t>
  </si>
  <si>
    <t>32GB TS32GJF530</t>
  </si>
  <si>
    <t xml:space="preserve">Kingston </t>
  </si>
  <si>
    <t>16GB DT1G3/16GBZ</t>
  </si>
  <si>
    <t>16GB DTSE9H/16GBZ</t>
  </si>
  <si>
    <t>DNY Attache 2</t>
  </si>
  <si>
    <t>64GB P-FD64GATT2-GE</t>
  </si>
  <si>
    <t>32GB LEHZX32GBSBNA</t>
  </si>
  <si>
    <t>64GB JetFlash 760</t>
  </si>
  <si>
    <t>USB 3.0</t>
  </si>
  <si>
    <t>Centon</t>
  </si>
  <si>
    <t>64GB S1-U2W1-64G</t>
  </si>
  <si>
    <t>USB 2.0</t>
  </si>
  <si>
    <t xml:space="preserve">128GB </t>
  </si>
  <si>
    <t>Adata</t>
  </si>
  <si>
    <t>32GB  model TS32GJF360</t>
  </si>
  <si>
    <t>64GB model TC12564GB01</t>
  </si>
  <si>
    <t>32GB SP032GBUF2X10V1C</t>
  </si>
  <si>
    <t>PNY</t>
  </si>
  <si>
    <t>128GB Turbo P-FD128TBOP</t>
  </si>
  <si>
    <t>Aug-2</t>
  </si>
  <si>
    <t>32GB Dash Drive AUV100-32G-RBK</t>
  </si>
  <si>
    <t>64GB Ultima SP064GBBUF2U03V1K</t>
  </si>
  <si>
    <t>64GB Jumpdrive S50</t>
  </si>
  <si>
    <t>64GB DashDrive UV128</t>
  </si>
  <si>
    <t>128GB Attache 2</t>
  </si>
  <si>
    <t>Smack Tom</t>
  </si>
  <si>
    <t xml:space="preserve">64GB </t>
  </si>
  <si>
    <t>128GB Cruzer</t>
  </si>
  <si>
    <t>64GB TC15164GS01</t>
  </si>
  <si>
    <t>128GB</t>
  </si>
  <si>
    <t>128GB Slate 3.0</t>
  </si>
  <si>
    <t>128GB USA UV128-128G-RBE</t>
  </si>
  <si>
    <t>64GB Blaze B05</t>
  </si>
  <si>
    <t>128GB Cruzer CZ36</t>
  </si>
  <si>
    <t>128GB HP V150w</t>
  </si>
  <si>
    <t>128GB Ultraflair CZ36</t>
  </si>
  <si>
    <t>Solid State Drive Prices 2013+</t>
  </si>
  <si>
    <t>copyright 2013 John C. McCallum</t>
  </si>
  <si>
    <t>Month</t>
  </si>
  <si>
    <t>Series</t>
  </si>
  <si>
    <t>Store</t>
  </si>
  <si>
    <t>Q-Series</t>
  </si>
  <si>
    <t>HDTS212XZSTA</t>
  </si>
  <si>
    <t>2.5"</t>
  </si>
  <si>
    <t>MLC</t>
  </si>
  <si>
    <t>554MB/s</t>
  </si>
  <si>
    <t>85K</t>
  </si>
  <si>
    <t>Enhanced Chronos</t>
  </si>
  <si>
    <t>240GB</t>
  </si>
  <si>
    <t>MKNSSDCR240GB</t>
  </si>
  <si>
    <t>560MB/s</t>
  </si>
  <si>
    <t>840 EVO</t>
  </si>
  <si>
    <t>MZ-7TE250BW</t>
  </si>
  <si>
    <t>TLC</t>
  </si>
  <si>
    <t>520MB/s</t>
  </si>
  <si>
    <t>97K</t>
  </si>
  <si>
    <t>AData</t>
  </si>
  <si>
    <t>Premier Pro SP900</t>
  </si>
  <si>
    <t>256GB</t>
  </si>
  <si>
    <t>ASP900-S3-256GB</t>
  </si>
  <si>
    <t>555MB/s</t>
  </si>
  <si>
    <t>M500</t>
  </si>
  <si>
    <t>CT240M500SSD1</t>
  </si>
  <si>
    <t>500MB/s</t>
  </si>
  <si>
    <t>72K</t>
  </si>
  <si>
    <t>SSDNow V300 Series</t>
  </si>
  <si>
    <t>480GB</t>
  </si>
  <si>
    <t>SV300S37A/480G</t>
  </si>
  <si>
    <t>450MB/s</t>
  </si>
  <si>
    <t>73K</t>
  </si>
  <si>
    <t>MX100</t>
  </si>
  <si>
    <t>CT256MX100SSD1</t>
  </si>
  <si>
    <t>550MB/s</t>
  </si>
  <si>
    <t>MKNSSDCR240GB-7</t>
  </si>
  <si>
    <t>92K</t>
  </si>
  <si>
    <t>MKNSSDCR480GB-7</t>
  </si>
  <si>
    <t>540MB/s</t>
  </si>
  <si>
    <t>75K</t>
  </si>
  <si>
    <t>Premier Pro SP600</t>
  </si>
  <si>
    <t>ASP60033-256GM-C</t>
  </si>
  <si>
    <t>60K</t>
  </si>
  <si>
    <t>Ultra II</t>
  </si>
  <si>
    <t>960GB</t>
  </si>
  <si>
    <t>SDS SDH11-960G-G25</t>
  </si>
  <si>
    <t>99K</t>
  </si>
  <si>
    <t>Optima</t>
  </si>
  <si>
    <t>SSD7SC240GOPT-RB</t>
  </si>
  <si>
    <t>S,M,T</t>
  </si>
  <si>
    <t>unspec</t>
  </si>
  <si>
    <t>CS1111</t>
  </si>
  <si>
    <t>SSD7CS1111-480-RB</t>
  </si>
  <si>
    <t>460MB/s</t>
  </si>
  <si>
    <t>71K</t>
  </si>
  <si>
    <t>S60 3K P/E Cycle</t>
  </si>
  <si>
    <t>S60-240GB</t>
  </si>
  <si>
    <t>Premier SP600</t>
  </si>
  <si>
    <t>ASP600S3-256GM-C</t>
  </si>
  <si>
    <t>480MB/s</t>
  </si>
  <si>
    <t>CS1211</t>
  </si>
  <si>
    <t>SSD7CS1211-480-RB</t>
  </si>
  <si>
    <t>79K</t>
  </si>
  <si>
    <t>Enhanced EC02</t>
  </si>
  <si>
    <t>MKNSSDEC240GB</t>
  </si>
  <si>
    <t>87K</t>
  </si>
  <si>
    <t>Group Ultra L5</t>
  </si>
  <si>
    <t>Ultra-L5-240GB</t>
  </si>
  <si>
    <t>Premier SP550</t>
  </si>
  <si>
    <t>ASP550SS3-240GM-C</t>
  </si>
  <si>
    <t>SSD7CS1211-240-RB</t>
  </si>
  <si>
    <t>S55</t>
  </si>
  <si>
    <t>SP480GBSS3S55S25</t>
  </si>
  <si>
    <t>80K</t>
  </si>
  <si>
    <t>SP960GBSS3S55S25</t>
  </si>
  <si>
    <t>ASP550SS3-960GM-C</t>
  </si>
  <si>
    <t>General</t>
  </si>
  <si>
    <t>Retailer/Advertiser/Manufacturer</t>
  </si>
  <si>
    <t>Notes/reference</t>
  </si>
  <si>
    <t>Books:</t>
  </si>
  <si>
    <t>Phister, M. Jr., Data Processing Technology and Economics, Santa Monica Publishing Co., Santa Monica CA, 1976</t>
  </si>
  <si>
    <t>McCallum</t>
  </si>
  <si>
    <t xml:space="preserve">McCallum, John C., Price-Performance of Computer Technology, Chapter 4 in The Computer Engineering Handbook,  </t>
  </si>
  <si>
    <t>Oklobdzija, V.G. editor, pp. 4-1 to 4-18, CRC Press, 2002.</t>
  </si>
  <si>
    <t>Magazines/Periodicals</t>
  </si>
  <si>
    <t>Interface Age (I.A.)</t>
  </si>
  <si>
    <t>PC Magazine (Pcmag)</t>
  </si>
  <si>
    <t>Manufacturers:</t>
  </si>
  <si>
    <t>International Business Machines Corp. (IBM)</t>
  </si>
  <si>
    <t>Digital Equipment Corp. (DEC)</t>
  </si>
  <si>
    <t>Computer Discount Warehouse (CompDiscW)</t>
  </si>
  <si>
    <t>Newegg Inc.</t>
  </si>
  <si>
    <t>Flash/Solid state US$/MB</t>
  </si>
  <si>
    <t>Y small HD US$/MB</t>
  </si>
  <si>
    <t>X date</t>
  </si>
  <si>
    <t>Nominal Size</t>
  </si>
  <si>
    <t>Max seq Read or Write nominal</t>
  </si>
  <si>
    <t>Max random IOPS</t>
  </si>
  <si>
    <t>Effective Size Mbytes</t>
  </si>
  <si>
    <t>(include shipping) Cost $US</t>
  </si>
  <si>
    <t>Manufacturer Name</t>
  </si>
  <si>
    <t>Sales Company</t>
  </si>
  <si>
    <t>Average Access/seek Speed msec</t>
  </si>
  <si>
    <t>Rotate RPM</t>
  </si>
  <si>
    <t>Cache Size</t>
  </si>
  <si>
    <t>Size Mbytes</t>
  </si>
  <si>
    <t>Size inches</t>
  </si>
  <si>
    <t>Cost US$</t>
  </si>
  <si>
    <t>Y $/Mbyte</t>
  </si>
  <si>
    <t>Size Kbyte</t>
  </si>
  <si>
    <t>Cost US $</t>
  </si>
  <si>
    <t>Speed nsec</t>
  </si>
  <si>
    <t>JDR Chip Prices Size Kbit</t>
  </si>
  <si>
    <r>
      <rPr>
        <sz val="10"/>
        <rFont val="宋体"/>
        <family val="3"/>
        <charset val="134"/>
      </rPr>
      <t>这个数据集来自</t>
    </r>
    <r>
      <rPr>
        <sz val="10"/>
        <rFont val="Courier"/>
      </rPr>
      <t>http://www.jcmit.com/index.htm,</t>
    </r>
    <r>
      <rPr>
        <sz val="10"/>
        <rFont val="宋体"/>
        <family val="3"/>
        <charset val="134"/>
      </rPr>
      <t>由约翰</t>
    </r>
    <r>
      <rPr>
        <sz val="10"/>
        <rFont val="Courier"/>
      </rPr>
      <t>·c·McCallum</t>
    </r>
    <r>
      <rPr>
        <sz val="10"/>
        <rFont val="宋体"/>
        <family val="3"/>
        <charset val="134"/>
      </rPr>
      <t>编译</t>
    </r>
    <r>
      <rPr>
        <sz val="10"/>
        <rFont val="Courier"/>
      </rPr>
      <t>(2002</t>
    </r>
    <r>
      <rPr>
        <sz val="10"/>
        <rFont val="宋体"/>
        <family val="3"/>
        <charset val="134"/>
      </rPr>
      <t>年版权</t>
    </r>
    <r>
      <rPr>
        <sz val="10"/>
        <rFont val="Courier"/>
      </rPr>
      <t>)</t>
    </r>
    <r>
      <rPr>
        <sz val="10"/>
        <rFont val="宋体"/>
        <family val="3"/>
        <charset val="134"/>
      </rPr>
      <t>。请参阅</t>
    </r>
    <r>
      <rPr>
        <sz val="10"/>
        <rFont val="Courier"/>
      </rPr>
      <t>http://www.jcmit.com/index.htm</t>
    </r>
    <r>
      <rPr>
        <sz val="10"/>
        <rFont val="宋体"/>
        <family val="3"/>
        <charset val="134"/>
      </rPr>
      <t>正确属性数据集。这个版本的数据下载</t>
    </r>
    <r>
      <rPr>
        <sz val="10"/>
        <rFont val="Courier"/>
      </rPr>
      <t>20/12/2016,</t>
    </r>
    <r>
      <rPr>
        <sz val="10"/>
        <rFont val="宋体"/>
        <family val="3"/>
        <charset val="134"/>
      </rPr>
      <t>和最后一次更新在</t>
    </r>
    <r>
      <rPr>
        <sz val="10"/>
        <rFont val="Courier"/>
      </rPr>
      <t>22/8/2016(</t>
    </r>
    <r>
      <rPr>
        <sz val="10"/>
        <rFont val="宋体"/>
        <family val="3"/>
        <charset val="134"/>
      </rPr>
      <t>根据网站</t>
    </r>
    <r>
      <rPr>
        <sz val="10"/>
        <rFont val="Courier"/>
      </rPr>
      <t>)</t>
    </r>
    <r>
      <rPr>
        <sz val="10"/>
        <rFont val="宋体"/>
        <family val="3"/>
        <charset val="134"/>
      </rPr>
      <t>。
请参阅</t>
    </r>
    <r>
      <rPr>
        <sz val="10"/>
        <rFont val="Courier"/>
      </rPr>
      <t>http://www.jcmit.com/memoryprice.htm</t>
    </r>
    <r>
      <rPr>
        <sz val="10"/>
        <rFont val="宋体"/>
        <family val="3"/>
        <charset val="134"/>
      </rPr>
      <t>的原始数据集</t>
    </r>
    <r>
      <rPr>
        <sz val="10"/>
        <rFont val="Courier"/>
      </rPr>
      <t>(</t>
    </r>
    <r>
      <rPr>
        <sz val="10"/>
        <rFont val="宋体"/>
        <family val="3"/>
        <charset val="134"/>
      </rPr>
      <t>也包含一些散点图</t>
    </r>
    <r>
      <rPr>
        <sz val="10"/>
        <rFont val="Courier"/>
      </rPr>
      <t>)</t>
    </r>
    <r>
      <rPr>
        <sz val="10"/>
        <rFont val="宋体"/>
        <family val="3"/>
        <charset val="134"/>
      </rPr>
      <t>。
已经列标题到一行在这个</t>
    </r>
    <r>
      <rPr>
        <sz val="10"/>
        <rFont val="Courier"/>
      </rPr>
      <t>excel</t>
    </r>
    <r>
      <rPr>
        <sz val="10"/>
        <rFont val="宋体"/>
        <family val="3"/>
        <charset val="134"/>
      </rPr>
      <t>表</t>
    </r>
    <r>
      <rPr>
        <sz val="10"/>
        <rFont val="Courier"/>
      </rPr>
      <t>,</t>
    </r>
    <r>
      <rPr>
        <sz val="10"/>
        <rFont val="宋体"/>
        <family val="3"/>
        <charset val="134"/>
      </rPr>
      <t>请参阅</t>
    </r>
    <r>
      <rPr>
        <sz val="10"/>
        <rFont val="Courier"/>
      </rPr>
      <t>http://www.jcmit.com/memoryprice.htm</t>
    </r>
    <r>
      <rPr>
        <sz val="10"/>
        <rFont val="宋体"/>
        <family val="3"/>
        <charset val="134"/>
      </rPr>
      <t>的原始数据为原始头结构。</t>
    </r>
    <r>
      <rPr>
        <sz val="10"/>
        <rFont val="Courier"/>
      </rPr>
      <t xml:space="preserve">
</t>
    </r>
    <phoneticPr fontId="3" type="noConversion"/>
  </si>
  <si>
    <t>References</t>
    <phoneticPr fontId="3" type="noConversion"/>
  </si>
  <si>
    <t>Flash/Solid state US$/MB</t>
    <phoneticPr fontId="3" type="noConversion"/>
  </si>
  <si>
    <t>Average Access/seek Speed msec</t>
    <phoneticPr fontId="3" type="noConversion"/>
  </si>
  <si>
    <t>Websites</t>
    <phoneticPr fontId="3" type="noConversion"/>
  </si>
  <si>
    <t>Retailers, Wholesalers, Advertisers</t>
    <phoneticPr fontId="3" type="noConversion"/>
  </si>
  <si>
    <t>HardDrive.com</t>
    <phoneticPr fontId="3" type="noConversion"/>
  </si>
  <si>
    <t>StarSurplus.com</t>
    <phoneticPr fontId="3" type="noConversion"/>
  </si>
  <si>
    <t>以上涉及金额均为美金。</t>
    <phoneticPr fontId="3" type="noConversion"/>
  </si>
  <si>
    <r>
      <rPr>
        <sz val="10"/>
        <rFont val="宋体"/>
        <family val="3"/>
        <charset val="134"/>
      </rPr>
      <t>本数据记录了由</t>
    </r>
    <r>
      <rPr>
        <sz val="10"/>
        <rFont val="Courier"/>
      </rPr>
      <t>1957</t>
    </r>
    <r>
      <rPr>
        <sz val="10"/>
        <rFont val="宋体"/>
        <family val="3"/>
        <charset val="134"/>
      </rPr>
      <t>年至</t>
    </r>
    <r>
      <rPr>
        <sz val="10"/>
        <rFont val="Courier"/>
      </rPr>
      <t>2016</t>
    </r>
    <r>
      <rPr>
        <sz val="10"/>
        <rFont val="宋体"/>
        <family val="3"/>
        <charset val="134"/>
      </rPr>
      <t>年的</t>
    </r>
    <r>
      <rPr>
        <sz val="10"/>
        <rFont val="Courier"/>
      </rPr>
      <t>menory</t>
    </r>
    <r>
      <rPr>
        <sz val="10"/>
        <rFont val="宋体"/>
        <family val="3"/>
        <charset val="134"/>
      </rPr>
      <t>，</t>
    </r>
    <r>
      <rPr>
        <sz val="10"/>
        <rFont val="Courier"/>
      </rPr>
      <t>drives</t>
    </r>
    <r>
      <rPr>
        <sz val="10"/>
        <rFont val="宋体"/>
        <family val="3"/>
        <charset val="134"/>
      </rPr>
      <t>，</t>
    </r>
    <r>
      <rPr>
        <sz val="10"/>
        <rFont val="Courier"/>
      </rPr>
      <t>flash</t>
    </r>
    <r>
      <rPr>
        <sz val="10"/>
        <rFont val="宋体"/>
        <family val="3"/>
        <charset val="134"/>
      </rPr>
      <t>，</t>
    </r>
    <r>
      <rPr>
        <sz val="10"/>
        <rFont val="Courier"/>
      </rPr>
      <t>ssd</t>
    </r>
    <r>
      <rPr>
        <sz val="10"/>
        <rFont val="宋体"/>
        <family val="3"/>
        <charset val="134"/>
      </rPr>
      <t>这四个产品价格随着时间推移价格的变化，其中包括多种维度如销售日期（精确到年月）销售渠道（批发商、渠道商，电商网站部分为简称详细全称见</t>
    </r>
    <r>
      <rPr>
        <sz val="10"/>
        <rFont val="Courier"/>
      </rPr>
      <t>refernences</t>
    </r>
    <r>
      <rPr>
        <sz val="10"/>
        <rFont val="宋体"/>
        <family val="3"/>
        <charset val="134"/>
      </rPr>
      <t>）、制造厂商、产品型号及类别等等，度量值包括销售价格，产品成本等等。以上字段供相关分析使用。</t>
    </r>
    <phoneticPr fontId="3" type="noConversion"/>
  </si>
  <si>
    <t>该数据中的空值可以当作缺失值。某些维度的零值也可当作缺失值。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</si>
</sst>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0"/>
    <numFmt numFmtId="177" formatCode="0.0"/>
    <numFmt numFmtId="178" formatCode="0.000"/>
    <numFmt numFmtId="179" formatCode="0.0_)"/>
  </numFmts>
  <fonts count="4" x14ac:knownFonts="1">
    <font>
      <sz val="10"/>
      <name val="Courier"/>
    </font>
    <font>
      <sz val="10"/>
      <name val="Courier"/>
      <family val="3"/>
    </font>
    <font>
      <sz val="10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1">
    <xf numFmtId="0" fontId="0" fillId="0" borderId="1"/>
  </cellStyleXfs>
  <cellXfs count="49">
    <xf numFmtId="0" fontId="0" fillId="0" borderId="1" xfId="0"/>
    <xf numFmtId="0" fontId="0" fillId="0" borderId="1" xfId="0" applyAlignment="1" applyProtection="1">
      <alignment horizontal="left"/>
    </xf>
    <xf numFmtId="0" fontId="0" fillId="0" borderId="1" xfId="0" applyProtection="1"/>
    <xf numFmtId="0" fontId="0" fillId="0" borderId="1" xfId="0" quotePrefix="1"/>
    <xf numFmtId="2" fontId="0" fillId="0" borderId="1" xfId="0" applyNumberFormat="1" applyAlignment="1">
      <alignment horizontal="left"/>
    </xf>
    <xf numFmtId="2" fontId="0" fillId="0" borderId="1" xfId="0" applyNumberFormat="1"/>
    <xf numFmtId="3" fontId="0" fillId="0" borderId="1" xfId="0" applyNumberFormat="1"/>
    <xf numFmtId="1" fontId="0" fillId="0" borderId="1" xfId="0" applyNumberFormat="1"/>
    <xf numFmtId="177" fontId="0" fillId="0" borderId="1" xfId="0" applyNumberFormat="1"/>
    <xf numFmtId="2" fontId="0" fillId="0" borderId="1" xfId="0" applyNumberFormat="1" applyAlignment="1">
      <alignment horizontal="right"/>
    </xf>
    <xf numFmtId="0" fontId="0" fillId="0" borderId="1" xfId="0" quotePrefix="1" applyBorder="1"/>
    <xf numFmtId="0" fontId="0" fillId="0" borderId="1" xfId="0" quotePrefix="1" applyFill="1" applyBorder="1"/>
    <xf numFmtId="0" fontId="0" fillId="0" borderId="1" xfId="0" applyFill="1" applyBorder="1"/>
    <xf numFmtId="16" fontId="0" fillId="0" borderId="1" xfId="0" quotePrefix="1" applyNumberFormat="1" applyBorder="1"/>
    <xf numFmtId="0" fontId="0" fillId="0" borderId="1" xfId="0" applyBorder="1"/>
    <xf numFmtId="0" fontId="0" fillId="0" borderId="2" xfId="0" quotePrefix="1" applyFill="1" applyBorder="1"/>
    <xf numFmtId="178" fontId="0" fillId="0" borderId="1" xfId="0" applyNumberFormat="1"/>
    <xf numFmtId="0" fontId="0" fillId="0" borderId="1" xfId="0" applyAlignment="1">
      <alignment horizontal="left"/>
    </xf>
    <xf numFmtId="2" fontId="0" fillId="0" borderId="1" xfId="0" applyNumberFormat="1" applyAlignment="1" applyProtection="1">
      <alignment horizontal="left"/>
    </xf>
    <xf numFmtId="2" fontId="0" fillId="0" borderId="1" xfId="0" applyNumberFormat="1" applyProtection="1"/>
    <xf numFmtId="11" fontId="0" fillId="0" borderId="1" xfId="0" applyNumberFormat="1" applyProtection="1"/>
    <xf numFmtId="179" fontId="0" fillId="0" borderId="1" xfId="0" applyNumberFormat="1" applyProtection="1"/>
    <xf numFmtId="3" fontId="0" fillId="0" borderId="1" xfId="0" applyNumberFormat="1" applyProtection="1"/>
    <xf numFmtId="0" fontId="0" fillId="0" borderId="2" xfId="0" applyFill="1" applyBorder="1" applyProtection="1"/>
    <xf numFmtId="16" fontId="0" fillId="0" borderId="1" xfId="0" quotePrefix="1" applyNumberFormat="1"/>
    <xf numFmtId="2" fontId="0" fillId="0" borderId="2" xfId="0" applyNumberFormat="1" applyFill="1" applyBorder="1" applyAlignment="1">
      <alignment horizontal="left"/>
    </xf>
    <xf numFmtId="11" fontId="0" fillId="0" borderId="1" xfId="0" applyNumberFormat="1"/>
    <xf numFmtId="16" fontId="0" fillId="0" borderId="1" xfId="0" quotePrefix="1" applyNumberFormat="1" applyFill="1" applyBorder="1"/>
    <xf numFmtId="3" fontId="0" fillId="0" borderId="1" xfId="0" applyNumberFormat="1" applyBorder="1"/>
    <xf numFmtId="3" fontId="0" fillId="0" borderId="1" xfId="0" applyNumberFormat="1" applyFill="1" applyBorder="1"/>
    <xf numFmtId="0" fontId="0" fillId="0" borderId="2" xfId="0" applyFill="1" applyBorder="1"/>
    <xf numFmtId="0" fontId="0" fillId="0" borderId="1" xfId="0" applyAlignment="1">
      <alignment horizontal="right"/>
    </xf>
    <xf numFmtId="0" fontId="0" fillId="0" borderId="1" xfId="0" applyNumberFormat="1"/>
    <xf numFmtId="3" fontId="0" fillId="0" borderId="2" xfId="0" applyNumberFormat="1" applyFill="1" applyBorder="1"/>
    <xf numFmtId="176" fontId="0" fillId="0" borderId="1" xfId="0" applyNumberFormat="1"/>
    <xf numFmtId="0" fontId="1" fillId="0" borderId="1" xfId="0" applyFont="1"/>
    <xf numFmtId="0" fontId="1" fillId="0" borderId="2" xfId="0" applyFont="1" applyFill="1" applyBorder="1"/>
    <xf numFmtId="0" fontId="0" fillId="0" borderId="2" xfId="0" applyFill="1" applyBorder="1" applyAlignment="1" applyProtection="1">
      <alignment horizontal="left"/>
    </xf>
    <xf numFmtId="4" fontId="0" fillId="0" borderId="1" xfId="0" applyNumberFormat="1"/>
    <xf numFmtId="0" fontId="0" fillId="0" borderId="2" xfId="0" applyFont="1" applyFill="1" applyBorder="1" applyAlignment="1" applyProtection="1">
      <alignment horizontal="left"/>
    </xf>
    <xf numFmtId="0" fontId="1" fillId="0" borderId="2" xfId="0" applyFont="1" applyFill="1" applyBorder="1" applyAlignment="1" applyProtection="1">
      <alignment horizontal="left"/>
    </xf>
    <xf numFmtId="17" fontId="0" fillId="0" borderId="1" xfId="0" quotePrefix="1" applyNumberFormat="1" applyBorder="1"/>
    <xf numFmtId="0" fontId="0" fillId="0" borderId="2" xfId="0" applyNumberFormat="1" applyFill="1" applyBorder="1"/>
    <xf numFmtId="0" fontId="1" fillId="0" borderId="2" xfId="0" quotePrefix="1" applyFont="1" applyFill="1" applyBorder="1"/>
    <xf numFmtId="0" fontId="1" fillId="0" borderId="1" xfId="0" quotePrefix="1" applyFont="1" applyFill="1" applyBorder="1"/>
    <xf numFmtId="0" fontId="0" fillId="0" borderId="2" xfId="0" quotePrefix="1" applyFont="1" applyFill="1" applyBorder="1"/>
    <xf numFmtId="0" fontId="0" fillId="0" borderId="1" xfId="0" applyAlignment="1">
      <alignment vertical="top" wrapText="1"/>
    </xf>
    <xf numFmtId="0" fontId="2" fillId="0" borderId="1" xfId="0" applyFont="1"/>
    <xf numFmtId="0" fontId="0" fillId="0" borderId="1" xfId="0" applyFont="1" applyFill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tabSelected="1" workbookViewId="0">
      <selection activeCell="A12" sqref="A12"/>
    </sheetView>
  </sheetViews>
  <sheetFormatPr defaultRowHeight="12" x14ac:dyDescent="0.15"/>
  <cols>
    <col min="1" max="1" width="167.5" customWidth="1"/>
  </cols>
  <sheetData>
    <row r="1" spans="1:1" s="46" customFormat="1" ht="54.75" customHeight="1" x14ac:dyDescent="0.15">
      <c r="A1" s="46" t="s">
        <v>1012</v>
      </c>
    </row>
    <row r="2" spans="1:1" ht="24" x14ac:dyDescent="0.15">
      <c r="A2" s="48" t="s">
        <v>1021</v>
      </c>
    </row>
    <row r="3" spans="1:1" x14ac:dyDescent="0.15">
      <c r="A3" s="47" t="s">
        <v>1022</v>
      </c>
    </row>
    <row r="4" spans="1:1" x14ac:dyDescent="0.15">
      <c r="A4" s="47" t="s">
        <v>1020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P349"/>
  <sheetViews>
    <sheetView showGridLines="0" workbookViewId="0">
      <selection activeCell="K1" sqref="K1"/>
    </sheetView>
  </sheetViews>
  <sheetFormatPr defaultRowHeight="12" x14ac:dyDescent="0.15"/>
  <cols>
    <col min="1" max="1" width="18.5" customWidth="1"/>
    <col min="2" max="2" width="12.125" customWidth="1"/>
    <col min="3" max="3" width="5.25" customWidth="1"/>
    <col min="4" max="4" width="6.5" customWidth="1"/>
    <col min="5" max="5" width="7.625" customWidth="1"/>
    <col min="6" max="6" width="5.625" customWidth="1"/>
    <col min="7" max="7" width="11" customWidth="1"/>
    <col min="8" max="8" width="8.625" customWidth="1"/>
    <col min="10" max="10" width="11.625" customWidth="1"/>
    <col min="11" max="11" width="40.625" customWidth="1"/>
    <col min="12" max="12" width="23.5" customWidth="1"/>
    <col min="13" max="13" width="7.625" customWidth="1"/>
    <col min="14" max="14" width="5.625" customWidth="1"/>
    <col min="15" max="15" width="4.625" customWidth="1"/>
    <col min="16" max="16" width="5.625" customWidth="1"/>
  </cols>
  <sheetData>
    <row r="1" spans="1:16" x14ac:dyDescent="0.15">
      <c r="A1" t="s">
        <v>0</v>
      </c>
      <c r="D1" t="s">
        <v>1</v>
      </c>
      <c r="K1" t="s">
        <v>2</v>
      </c>
    </row>
    <row r="5" spans="1:16" x14ac:dyDescent="0.15">
      <c r="A5" t="s">
        <v>993</v>
      </c>
      <c r="B5" t="s">
        <v>1007</v>
      </c>
      <c r="C5" t="s">
        <v>3</v>
      </c>
      <c r="E5" t="s">
        <v>4</v>
      </c>
      <c r="F5" t="s">
        <v>5</v>
      </c>
      <c r="G5" t="s">
        <v>6</v>
      </c>
      <c r="H5" t="s">
        <v>1008</v>
      </c>
      <c r="I5" t="s">
        <v>1009</v>
      </c>
      <c r="J5" t="s">
        <v>1010</v>
      </c>
      <c r="K5" t="s">
        <v>8</v>
      </c>
      <c r="L5" t="s">
        <v>1011</v>
      </c>
      <c r="M5" t="s">
        <v>10</v>
      </c>
      <c r="N5" t="s">
        <v>9</v>
      </c>
    </row>
    <row r="6" spans="1:16" x14ac:dyDescent="0.15">
      <c r="A6" s="9">
        <v>1957</v>
      </c>
      <c r="B6" s="6">
        <f>I6/H6*1024</f>
        <v>411041792</v>
      </c>
      <c r="C6">
        <v>1957</v>
      </c>
      <c r="E6" t="s">
        <v>11</v>
      </c>
      <c r="F6">
        <v>366</v>
      </c>
      <c r="G6" t="s">
        <v>12</v>
      </c>
      <c r="H6">
        <f>1/1024</f>
        <v>9.765625E-4</v>
      </c>
      <c r="I6">
        <v>392</v>
      </c>
      <c r="J6">
        <v>10000</v>
      </c>
      <c r="K6" t="s">
        <v>13</v>
      </c>
    </row>
    <row r="7" spans="1:16" x14ac:dyDescent="0.15">
      <c r="A7" s="9">
        <v>1959</v>
      </c>
      <c r="B7" s="6">
        <f t="shared" ref="B7:B22" si="0">I7/H7*1024</f>
        <v>67947724.799999997</v>
      </c>
      <c r="C7">
        <v>1959</v>
      </c>
      <c r="E7" t="s">
        <v>11</v>
      </c>
      <c r="F7">
        <v>366</v>
      </c>
      <c r="G7" t="s">
        <v>14</v>
      </c>
      <c r="H7">
        <f>1/1024</f>
        <v>9.765625E-4</v>
      </c>
      <c r="I7">
        <v>64.8</v>
      </c>
      <c r="J7">
        <v>10000</v>
      </c>
      <c r="K7" t="s">
        <v>15</v>
      </c>
    </row>
    <row r="8" spans="1:16" x14ac:dyDescent="0.15">
      <c r="A8" s="9">
        <v>1960</v>
      </c>
      <c r="B8" s="6">
        <f t="shared" si="0"/>
        <v>5242880</v>
      </c>
      <c r="C8">
        <v>1960</v>
      </c>
      <c r="E8" t="s">
        <v>16</v>
      </c>
      <c r="F8">
        <v>367</v>
      </c>
      <c r="G8" t="s">
        <v>17</v>
      </c>
      <c r="H8">
        <f>1/1024</f>
        <v>9.765625E-4</v>
      </c>
      <c r="I8">
        <v>5</v>
      </c>
      <c r="J8">
        <v>11500</v>
      </c>
      <c r="K8" t="s">
        <v>18</v>
      </c>
    </row>
    <row r="9" spans="1:16" x14ac:dyDescent="0.15">
      <c r="A9" s="9">
        <v>1965</v>
      </c>
      <c r="B9" s="6">
        <f t="shared" si="0"/>
        <v>2642411.52</v>
      </c>
      <c r="C9">
        <v>1965</v>
      </c>
      <c r="E9" t="s">
        <v>16</v>
      </c>
      <c r="F9">
        <v>367</v>
      </c>
      <c r="G9" t="s">
        <v>17</v>
      </c>
      <c r="H9">
        <f>1/1024</f>
        <v>9.765625E-4</v>
      </c>
      <c r="I9">
        <v>2.52</v>
      </c>
      <c r="J9">
        <v>2000</v>
      </c>
      <c r="K9" t="s">
        <v>19</v>
      </c>
    </row>
    <row r="10" spans="1:16" x14ac:dyDescent="0.15">
      <c r="A10" s="9">
        <v>1970</v>
      </c>
      <c r="B10" s="6">
        <f t="shared" si="0"/>
        <v>734003.19999999995</v>
      </c>
      <c r="C10">
        <v>1970</v>
      </c>
      <c r="E10" t="s">
        <v>16</v>
      </c>
      <c r="F10">
        <v>367</v>
      </c>
      <c r="G10" t="s">
        <v>17</v>
      </c>
      <c r="H10">
        <f>1/1024</f>
        <v>9.765625E-4</v>
      </c>
      <c r="I10">
        <v>0.7</v>
      </c>
      <c r="J10">
        <v>770</v>
      </c>
      <c r="K10" t="s">
        <v>20</v>
      </c>
      <c r="O10" s="1"/>
      <c r="P10" s="2"/>
    </row>
    <row r="11" spans="1:16" x14ac:dyDescent="0.15">
      <c r="A11" s="9">
        <v>1973</v>
      </c>
      <c r="B11" s="6">
        <f t="shared" si="0"/>
        <v>399360</v>
      </c>
      <c r="C11">
        <v>1973</v>
      </c>
      <c r="D11" t="s">
        <v>21</v>
      </c>
      <c r="E11" t="s">
        <v>22</v>
      </c>
      <c r="G11" t="s">
        <v>23</v>
      </c>
      <c r="H11">
        <f>8*1.5</f>
        <v>12</v>
      </c>
      <c r="I11">
        <v>4680</v>
      </c>
      <c r="K11" t="s">
        <v>24</v>
      </c>
    </row>
    <row r="12" spans="1:16" x14ac:dyDescent="0.15">
      <c r="A12" s="9">
        <v>1974</v>
      </c>
      <c r="B12" s="6">
        <f t="shared" si="0"/>
        <v>314572.79999999999</v>
      </c>
      <c r="C12">
        <v>1974</v>
      </c>
      <c r="E12" t="s">
        <v>16</v>
      </c>
      <c r="F12">
        <v>367</v>
      </c>
      <c r="G12" t="s">
        <v>17</v>
      </c>
      <c r="H12">
        <f>1/1024</f>
        <v>9.765625E-4</v>
      </c>
      <c r="I12">
        <v>0.3</v>
      </c>
      <c r="J12">
        <v>800</v>
      </c>
      <c r="K12" t="s">
        <v>25</v>
      </c>
    </row>
    <row r="13" spans="1:16" x14ac:dyDescent="0.15">
      <c r="A13" s="9">
        <v>1975</v>
      </c>
      <c r="B13" s="6">
        <f t="shared" si="0"/>
        <v>421888</v>
      </c>
      <c r="C13">
        <v>1975</v>
      </c>
      <c r="D13" t="s">
        <v>21</v>
      </c>
      <c r="E13" t="s">
        <v>26</v>
      </c>
      <c r="G13" t="s">
        <v>27</v>
      </c>
      <c r="H13">
        <v>0.25</v>
      </c>
      <c r="I13">
        <v>103</v>
      </c>
      <c r="J13">
        <v>1000</v>
      </c>
      <c r="K13" t="s">
        <v>28</v>
      </c>
      <c r="O13" s="1"/>
      <c r="P13" s="2"/>
    </row>
    <row r="14" spans="1:16" x14ac:dyDescent="0.15">
      <c r="A14" s="9">
        <v>1975.08</v>
      </c>
      <c r="B14" s="6">
        <f t="shared" si="0"/>
        <v>180224</v>
      </c>
      <c r="C14">
        <v>1975</v>
      </c>
      <c r="D14" t="s">
        <v>29</v>
      </c>
      <c r="G14" t="s">
        <v>27</v>
      </c>
      <c r="H14">
        <v>1</v>
      </c>
      <c r="I14">
        <v>176</v>
      </c>
      <c r="K14" t="s">
        <v>30</v>
      </c>
      <c r="O14" s="1"/>
      <c r="P14" s="2"/>
    </row>
    <row r="15" spans="1:16" x14ac:dyDescent="0.15">
      <c r="A15" s="9">
        <v>1975.25</v>
      </c>
      <c r="B15" s="6">
        <f t="shared" si="0"/>
        <v>67584</v>
      </c>
      <c r="C15">
        <v>1975</v>
      </c>
      <c r="D15" t="s">
        <v>31</v>
      </c>
      <c r="G15" t="s">
        <v>27</v>
      </c>
      <c r="H15">
        <v>4</v>
      </c>
      <c r="I15">
        <v>264</v>
      </c>
      <c r="K15" t="s">
        <v>32</v>
      </c>
      <c r="O15" s="1"/>
      <c r="P15" s="2"/>
    </row>
    <row r="16" spans="1:16" x14ac:dyDescent="0.15">
      <c r="A16" s="9">
        <v>1975.75</v>
      </c>
      <c r="B16" s="6">
        <f t="shared" si="0"/>
        <v>49920</v>
      </c>
      <c r="C16">
        <v>1975</v>
      </c>
      <c r="D16" t="s">
        <v>33</v>
      </c>
      <c r="G16" t="s">
        <v>27</v>
      </c>
      <c r="H16">
        <v>4</v>
      </c>
      <c r="I16">
        <v>195</v>
      </c>
      <c r="K16" t="s">
        <v>34</v>
      </c>
      <c r="O16" s="1"/>
      <c r="P16" s="2"/>
    </row>
    <row r="17" spans="1:16" x14ac:dyDescent="0.15">
      <c r="A17" s="9">
        <v>1976</v>
      </c>
      <c r="B17" s="6">
        <f t="shared" si="0"/>
        <v>40704</v>
      </c>
      <c r="C17">
        <v>1976</v>
      </c>
      <c r="D17" t="s">
        <v>21</v>
      </c>
      <c r="G17" t="s">
        <v>27</v>
      </c>
      <c r="H17">
        <v>4</v>
      </c>
      <c r="I17">
        <v>159</v>
      </c>
      <c r="K17" t="s">
        <v>34</v>
      </c>
      <c r="O17" s="1"/>
      <c r="P17" s="2"/>
    </row>
    <row r="18" spans="1:16" x14ac:dyDescent="0.15">
      <c r="A18" s="9">
        <v>1976.17</v>
      </c>
      <c r="B18" s="6">
        <f t="shared" si="0"/>
        <v>48960</v>
      </c>
      <c r="C18">
        <v>1976</v>
      </c>
      <c r="D18" t="s">
        <v>35</v>
      </c>
      <c r="G18" t="s">
        <v>27</v>
      </c>
      <c r="H18">
        <v>16</v>
      </c>
      <c r="I18">
        <v>765</v>
      </c>
      <c r="K18" t="s">
        <v>36</v>
      </c>
      <c r="O18" s="1"/>
      <c r="P18" s="2"/>
    </row>
    <row r="19" spans="1:16" x14ac:dyDescent="0.15">
      <c r="A19" s="9">
        <v>1976.42</v>
      </c>
      <c r="B19" s="6">
        <f t="shared" si="0"/>
        <v>23040</v>
      </c>
      <c r="C19">
        <v>1976</v>
      </c>
      <c r="D19" t="s">
        <v>37</v>
      </c>
      <c r="G19" t="s">
        <v>38</v>
      </c>
      <c r="H19">
        <v>4</v>
      </c>
      <c r="I19">
        <v>90</v>
      </c>
      <c r="K19" t="s">
        <v>39</v>
      </c>
      <c r="O19" s="1"/>
      <c r="P19" s="2"/>
    </row>
    <row r="20" spans="1:16" x14ac:dyDescent="0.15">
      <c r="A20" s="9">
        <v>1976.58</v>
      </c>
      <c r="B20" s="6">
        <f t="shared" si="0"/>
        <v>32000</v>
      </c>
      <c r="C20">
        <v>1976</v>
      </c>
      <c r="D20" t="s">
        <v>40</v>
      </c>
      <c r="H20">
        <v>8</v>
      </c>
      <c r="I20">
        <v>250</v>
      </c>
      <c r="K20" t="s">
        <v>41</v>
      </c>
      <c r="O20" s="1"/>
      <c r="P20" s="2"/>
    </row>
    <row r="21" spans="1:16" x14ac:dyDescent="0.15">
      <c r="A21" s="9">
        <v>1977.08</v>
      </c>
      <c r="B21" s="6">
        <f t="shared" si="0"/>
        <v>36800</v>
      </c>
      <c r="C21">
        <v>1977</v>
      </c>
      <c r="D21" t="s">
        <v>29</v>
      </c>
      <c r="G21" t="s">
        <v>42</v>
      </c>
      <c r="H21">
        <v>16</v>
      </c>
      <c r="I21">
        <v>575</v>
      </c>
      <c r="K21" t="s">
        <v>43</v>
      </c>
      <c r="O21" s="1"/>
      <c r="P21" s="2"/>
    </row>
    <row r="22" spans="1:16" x14ac:dyDescent="0.15">
      <c r="A22" s="9">
        <v>1978.17</v>
      </c>
      <c r="B22" s="6">
        <f t="shared" si="0"/>
        <v>28000</v>
      </c>
      <c r="C22">
        <v>1978</v>
      </c>
      <c r="D22" t="s">
        <v>35</v>
      </c>
      <c r="H22">
        <v>64</v>
      </c>
      <c r="I22">
        <v>1750</v>
      </c>
      <c r="K22" t="s">
        <v>44</v>
      </c>
      <c r="O22" s="1"/>
      <c r="P22" s="2"/>
    </row>
    <row r="23" spans="1:16" x14ac:dyDescent="0.15">
      <c r="A23" s="9">
        <v>1978.25</v>
      </c>
      <c r="B23" s="6">
        <f t="shared" ref="B23:B38" si="1">I23/H23*1024</f>
        <v>29440</v>
      </c>
      <c r="C23">
        <v>1978</v>
      </c>
      <c r="D23" t="s">
        <v>31</v>
      </c>
      <c r="H23">
        <v>16</v>
      </c>
      <c r="I23">
        <v>460</v>
      </c>
      <c r="O23" s="1"/>
      <c r="P23" s="2"/>
    </row>
    <row r="24" spans="1:16" x14ac:dyDescent="0.15">
      <c r="A24" s="9">
        <v>1978.33</v>
      </c>
      <c r="B24" s="6">
        <f t="shared" si="1"/>
        <v>19200</v>
      </c>
      <c r="C24">
        <v>1978</v>
      </c>
      <c r="D24" t="s">
        <v>45</v>
      </c>
      <c r="H24">
        <v>16</v>
      </c>
      <c r="I24">
        <v>300</v>
      </c>
    </row>
    <row r="25" spans="1:16" x14ac:dyDescent="0.15">
      <c r="A25" s="9">
        <v>1978.5</v>
      </c>
      <c r="B25" s="6">
        <f t="shared" si="1"/>
        <v>24000</v>
      </c>
      <c r="C25">
        <v>1978</v>
      </c>
      <c r="D25" t="s">
        <v>46</v>
      </c>
      <c r="G25" t="s">
        <v>47</v>
      </c>
      <c r="H25">
        <v>64</v>
      </c>
      <c r="I25">
        <v>1500</v>
      </c>
    </row>
    <row r="26" spans="1:16" x14ac:dyDescent="0.15">
      <c r="A26" s="9">
        <v>1978.58</v>
      </c>
      <c r="B26" s="6">
        <f t="shared" si="1"/>
        <v>16000</v>
      </c>
      <c r="C26">
        <v>1978</v>
      </c>
      <c r="D26" t="s">
        <v>40</v>
      </c>
      <c r="H26">
        <v>8</v>
      </c>
      <c r="I26">
        <v>125</v>
      </c>
    </row>
    <row r="27" spans="1:16" x14ac:dyDescent="0.15">
      <c r="A27" s="9">
        <v>1978.75</v>
      </c>
      <c r="B27" s="6">
        <f t="shared" si="1"/>
        <v>15200</v>
      </c>
      <c r="C27">
        <v>1978</v>
      </c>
      <c r="D27" t="s">
        <v>33</v>
      </c>
      <c r="H27">
        <v>32</v>
      </c>
      <c r="I27">
        <v>475</v>
      </c>
    </row>
    <row r="28" spans="1:16" x14ac:dyDescent="0.15">
      <c r="A28" s="9">
        <v>1979</v>
      </c>
      <c r="B28" s="6">
        <f t="shared" si="1"/>
        <v>10528</v>
      </c>
      <c r="C28">
        <v>1979</v>
      </c>
      <c r="D28" t="s">
        <v>21</v>
      </c>
      <c r="E28" t="s">
        <v>48</v>
      </c>
      <c r="F28">
        <v>124</v>
      </c>
      <c r="H28">
        <v>32</v>
      </c>
      <c r="I28">
        <v>329</v>
      </c>
    </row>
    <row r="29" spans="1:16" x14ac:dyDescent="0.15">
      <c r="A29" s="9">
        <v>1979.75</v>
      </c>
      <c r="B29" s="6">
        <f t="shared" si="1"/>
        <v>6704</v>
      </c>
      <c r="C29">
        <v>1979</v>
      </c>
      <c r="D29" t="s">
        <v>33</v>
      </c>
      <c r="G29" t="s">
        <v>49</v>
      </c>
      <c r="H29">
        <v>64</v>
      </c>
      <c r="I29">
        <v>419</v>
      </c>
      <c r="K29" t="s">
        <v>50</v>
      </c>
    </row>
    <row r="30" spans="1:16" x14ac:dyDescent="0.15">
      <c r="A30" s="9">
        <v>1980</v>
      </c>
      <c r="B30" s="6">
        <f t="shared" si="1"/>
        <v>6480</v>
      </c>
      <c r="C30">
        <v>1980</v>
      </c>
      <c r="D30" t="s">
        <v>21</v>
      </c>
      <c r="E30" t="s">
        <v>48</v>
      </c>
      <c r="F30">
        <v>121</v>
      </c>
      <c r="H30">
        <v>64</v>
      </c>
      <c r="I30">
        <v>405</v>
      </c>
    </row>
    <row r="31" spans="1:16" x14ac:dyDescent="0.15">
      <c r="A31" s="9">
        <v>1981</v>
      </c>
      <c r="B31" s="6">
        <f t="shared" si="1"/>
        <v>8800</v>
      </c>
      <c r="C31">
        <v>1981</v>
      </c>
      <c r="D31" t="s">
        <v>21</v>
      </c>
      <c r="E31" t="s">
        <v>48</v>
      </c>
      <c r="F31">
        <v>141</v>
      </c>
      <c r="H31">
        <v>64</v>
      </c>
      <c r="I31">
        <v>550</v>
      </c>
    </row>
    <row r="32" spans="1:16" x14ac:dyDescent="0.15">
      <c r="A32" s="9">
        <v>1981.58</v>
      </c>
      <c r="B32" s="6">
        <f t="shared" si="1"/>
        <v>4479.2</v>
      </c>
      <c r="C32">
        <v>1981</v>
      </c>
      <c r="D32" t="s">
        <v>40</v>
      </c>
      <c r="G32" t="s">
        <v>51</v>
      </c>
      <c r="H32">
        <v>64</v>
      </c>
      <c r="I32">
        <v>279.95</v>
      </c>
    </row>
    <row r="33" spans="1:14" x14ac:dyDescent="0.15">
      <c r="A33" s="9">
        <v>1982</v>
      </c>
      <c r="B33" s="6">
        <f t="shared" si="1"/>
        <v>3520</v>
      </c>
      <c r="C33">
        <v>1982</v>
      </c>
      <c r="D33" t="s">
        <v>21</v>
      </c>
      <c r="E33" t="s">
        <v>48</v>
      </c>
      <c r="F33">
        <v>135</v>
      </c>
      <c r="H33">
        <v>256</v>
      </c>
      <c r="I33">
        <v>880</v>
      </c>
    </row>
    <row r="34" spans="1:14" x14ac:dyDescent="0.15">
      <c r="A34" s="9">
        <v>1982.17</v>
      </c>
      <c r="B34" s="6">
        <f t="shared" si="1"/>
        <v>4464</v>
      </c>
      <c r="C34">
        <v>1982</v>
      </c>
      <c r="D34" t="s">
        <v>35</v>
      </c>
      <c r="E34" t="s">
        <v>52</v>
      </c>
      <c r="H34">
        <v>64</v>
      </c>
      <c r="I34">
        <v>279</v>
      </c>
    </row>
    <row r="35" spans="1:14" x14ac:dyDescent="0.15">
      <c r="A35" s="9">
        <v>1982.67</v>
      </c>
      <c r="B35" s="6">
        <f t="shared" si="1"/>
        <v>1980</v>
      </c>
      <c r="C35">
        <v>1982</v>
      </c>
      <c r="D35" t="s">
        <v>53</v>
      </c>
      <c r="E35" t="s">
        <v>54</v>
      </c>
      <c r="G35" t="s">
        <v>55</v>
      </c>
      <c r="H35">
        <v>256</v>
      </c>
      <c r="I35">
        <v>495</v>
      </c>
    </row>
    <row r="36" spans="1:14" x14ac:dyDescent="0.15">
      <c r="A36" s="9">
        <v>1983</v>
      </c>
      <c r="B36" s="6">
        <f t="shared" si="1"/>
        <v>2396</v>
      </c>
      <c r="C36">
        <v>1983</v>
      </c>
      <c r="D36" t="s">
        <v>21</v>
      </c>
      <c r="E36" t="s">
        <v>48</v>
      </c>
      <c r="F36">
        <v>153</v>
      </c>
      <c r="H36">
        <v>256</v>
      </c>
      <c r="I36">
        <v>599</v>
      </c>
    </row>
    <row r="37" spans="1:14" x14ac:dyDescent="0.15">
      <c r="A37" s="9">
        <v>1983.67</v>
      </c>
      <c r="B37" s="6">
        <f t="shared" si="1"/>
        <v>1980</v>
      </c>
      <c r="C37">
        <v>1983</v>
      </c>
      <c r="D37" t="s">
        <v>53</v>
      </c>
      <c r="E37" t="s">
        <v>54</v>
      </c>
      <c r="G37" t="s">
        <v>55</v>
      </c>
      <c r="H37">
        <v>256</v>
      </c>
      <c r="I37">
        <v>495</v>
      </c>
    </row>
    <row r="38" spans="1:14" x14ac:dyDescent="0.15">
      <c r="A38" s="9">
        <v>1984</v>
      </c>
      <c r="B38" s="6">
        <f t="shared" si="1"/>
        <v>1378.6666666666667</v>
      </c>
      <c r="C38">
        <v>1984</v>
      </c>
      <c r="D38" t="s">
        <v>21</v>
      </c>
      <c r="E38" t="s">
        <v>54</v>
      </c>
      <c r="F38">
        <v>64</v>
      </c>
      <c r="H38">
        <v>384</v>
      </c>
      <c r="I38">
        <v>517</v>
      </c>
    </row>
    <row r="39" spans="1:14" x14ac:dyDescent="0.15">
      <c r="A39" s="9">
        <v>1984.58</v>
      </c>
      <c r="B39" s="6">
        <f t="shared" ref="B39:B54" si="2">I39/H39*1024</f>
        <v>1330.6666666666667</v>
      </c>
      <c r="C39">
        <v>1984</v>
      </c>
      <c r="D39" t="s">
        <v>40</v>
      </c>
      <c r="E39" t="s">
        <v>54</v>
      </c>
      <c r="F39">
        <v>467</v>
      </c>
      <c r="G39" t="s">
        <v>56</v>
      </c>
      <c r="H39">
        <v>384</v>
      </c>
      <c r="I39">
        <f>199+6*50</f>
        <v>499</v>
      </c>
      <c r="K39" t="s">
        <v>57</v>
      </c>
      <c r="L39">
        <v>256</v>
      </c>
      <c r="M39">
        <v>79</v>
      </c>
    </row>
    <row r="40" spans="1:14" x14ac:dyDescent="0.15">
      <c r="A40" s="9">
        <v>1985</v>
      </c>
      <c r="B40" s="7">
        <f t="shared" si="2"/>
        <v>880</v>
      </c>
      <c r="C40">
        <v>1985</v>
      </c>
      <c r="D40" t="s">
        <v>21</v>
      </c>
      <c r="E40" t="s">
        <v>54</v>
      </c>
      <c r="F40">
        <v>470</v>
      </c>
      <c r="G40" t="s">
        <v>58</v>
      </c>
      <c r="H40">
        <v>512</v>
      </c>
      <c r="I40">
        <v>440</v>
      </c>
      <c r="K40" t="s">
        <v>59</v>
      </c>
    </row>
    <row r="41" spans="1:14" x14ac:dyDescent="0.15">
      <c r="A41" s="9">
        <v>1985.33</v>
      </c>
      <c r="B41" s="7">
        <f t="shared" si="2"/>
        <v>720</v>
      </c>
      <c r="C41">
        <v>1985</v>
      </c>
      <c r="D41" t="s">
        <v>45</v>
      </c>
      <c r="E41" t="s">
        <v>54</v>
      </c>
      <c r="F41">
        <v>507</v>
      </c>
      <c r="G41" t="s">
        <v>58</v>
      </c>
      <c r="H41">
        <v>512</v>
      </c>
      <c r="I41">
        <v>360</v>
      </c>
      <c r="K41" t="s">
        <v>60</v>
      </c>
      <c r="M41">
        <v>8.9499999999999993</v>
      </c>
    </row>
    <row r="42" spans="1:14" x14ac:dyDescent="0.15">
      <c r="A42" s="9">
        <v>1985.42</v>
      </c>
      <c r="B42" s="7">
        <f t="shared" si="2"/>
        <v>550</v>
      </c>
      <c r="C42">
        <v>1985</v>
      </c>
      <c r="D42" t="s">
        <v>37</v>
      </c>
      <c r="E42" t="s">
        <v>54</v>
      </c>
      <c r="F42">
        <v>505</v>
      </c>
      <c r="G42" t="s">
        <v>58</v>
      </c>
      <c r="H42">
        <v>512</v>
      </c>
      <c r="I42">
        <v>275</v>
      </c>
      <c r="K42" t="s">
        <v>61</v>
      </c>
      <c r="M42">
        <v>5.95</v>
      </c>
      <c r="N42">
        <v>200</v>
      </c>
    </row>
    <row r="43" spans="1:14" x14ac:dyDescent="0.15">
      <c r="A43" s="9">
        <v>1985.5</v>
      </c>
      <c r="B43" s="7">
        <f t="shared" si="2"/>
        <v>420</v>
      </c>
      <c r="C43">
        <v>1985</v>
      </c>
      <c r="D43" t="s">
        <v>46</v>
      </c>
      <c r="E43" t="s">
        <v>54</v>
      </c>
      <c r="F43">
        <v>435</v>
      </c>
      <c r="G43" t="s">
        <v>62</v>
      </c>
      <c r="H43">
        <v>512</v>
      </c>
      <c r="I43">
        <v>210</v>
      </c>
      <c r="K43" t="s">
        <v>63</v>
      </c>
      <c r="M43">
        <v>5.95</v>
      </c>
      <c r="N43">
        <v>200</v>
      </c>
    </row>
    <row r="44" spans="1:14" x14ac:dyDescent="0.15">
      <c r="A44" s="9">
        <v>1985.58</v>
      </c>
      <c r="B44" s="7">
        <f t="shared" si="2"/>
        <v>349.5</v>
      </c>
      <c r="C44">
        <v>1985</v>
      </c>
      <c r="D44" t="s">
        <v>40</v>
      </c>
      <c r="E44" t="s">
        <v>54</v>
      </c>
      <c r="F44">
        <v>418</v>
      </c>
      <c r="G44" t="s">
        <v>51</v>
      </c>
      <c r="H44">
        <v>2048</v>
      </c>
      <c r="I44">
        <v>699</v>
      </c>
      <c r="K44" t="s">
        <v>64</v>
      </c>
      <c r="L44">
        <v>256</v>
      </c>
      <c r="M44">
        <v>3.95</v>
      </c>
      <c r="N44">
        <v>200</v>
      </c>
    </row>
    <row r="45" spans="1:14" x14ac:dyDescent="0.15">
      <c r="A45" s="9">
        <v>1985.67</v>
      </c>
      <c r="B45" s="7">
        <f t="shared" si="2"/>
        <v>299.5</v>
      </c>
      <c r="C45">
        <v>1985</v>
      </c>
      <c r="D45" t="s">
        <v>53</v>
      </c>
      <c r="E45" t="s">
        <v>54</v>
      </c>
      <c r="F45">
        <v>444</v>
      </c>
      <c r="G45" t="s">
        <v>51</v>
      </c>
      <c r="H45">
        <v>2048</v>
      </c>
      <c r="I45">
        <v>599</v>
      </c>
      <c r="K45" t="s">
        <v>65</v>
      </c>
      <c r="L45">
        <v>256</v>
      </c>
      <c r="M45">
        <v>2.95</v>
      </c>
      <c r="N45">
        <v>200</v>
      </c>
    </row>
    <row r="46" spans="1:14" x14ac:dyDescent="0.15">
      <c r="A46" s="9">
        <v>1985.83</v>
      </c>
      <c r="B46" s="7">
        <f t="shared" si="2"/>
        <v>299.5</v>
      </c>
      <c r="C46">
        <v>1985</v>
      </c>
      <c r="D46" t="s">
        <v>66</v>
      </c>
      <c r="E46" t="s">
        <v>54</v>
      </c>
      <c r="G46" t="s">
        <v>51</v>
      </c>
      <c r="H46">
        <v>2048</v>
      </c>
      <c r="I46">
        <v>599</v>
      </c>
      <c r="K46" t="s">
        <v>65</v>
      </c>
      <c r="L46">
        <v>256</v>
      </c>
      <c r="M46">
        <v>2.95</v>
      </c>
      <c r="N46">
        <v>200</v>
      </c>
    </row>
    <row r="47" spans="1:14" x14ac:dyDescent="0.15">
      <c r="A47" s="9">
        <v>1985.92</v>
      </c>
      <c r="B47" s="7">
        <f t="shared" si="2"/>
        <v>299.5</v>
      </c>
      <c r="C47">
        <v>1985</v>
      </c>
      <c r="D47" t="s">
        <v>67</v>
      </c>
      <c r="E47" t="s">
        <v>54</v>
      </c>
      <c r="G47" t="s">
        <v>51</v>
      </c>
      <c r="H47">
        <v>2048</v>
      </c>
      <c r="I47">
        <v>599</v>
      </c>
      <c r="K47" t="s">
        <v>65</v>
      </c>
      <c r="L47">
        <v>256</v>
      </c>
      <c r="M47">
        <v>2.95</v>
      </c>
      <c r="N47">
        <v>200</v>
      </c>
    </row>
    <row r="48" spans="1:14" x14ac:dyDescent="0.15">
      <c r="A48" s="9">
        <v>1986</v>
      </c>
      <c r="B48" s="7">
        <f t="shared" si="2"/>
        <v>299.5</v>
      </c>
      <c r="C48">
        <v>1986</v>
      </c>
      <c r="D48" t="s">
        <v>21</v>
      </c>
      <c r="E48" t="s">
        <v>54</v>
      </c>
      <c r="G48" t="s">
        <v>51</v>
      </c>
      <c r="H48">
        <v>2048</v>
      </c>
      <c r="I48">
        <v>599</v>
      </c>
      <c r="K48" t="s">
        <v>65</v>
      </c>
      <c r="L48">
        <v>256</v>
      </c>
      <c r="M48">
        <v>2.95</v>
      </c>
      <c r="N48">
        <v>150</v>
      </c>
    </row>
    <row r="49" spans="1:14" x14ac:dyDescent="0.15">
      <c r="A49" s="9">
        <v>1986.08</v>
      </c>
      <c r="B49" s="7">
        <f t="shared" si="2"/>
        <v>299.5</v>
      </c>
      <c r="C49">
        <v>1986</v>
      </c>
      <c r="D49" t="s">
        <v>29</v>
      </c>
      <c r="E49" t="s">
        <v>54</v>
      </c>
      <c r="G49" t="s">
        <v>51</v>
      </c>
      <c r="H49">
        <v>2048</v>
      </c>
      <c r="I49">
        <v>599</v>
      </c>
      <c r="K49" t="s">
        <v>65</v>
      </c>
      <c r="L49">
        <v>256</v>
      </c>
      <c r="M49">
        <v>2.95</v>
      </c>
      <c r="N49">
        <v>150</v>
      </c>
    </row>
    <row r="50" spans="1:14" x14ac:dyDescent="0.15">
      <c r="A50" s="9">
        <v>1986.17</v>
      </c>
      <c r="B50" s="7">
        <f t="shared" si="2"/>
        <v>299.5</v>
      </c>
      <c r="C50">
        <v>1986</v>
      </c>
      <c r="D50" t="s">
        <v>35</v>
      </c>
      <c r="E50" t="s">
        <v>54</v>
      </c>
      <c r="G50" t="s">
        <v>51</v>
      </c>
      <c r="H50">
        <v>2048</v>
      </c>
      <c r="I50">
        <v>599</v>
      </c>
      <c r="K50" t="s">
        <v>65</v>
      </c>
      <c r="L50">
        <v>256</v>
      </c>
      <c r="M50">
        <v>2.95</v>
      </c>
      <c r="N50">
        <v>150</v>
      </c>
    </row>
    <row r="51" spans="1:14" x14ac:dyDescent="0.15">
      <c r="A51" s="9">
        <v>1986.25</v>
      </c>
      <c r="B51" s="7">
        <f t="shared" si="2"/>
        <v>299.5</v>
      </c>
      <c r="C51">
        <v>1986</v>
      </c>
      <c r="D51" t="s">
        <v>31</v>
      </c>
      <c r="E51" t="s">
        <v>54</v>
      </c>
      <c r="G51" t="s">
        <v>51</v>
      </c>
      <c r="H51">
        <v>2048</v>
      </c>
      <c r="I51">
        <v>599</v>
      </c>
      <c r="K51" t="s">
        <v>65</v>
      </c>
      <c r="L51">
        <v>256</v>
      </c>
      <c r="M51">
        <v>2.95</v>
      </c>
      <c r="N51">
        <v>150</v>
      </c>
    </row>
    <row r="52" spans="1:14" x14ac:dyDescent="0.15">
      <c r="A52" s="9">
        <v>1986.33</v>
      </c>
      <c r="B52" s="7">
        <f t="shared" si="2"/>
        <v>189.5</v>
      </c>
      <c r="C52">
        <v>1986</v>
      </c>
      <c r="D52" t="s">
        <v>45</v>
      </c>
      <c r="E52" t="s">
        <v>54</v>
      </c>
      <c r="G52" t="s">
        <v>68</v>
      </c>
      <c r="H52">
        <f t="shared" ref="H52:H61" si="3">3*1024</f>
        <v>3072</v>
      </c>
      <c r="I52">
        <v>568.5</v>
      </c>
      <c r="K52" t="s">
        <v>69</v>
      </c>
      <c r="L52">
        <v>256</v>
      </c>
      <c r="M52">
        <v>2.95</v>
      </c>
      <c r="N52">
        <v>150</v>
      </c>
    </row>
    <row r="53" spans="1:14" x14ac:dyDescent="0.15">
      <c r="A53" s="9">
        <v>1986.42</v>
      </c>
      <c r="B53" s="7">
        <f t="shared" si="2"/>
        <v>189.5</v>
      </c>
      <c r="C53">
        <v>1986</v>
      </c>
      <c r="D53" t="s">
        <v>37</v>
      </c>
      <c r="E53" t="s">
        <v>54</v>
      </c>
      <c r="G53" t="s">
        <v>68</v>
      </c>
      <c r="H53">
        <f t="shared" si="3"/>
        <v>3072</v>
      </c>
      <c r="I53">
        <v>568.5</v>
      </c>
      <c r="K53" t="s">
        <v>69</v>
      </c>
      <c r="L53">
        <v>256</v>
      </c>
      <c r="M53">
        <v>2.95</v>
      </c>
      <c r="N53">
        <v>150</v>
      </c>
    </row>
    <row r="54" spans="1:14" x14ac:dyDescent="0.15">
      <c r="A54" s="9">
        <v>1986.5</v>
      </c>
      <c r="B54" s="7">
        <f t="shared" si="2"/>
        <v>189.5</v>
      </c>
      <c r="C54">
        <v>1986</v>
      </c>
      <c r="D54" t="s">
        <v>46</v>
      </c>
      <c r="E54" t="s">
        <v>54</v>
      </c>
      <c r="G54" t="s">
        <v>68</v>
      </c>
      <c r="H54">
        <f t="shared" si="3"/>
        <v>3072</v>
      </c>
      <c r="I54">
        <v>568.5</v>
      </c>
      <c r="K54" t="s">
        <v>69</v>
      </c>
      <c r="L54">
        <v>256</v>
      </c>
      <c r="M54">
        <v>2.95</v>
      </c>
      <c r="N54">
        <v>150</v>
      </c>
    </row>
    <row r="55" spans="1:14" x14ac:dyDescent="0.15">
      <c r="A55" s="9">
        <v>1986.58</v>
      </c>
      <c r="B55" s="7">
        <f t="shared" ref="B55:B70" si="4">I55/H55*1024</f>
        <v>189.5</v>
      </c>
      <c r="C55">
        <v>1986</v>
      </c>
      <c r="D55" t="s">
        <v>40</v>
      </c>
      <c r="E55" t="s">
        <v>54</v>
      </c>
      <c r="G55" t="s">
        <v>68</v>
      </c>
      <c r="H55">
        <f t="shared" si="3"/>
        <v>3072</v>
      </c>
      <c r="I55">
        <v>568.5</v>
      </c>
      <c r="K55" t="s">
        <v>69</v>
      </c>
      <c r="L55">
        <v>256</v>
      </c>
      <c r="M55">
        <v>2.95</v>
      </c>
      <c r="N55">
        <v>150</v>
      </c>
    </row>
    <row r="56" spans="1:14" x14ac:dyDescent="0.15">
      <c r="A56" s="9">
        <v>1986.67</v>
      </c>
      <c r="B56" s="7">
        <f t="shared" si="4"/>
        <v>189.5</v>
      </c>
      <c r="C56">
        <v>1986</v>
      </c>
      <c r="D56" t="s">
        <v>53</v>
      </c>
      <c r="E56" t="s">
        <v>54</v>
      </c>
      <c r="G56" t="s">
        <v>68</v>
      </c>
      <c r="H56">
        <f t="shared" si="3"/>
        <v>3072</v>
      </c>
      <c r="I56">
        <v>568.5</v>
      </c>
      <c r="K56" t="s">
        <v>69</v>
      </c>
      <c r="L56">
        <v>256</v>
      </c>
      <c r="M56">
        <v>2.95</v>
      </c>
      <c r="N56">
        <v>150</v>
      </c>
    </row>
    <row r="57" spans="1:14" x14ac:dyDescent="0.15">
      <c r="A57" s="9">
        <v>1986.75</v>
      </c>
      <c r="B57" s="7">
        <f t="shared" si="4"/>
        <v>189.5</v>
      </c>
      <c r="C57">
        <v>1986</v>
      </c>
      <c r="D57" t="s">
        <v>33</v>
      </c>
      <c r="E57" t="s">
        <v>54</v>
      </c>
      <c r="G57" t="s">
        <v>68</v>
      </c>
      <c r="H57">
        <f t="shared" si="3"/>
        <v>3072</v>
      </c>
      <c r="I57">
        <v>568.5</v>
      </c>
      <c r="K57" t="s">
        <v>69</v>
      </c>
      <c r="L57">
        <v>256</v>
      </c>
      <c r="M57">
        <v>2.95</v>
      </c>
      <c r="N57">
        <v>150</v>
      </c>
    </row>
    <row r="58" spans="1:14" x14ac:dyDescent="0.15">
      <c r="A58" s="9">
        <v>1986.92</v>
      </c>
      <c r="B58" s="7">
        <f t="shared" si="4"/>
        <v>189.5</v>
      </c>
      <c r="C58">
        <v>1986</v>
      </c>
      <c r="D58" t="s">
        <v>67</v>
      </c>
      <c r="E58" t="s">
        <v>54</v>
      </c>
      <c r="G58" t="s">
        <v>68</v>
      </c>
      <c r="H58">
        <f t="shared" si="3"/>
        <v>3072</v>
      </c>
      <c r="I58">
        <v>568.5</v>
      </c>
      <c r="K58" t="s">
        <v>69</v>
      </c>
      <c r="L58">
        <v>256</v>
      </c>
      <c r="M58">
        <v>2.95</v>
      </c>
      <c r="N58">
        <v>150</v>
      </c>
    </row>
    <row r="59" spans="1:14" x14ac:dyDescent="0.15">
      <c r="A59" s="9">
        <v>1987</v>
      </c>
      <c r="B59" s="7">
        <f t="shared" si="4"/>
        <v>176.16666666666666</v>
      </c>
      <c r="C59">
        <v>1987</v>
      </c>
      <c r="D59" t="s">
        <v>21</v>
      </c>
      <c r="E59" t="s">
        <v>54</v>
      </c>
      <c r="F59">
        <v>477</v>
      </c>
      <c r="G59" t="s">
        <v>68</v>
      </c>
      <c r="H59">
        <f t="shared" si="3"/>
        <v>3072</v>
      </c>
      <c r="I59">
        <v>528.5</v>
      </c>
      <c r="K59" t="s">
        <v>70</v>
      </c>
      <c r="L59">
        <v>256</v>
      </c>
      <c r="M59">
        <v>2.95</v>
      </c>
      <c r="N59">
        <v>150</v>
      </c>
    </row>
    <row r="60" spans="1:14" x14ac:dyDescent="0.15">
      <c r="A60" s="9">
        <v>1987.08</v>
      </c>
      <c r="B60" s="7">
        <f t="shared" si="4"/>
        <v>176.16666666666666</v>
      </c>
      <c r="C60">
        <v>1987</v>
      </c>
      <c r="D60" t="s">
        <v>29</v>
      </c>
      <c r="E60" t="s">
        <v>54</v>
      </c>
      <c r="G60" t="s">
        <v>68</v>
      </c>
      <c r="H60">
        <f t="shared" si="3"/>
        <v>3072</v>
      </c>
      <c r="I60">
        <v>528.5</v>
      </c>
      <c r="K60" t="s">
        <v>70</v>
      </c>
      <c r="L60">
        <v>256</v>
      </c>
      <c r="M60">
        <v>2.95</v>
      </c>
      <c r="N60">
        <v>150</v>
      </c>
    </row>
    <row r="61" spans="1:14" x14ac:dyDescent="0.15">
      <c r="A61" s="9">
        <v>1987.17</v>
      </c>
      <c r="B61" s="7">
        <f t="shared" si="4"/>
        <v>157</v>
      </c>
      <c r="C61">
        <v>1987</v>
      </c>
      <c r="D61" t="s">
        <v>35</v>
      </c>
      <c r="E61" t="s">
        <v>54</v>
      </c>
      <c r="F61">
        <v>383</v>
      </c>
      <c r="G61" t="s">
        <v>71</v>
      </c>
      <c r="H61">
        <f t="shared" si="3"/>
        <v>3072</v>
      </c>
      <c r="I61">
        <v>471</v>
      </c>
      <c r="K61" t="s">
        <v>72</v>
      </c>
      <c r="L61">
        <v>256</v>
      </c>
      <c r="M61">
        <v>2.95</v>
      </c>
      <c r="N61">
        <v>150</v>
      </c>
    </row>
    <row r="62" spans="1:14" x14ac:dyDescent="0.15">
      <c r="A62" s="9">
        <v>1987.25</v>
      </c>
      <c r="B62" s="7">
        <f t="shared" si="4"/>
        <v>153.67500000000001</v>
      </c>
      <c r="C62">
        <v>1987</v>
      </c>
      <c r="D62" t="s">
        <v>31</v>
      </c>
      <c r="E62" t="s">
        <v>54</v>
      </c>
      <c r="G62" t="s">
        <v>68</v>
      </c>
      <c r="H62">
        <f>4*1024</f>
        <v>4096</v>
      </c>
      <c r="I62">
        <v>614.70000000000005</v>
      </c>
      <c r="K62" t="s">
        <v>73</v>
      </c>
      <c r="L62">
        <v>256</v>
      </c>
      <c r="M62">
        <v>2.95</v>
      </c>
      <c r="N62">
        <v>150</v>
      </c>
    </row>
    <row r="63" spans="1:14" x14ac:dyDescent="0.15">
      <c r="A63" s="9">
        <v>1987.33</v>
      </c>
      <c r="B63" s="7">
        <f t="shared" si="4"/>
        <v>153.67500000000001</v>
      </c>
      <c r="C63">
        <v>1987</v>
      </c>
      <c r="D63" t="s">
        <v>45</v>
      </c>
      <c r="E63" t="s">
        <v>54</v>
      </c>
      <c r="G63" t="s">
        <v>68</v>
      </c>
      <c r="H63">
        <f>4*1024</f>
        <v>4096</v>
      </c>
      <c r="I63">
        <v>614.70000000000005</v>
      </c>
      <c r="K63" t="s">
        <v>73</v>
      </c>
      <c r="L63">
        <v>256</v>
      </c>
      <c r="M63">
        <v>2.95</v>
      </c>
      <c r="N63">
        <v>150</v>
      </c>
    </row>
    <row r="64" spans="1:14" x14ac:dyDescent="0.15">
      <c r="A64" s="9">
        <v>1987.42</v>
      </c>
      <c r="B64" s="7">
        <f t="shared" si="4"/>
        <v>153.67500000000001</v>
      </c>
      <c r="C64">
        <v>1987</v>
      </c>
      <c r="D64" t="s">
        <v>37</v>
      </c>
      <c r="E64" t="s">
        <v>54</v>
      </c>
      <c r="G64" t="s">
        <v>68</v>
      </c>
      <c r="H64">
        <f>4*1024</f>
        <v>4096</v>
      </c>
      <c r="I64">
        <v>614.70000000000005</v>
      </c>
      <c r="K64" t="s">
        <v>73</v>
      </c>
      <c r="L64">
        <v>256</v>
      </c>
      <c r="M64">
        <v>2.95</v>
      </c>
      <c r="N64">
        <v>150</v>
      </c>
    </row>
    <row r="65" spans="1:14" x14ac:dyDescent="0.15">
      <c r="A65" s="9">
        <v>1987.5</v>
      </c>
      <c r="B65" s="7">
        <f t="shared" si="4"/>
        <v>153.67500000000001</v>
      </c>
      <c r="C65">
        <v>1987</v>
      </c>
      <c r="D65" t="s">
        <v>46</v>
      </c>
      <c r="E65" t="s">
        <v>54</v>
      </c>
      <c r="G65" t="s">
        <v>68</v>
      </c>
      <c r="H65">
        <f>4*1024</f>
        <v>4096</v>
      </c>
      <c r="I65">
        <v>614.70000000000005</v>
      </c>
      <c r="K65" t="s">
        <v>73</v>
      </c>
      <c r="L65">
        <v>256</v>
      </c>
      <c r="M65">
        <v>2.95</v>
      </c>
      <c r="N65">
        <v>150</v>
      </c>
    </row>
    <row r="66" spans="1:14" x14ac:dyDescent="0.15">
      <c r="A66" s="9">
        <v>1987.58</v>
      </c>
      <c r="B66" s="7">
        <f t="shared" si="4"/>
        <v>153.67500000000001</v>
      </c>
      <c r="C66">
        <v>1987</v>
      </c>
      <c r="D66" t="s">
        <v>40</v>
      </c>
      <c r="E66" t="s">
        <v>54</v>
      </c>
      <c r="G66" t="s">
        <v>68</v>
      </c>
      <c r="H66">
        <f>4*1024</f>
        <v>4096</v>
      </c>
      <c r="I66">
        <v>614.70000000000005</v>
      </c>
      <c r="K66" t="s">
        <v>73</v>
      </c>
      <c r="L66">
        <v>256</v>
      </c>
      <c r="M66">
        <v>2.95</v>
      </c>
      <c r="N66">
        <v>150</v>
      </c>
    </row>
    <row r="67" spans="1:14" x14ac:dyDescent="0.15">
      <c r="A67" s="9">
        <v>1987.67</v>
      </c>
      <c r="B67" s="7">
        <f t="shared" si="4"/>
        <v>162.82333333333335</v>
      </c>
      <c r="C67">
        <v>1987</v>
      </c>
      <c r="D67" t="s">
        <v>53</v>
      </c>
      <c r="E67" t="s">
        <v>54</v>
      </c>
      <c r="G67" t="s">
        <v>68</v>
      </c>
      <c r="H67">
        <v>3072</v>
      </c>
      <c r="I67">
        <v>488.47</v>
      </c>
      <c r="K67" t="s">
        <v>74</v>
      </c>
      <c r="L67">
        <v>256</v>
      </c>
      <c r="M67">
        <v>2.95</v>
      </c>
      <c r="N67">
        <v>150</v>
      </c>
    </row>
    <row r="68" spans="1:14" x14ac:dyDescent="0.15">
      <c r="A68" s="9">
        <v>1987.75</v>
      </c>
      <c r="B68" s="7">
        <f t="shared" si="4"/>
        <v>133</v>
      </c>
      <c r="C68">
        <v>1987</v>
      </c>
      <c r="D68" t="s">
        <v>33</v>
      </c>
      <c r="E68" t="s">
        <v>54</v>
      </c>
      <c r="F68">
        <v>322</v>
      </c>
      <c r="G68" t="s">
        <v>56</v>
      </c>
      <c r="H68">
        <v>3072</v>
      </c>
      <c r="I68">
        <v>399</v>
      </c>
      <c r="K68" t="s">
        <v>75</v>
      </c>
      <c r="L68">
        <v>256</v>
      </c>
      <c r="M68">
        <v>2.95</v>
      </c>
      <c r="N68">
        <v>150</v>
      </c>
    </row>
    <row r="69" spans="1:14" x14ac:dyDescent="0.15">
      <c r="A69" s="9">
        <v>1987.83</v>
      </c>
      <c r="B69" s="7">
        <f t="shared" si="4"/>
        <v>162.82333333333335</v>
      </c>
      <c r="C69">
        <v>1987</v>
      </c>
      <c r="D69" t="s">
        <v>66</v>
      </c>
      <c r="E69" t="s">
        <v>54</v>
      </c>
      <c r="G69" t="s">
        <v>68</v>
      </c>
      <c r="H69">
        <v>3072</v>
      </c>
      <c r="I69">
        <v>488.47</v>
      </c>
      <c r="K69" t="s">
        <v>74</v>
      </c>
      <c r="L69">
        <v>256</v>
      </c>
      <c r="M69">
        <v>2.95</v>
      </c>
      <c r="N69">
        <v>150</v>
      </c>
    </row>
    <row r="70" spans="1:14" x14ac:dyDescent="0.15">
      <c r="A70" s="9">
        <v>1987.92</v>
      </c>
      <c r="B70" s="7">
        <f t="shared" si="4"/>
        <v>162.82333333333335</v>
      </c>
      <c r="C70">
        <v>1987</v>
      </c>
      <c r="D70" t="s">
        <v>67</v>
      </c>
      <c r="E70" t="s">
        <v>54</v>
      </c>
      <c r="G70" t="s">
        <v>68</v>
      </c>
      <c r="H70">
        <v>3072</v>
      </c>
      <c r="I70">
        <v>488.47</v>
      </c>
      <c r="K70" t="s">
        <v>74</v>
      </c>
      <c r="L70">
        <v>256</v>
      </c>
      <c r="M70">
        <v>2.95</v>
      </c>
      <c r="N70">
        <v>150</v>
      </c>
    </row>
    <row r="71" spans="1:14" x14ac:dyDescent="0.15">
      <c r="A71" s="9">
        <v>1988</v>
      </c>
      <c r="B71" s="7">
        <f t="shared" ref="B71:B86" si="5">I71/H71*1024</f>
        <v>162.82333333333335</v>
      </c>
      <c r="C71">
        <v>1988</v>
      </c>
      <c r="D71" t="s">
        <v>21</v>
      </c>
      <c r="E71" t="s">
        <v>54</v>
      </c>
      <c r="G71" t="s">
        <v>68</v>
      </c>
      <c r="H71">
        <v>3072</v>
      </c>
      <c r="I71">
        <v>488.47</v>
      </c>
      <c r="K71" t="s">
        <v>74</v>
      </c>
      <c r="L71">
        <v>256</v>
      </c>
      <c r="M71">
        <v>2.95</v>
      </c>
      <c r="N71">
        <v>150</v>
      </c>
    </row>
    <row r="72" spans="1:14" x14ac:dyDescent="0.15">
      <c r="A72" s="9">
        <v>1988.08</v>
      </c>
      <c r="B72" s="7">
        <f t="shared" si="5"/>
        <v>182.27333333333334</v>
      </c>
      <c r="C72">
        <v>1988</v>
      </c>
      <c r="D72" t="s">
        <v>29</v>
      </c>
      <c r="E72" t="s">
        <v>54</v>
      </c>
      <c r="G72" t="s">
        <v>68</v>
      </c>
      <c r="H72">
        <v>3072</v>
      </c>
      <c r="I72">
        <v>546.82000000000005</v>
      </c>
      <c r="K72" t="s">
        <v>76</v>
      </c>
      <c r="L72">
        <v>256</v>
      </c>
      <c r="M72">
        <v>3.49</v>
      </c>
      <c r="N72">
        <v>150</v>
      </c>
    </row>
    <row r="73" spans="1:14" x14ac:dyDescent="0.15">
      <c r="A73" s="9">
        <v>1988.17</v>
      </c>
      <c r="B73" s="7">
        <f t="shared" si="5"/>
        <v>198.83333333333334</v>
      </c>
      <c r="C73">
        <v>1988</v>
      </c>
      <c r="D73" t="s">
        <v>35</v>
      </c>
      <c r="E73" t="s">
        <v>54</v>
      </c>
      <c r="G73" t="s">
        <v>68</v>
      </c>
      <c r="H73">
        <v>3072</v>
      </c>
      <c r="I73">
        <v>596.5</v>
      </c>
      <c r="K73" t="s">
        <v>77</v>
      </c>
      <c r="L73">
        <v>256</v>
      </c>
      <c r="M73">
        <v>3.95</v>
      </c>
      <c r="N73">
        <v>150</v>
      </c>
    </row>
    <row r="74" spans="1:14" x14ac:dyDescent="0.15">
      <c r="A74" s="9">
        <v>1988.33</v>
      </c>
      <c r="B74" s="7">
        <f t="shared" si="5"/>
        <v>198.83333333333334</v>
      </c>
      <c r="C74">
        <v>1988</v>
      </c>
      <c r="D74" t="s">
        <v>45</v>
      </c>
      <c r="E74" t="s">
        <v>54</v>
      </c>
      <c r="G74" t="s">
        <v>68</v>
      </c>
      <c r="H74">
        <v>3072</v>
      </c>
      <c r="I74">
        <v>596.5</v>
      </c>
      <c r="K74" t="s">
        <v>77</v>
      </c>
      <c r="L74">
        <v>256</v>
      </c>
      <c r="M74">
        <v>3.95</v>
      </c>
      <c r="N74">
        <v>150</v>
      </c>
    </row>
    <row r="75" spans="1:14" x14ac:dyDescent="0.15">
      <c r="A75" s="9">
        <v>1988.42</v>
      </c>
      <c r="B75" s="7">
        <f t="shared" si="5"/>
        <v>198.83333333333334</v>
      </c>
      <c r="C75">
        <v>1988</v>
      </c>
      <c r="D75" t="s">
        <v>37</v>
      </c>
      <c r="E75" t="s">
        <v>54</v>
      </c>
      <c r="G75" t="s">
        <v>68</v>
      </c>
      <c r="H75">
        <v>3072</v>
      </c>
      <c r="I75">
        <v>596.5</v>
      </c>
      <c r="K75" t="s">
        <v>77</v>
      </c>
      <c r="L75">
        <v>256</v>
      </c>
      <c r="M75">
        <v>3.95</v>
      </c>
      <c r="N75">
        <v>150</v>
      </c>
    </row>
    <row r="76" spans="1:14" x14ac:dyDescent="0.15">
      <c r="A76" s="9">
        <v>1988.5</v>
      </c>
      <c r="B76" s="7">
        <f t="shared" si="5"/>
        <v>504.83333333333331</v>
      </c>
      <c r="C76">
        <v>1988</v>
      </c>
      <c r="D76" t="s">
        <v>46</v>
      </c>
      <c r="E76" t="s">
        <v>54</v>
      </c>
      <c r="G76" t="s">
        <v>68</v>
      </c>
      <c r="H76">
        <v>3072</v>
      </c>
      <c r="I76">
        <v>1514.5</v>
      </c>
      <c r="K76" t="s">
        <v>78</v>
      </c>
      <c r="L76">
        <v>256</v>
      </c>
      <c r="M76">
        <v>12.45</v>
      </c>
      <c r="N76">
        <v>150</v>
      </c>
    </row>
    <row r="77" spans="1:14" x14ac:dyDescent="0.15">
      <c r="A77" s="9">
        <v>1988.58</v>
      </c>
      <c r="B77" s="7">
        <f t="shared" si="5"/>
        <v>504.83333333333331</v>
      </c>
      <c r="C77">
        <v>1988</v>
      </c>
      <c r="D77" t="s">
        <v>40</v>
      </c>
      <c r="E77" t="s">
        <v>54</v>
      </c>
      <c r="G77" t="s">
        <v>68</v>
      </c>
      <c r="H77">
        <v>3072</v>
      </c>
      <c r="I77">
        <v>1514.5</v>
      </c>
      <c r="K77" t="s">
        <v>78</v>
      </c>
      <c r="L77">
        <v>256</v>
      </c>
      <c r="M77">
        <v>12.45</v>
      </c>
      <c r="N77">
        <v>150</v>
      </c>
    </row>
    <row r="78" spans="1:14" x14ac:dyDescent="0.15">
      <c r="A78" s="9">
        <v>1988.67</v>
      </c>
      <c r="B78" s="7">
        <f t="shared" si="5"/>
        <v>504.83333333333331</v>
      </c>
      <c r="C78">
        <v>1988</v>
      </c>
      <c r="D78" t="s">
        <v>53</v>
      </c>
      <c r="E78" t="s">
        <v>54</v>
      </c>
      <c r="G78" t="s">
        <v>68</v>
      </c>
      <c r="H78">
        <v>3072</v>
      </c>
      <c r="I78">
        <v>1514.5</v>
      </c>
      <c r="K78" t="s">
        <v>78</v>
      </c>
      <c r="L78">
        <v>256</v>
      </c>
      <c r="M78">
        <v>12.45</v>
      </c>
      <c r="N78">
        <v>150</v>
      </c>
    </row>
    <row r="79" spans="1:14" x14ac:dyDescent="0.15">
      <c r="A79" s="9">
        <v>1988.75</v>
      </c>
      <c r="B79" s="7">
        <f t="shared" si="5"/>
        <v>504.83333333333331</v>
      </c>
      <c r="C79">
        <v>1988</v>
      </c>
      <c r="D79" t="s">
        <v>33</v>
      </c>
      <c r="E79" t="s">
        <v>54</v>
      </c>
      <c r="G79" t="s">
        <v>68</v>
      </c>
      <c r="H79">
        <v>3072</v>
      </c>
      <c r="I79">
        <v>1514.5</v>
      </c>
      <c r="K79" t="s">
        <v>78</v>
      </c>
      <c r="L79">
        <v>256</v>
      </c>
      <c r="M79">
        <v>12.45</v>
      </c>
      <c r="N79">
        <v>150</v>
      </c>
    </row>
    <row r="80" spans="1:14" x14ac:dyDescent="0.15">
      <c r="A80" s="9">
        <v>1988.83</v>
      </c>
      <c r="B80" s="7">
        <f t="shared" si="5"/>
        <v>504.83333333333331</v>
      </c>
      <c r="C80">
        <v>1988</v>
      </c>
      <c r="D80" t="s">
        <v>66</v>
      </c>
      <c r="E80" t="s">
        <v>54</v>
      </c>
      <c r="G80" t="s">
        <v>68</v>
      </c>
      <c r="H80">
        <v>3072</v>
      </c>
      <c r="I80">
        <v>1514.5</v>
      </c>
      <c r="K80" t="s">
        <v>78</v>
      </c>
      <c r="L80">
        <v>256</v>
      </c>
      <c r="M80">
        <v>12.45</v>
      </c>
      <c r="N80">
        <v>150</v>
      </c>
    </row>
    <row r="81" spans="1:14" x14ac:dyDescent="0.15">
      <c r="A81" s="9">
        <v>1989.92</v>
      </c>
      <c r="B81" s="7">
        <f t="shared" si="5"/>
        <v>504.83333333333331</v>
      </c>
      <c r="C81">
        <v>1989</v>
      </c>
      <c r="D81" t="s">
        <v>67</v>
      </c>
      <c r="E81" t="s">
        <v>54</v>
      </c>
      <c r="G81" t="s">
        <v>68</v>
      </c>
      <c r="H81">
        <v>3072</v>
      </c>
      <c r="I81">
        <v>1514.5</v>
      </c>
      <c r="K81" t="s">
        <v>78</v>
      </c>
      <c r="L81">
        <v>256</v>
      </c>
      <c r="M81">
        <v>12.45</v>
      </c>
      <c r="N81">
        <v>150</v>
      </c>
    </row>
    <row r="82" spans="1:14" x14ac:dyDescent="0.15">
      <c r="A82" s="9">
        <v>1989</v>
      </c>
      <c r="B82" s="7">
        <f t="shared" si="5"/>
        <v>504.83333333333331</v>
      </c>
      <c r="C82">
        <v>1989</v>
      </c>
      <c r="D82" t="s">
        <v>21</v>
      </c>
      <c r="E82" t="s">
        <v>54</v>
      </c>
      <c r="G82" t="s">
        <v>68</v>
      </c>
      <c r="H82">
        <v>3072</v>
      </c>
      <c r="I82">
        <v>1514.5</v>
      </c>
      <c r="K82" t="s">
        <v>78</v>
      </c>
      <c r="L82">
        <v>256</v>
      </c>
      <c r="M82">
        <v>12.45</v>
      </c>
      <c r="N82">
        <v>150</v>
      </c>
    </row>
    <row r="83" spans="1:14" x14ac:dyDescent="0.15">
      <c r="A83" s="9">
        <v>1989.08</v>
      </c>
      <c r="B83" s="7">
        <f t="shared" si="5"/>
        <v>504.83333333333331</v>
      </c>
      <c r="C83">
        <v>1989</v>
      </c>
      <c r="D83" t="s">
        <v>29</v>
      </c>
      <c r="E83" t="s">
        <v>54</v>
      </c>
      <c r="G83" t="s">
        <v>68</v>
      </c>
      <c r="H83">
        <v>3072</v>
      </c>
      <c r="I83">
        <v>1514.5</v>
      </c>
      <c r="K83" t="s">
        <v>78</v>
      </c>
      <c r="L83">
        <v>256</v>
      </c>
      <c r="M83">
        <v>12.45</v>
      </c>
      <c r="N83">
        <v>150</v>
      </c>
    </row>
    <row r="84" spans="1:14" x14ac:dyDescent="0.15">
      <c r="A84" s="9">
        <v>1989.17</v>
      </c>
      <c r="B84" s="7">
        <f t="shared" si="5"/>
        <v>504.83333333333331</v>
      </c>
      <c r="C84">
        <v>1989</v>
      </c>
      <c r="D84" t="s">
        <v>35</v>
      </c>
      <c r="E84" t="s">
        <v>54</v>
      </c>
      <c r="G84" t="s">
        <v>68</v>
      </c>
      <c r="H84">
        <v>3072</v>
      </c>
      <c r="I84">
        <v>1514.5</v>
      </c>
      <c r="K84" t="s">
        <v>78</v>
      </c>
      <c r="L84">
        <v>256</v>
      </c>
      <c r="M84">
        <v>12.45</v>
      </c>
      <c r="N84">
        <v>150</v>
      </c>
    </row>
    <row r="85" spans="1:14" x14ac:dyDescent="0.15">
      <c r="A85" s="9">
        <v>1989.25</v>
      </c>
      <c r="B85" s="7">
        <f t="shared" si="5"/>
        <v>504.83333333333331</v>
      </c>
      <c r="C85">
        <v>1989</v>
      </c>
      <c r="D85" t="s">
        <v>31</v>
      </c>
      <c r="E85" t="s">
        <v>54</v>
      </c>
      <c r="G85" t="s">
        <v>68</v>
      </c>
      <c r="H85">
        <v>3072</v>
      </c>
      <c r="I85">
        <v>1514.5</v>
      </c>
      <c r="K85" t="s">
        <v>78</v>
      </c>
      <c r="L85">
        <v>256</v>
      </c>
      <c r="M85">
        <v>12.45</v>
      </c>
      <c r="N85">
        <v>150</v>
      </c>
    </row>
    <row r="86" spans="1:14" x14ac:dyDescent="0.15">
      <c r="A86" s="9">
        <v>1989.42</v>
      </c>
      <c r="B86" s="7">
        <f t="shared" si="5"/>
        <v>344.27333333333331</v>
      </c>
      <c r="C86">
        <v>1989</v>
      </c>
      <c r="D86" t="s">
        <v>37</v>
      </c>
      <c r="E86" t="s">
        <v>54</v>
      </c>
      <c r="G86" t="s">
        <v>68</v>
      </c>
      <c r="H86">
        <v>3072</v>
      </c>
      <c r="I86">
        <v>1032.82</v>
      </c>
      <c r="K86" t="s">
        <v>79</v>
      </c>
      <c r="L86">
        <v>1024</v>
      </c>
      <c r="M86">
        <v>24.95</v>
      </c>
      <c r="N86">
        <v>120</v>
      </c>
    </row>
    <row r="87" spans="1:14" x14ac:dyDescent="0.15">
      <c r="A87" s="9">
        <v>1989.5</v>
      </c>
      <c r="B87" s="7">
        <f t="shared" ref="B87:B102" si="6">I87/H87*1024</f>
        <v>197.25</v>
      </c>
      <c r="C87">
        <v>1989</v>
      </c>
      <c r="D87" t="s">
        <v>46</v>
      </c>
      <c r="E87" t="s">
        <v>54</v>
      </c>
      <c r="F87">
        <v>316</v>
      </c>
      <c r="G87" t="s">
        <v>80</v>
      </c>
      <c r="H87">
        <f>4*1024</f>
        <v>4096</v>
      </c>
      <c r="I87">
        <v>789</v>
      </c>
      <c r="K87" t="s">
        <v>81</v>
      </c>
      <c r="L87">
        <v>1024</v>
      </c>
      <c r="M87">
        <v>19.95</v>
      </c>
      <c r="N87">
        <v>120</v>
      </c>
    </row>
    <row r="88" spans="1:14" x14ac:dyDescent="0.15">
      <c r="A88" s="9">
        <v>1989.58</v>
      </c>
      <c r="B88" s="7">
        <f t="shared" si="6"/>
        <v>188.25</v>
      </c>
      <c r="C88">
        <v>1989</v>
      </c>
      <c r="D88" t="s">
        <v>40</v>
      </c>
      <c r="E88" t="s">
        <v>54</v>
      </c>
      <c r="F88">
        <v>302</v>
      </c>
      <c r="G88" t="s">
        <v>80</v>
      </c>
      <c r="H88">
        <v>4096</v>
      </c>
      <c r="I88">
        <v>753</v>
      </c>
      <c r="K88" t="s">
        <v>82</v>
      </c>
      <c r="L88">
        <v>1024</v>
      </c>
      <c r="M88">
        <v>19.95</v>
      </c>
      <c r="N88">
        <v>120</v>
      </c>
    </row>
    <row r="89" spans="1:14" x14ac:dyDescent="0.15">
      <c r="A89" s="9">
        <v>1989.67</v>
      </c>
      <c r="B89" s="7">
        <f t="shared" si="6"/>
        <v>188.25</v>
      </c>
      <c r="C89">
        <v>1989</v>
      </c>
      <c r="D89" t="s">
        <v>53</v>
      </c>
      <c r="E89" t="s">
        <v>54</v>
      </c>
      <c r="G89" t="s">
        <v>80</v>
      </c>
      <c r="H89">
        <v>4096</v>
      </c>
      <c r="I89">
        <v>753</v>
      </c>
      <c r="K89" t="s">
        <v>82</v>
      </c>
      <c r="L89">
        <v>1024</v>
      </c>
      <c r="M89">
        <v>13.95</v>
      </c>
      <c r="N89">
        <v>120</v>
      </c>
    </row>
    <row r="90" spans="1:14" x14ac:dyDescent="0.15">
      <c r="A90" s="9">
        <v>1989.75</v>
      </c>
      <c r="B90" s="7">
        <f t="shared" si="6"/>
        <v>127.875</v>
      </c>
      <c r="C90">
        <v>1989</v>
      </c>
      <c r="D90" t="s">
        <v>33</v>
      </c>
      <c r="E90" t="s">
        <v>54</v>
      </c>
      <c r="F90">
        <v>340</v>
      </c>
      <c r="G90" t="s">
        <v>80</v>
      </c>
      <c r="H90">
        <f>8*1024</f>
        <v>8192</v>
      </c>
      <c r="I90">
        <v>1023</v>
      </c>
      <c r="K90" t="s">
        <v>83</v>
      </c>
      <c r="L90">
        <v>1024</v>
      </c>
      <c r="M90">
        <v>13.95</v>
      </c>
      <c r="N90">
        <v>120</v>
      </c>
    </row>
    <row r="91" spans="1:14" x14ac:dyDescent="0.15">
      <c r="A91" s="9">
        <v>1989.83</v>
      </c>
      <c r="B91" s="7">
        <f t="shared" si="6"/>
        <v>116.9</v>
      </c>
      <c r="C91">
        <v>1989</v>
      </c>
      <c r="D91" t="s">
        <v>66</v>
      </c>
      <c r="E91" t="s">
        <v>54</v>
      </c>
      <c r="G91" t="s">
        <v>80</v>
      </c>
      <c r="H91">
        <f>10*1024</f>
        <v>10240</v>
      </c>
      <c r="I91">
        <v>1169</v>
      </c>
      <c r="K91" t="s">
        <v>84</v>
      </c>
      <c r="L91">
        <v>1024</v>
      </c>
      <c r="M91">
        <v>13.95</v>
      </c>
      <c r="N91">
        <v>120</v>
      </c>
    </row>
    <row r="92" spans="1:14" x14ac:dyDescent="0.15">
      <c r="A92" s="9">
        <v>1989.92</v>
      </c>
      <c r="B92" s="7">
        <f t="shared" si="6"/>
        <v>113.125</v>
      </c>
      <c r="C92">
        <v>1989</v>
      </c>
      <c r="D92" t="s">
        <v>67</v>
      </c>
      <c r="E92" t="s">
        <v>54</v>
      </c>
      <c r="G92" t="s">
        <v>80</v>
      </c>
      <c r="H92">
        <v>8192</v>
      </c>
      <c r="I92">
        <v>905</v>
      </c>
      <c r="K92" t="s">
        <v>85</v>
      </c>
      <c r="L92">
        <v>1024</v>
      </c>
      <c r="M92">
        <v>11.95</v>
      </c>
      <c r="N92">
        <v>120</v>
      </c>
    </row>
    <row r="93" spans="1:14" x14ac:dyDescent="0.15">
      <c r="A93" s="9">
        <v>1990</v>
      </c>
      <c r="B93" s="7">
        <f t="shared" si="6"/>
        <v>106.375</v>
      </c>
      <c r="C93">
        <v>1990</v>
      </c>
      <c r="D93" t="s">
        <v>21</v>
      </c>
      <c r="E93" t="s">
        <v>54</v>
      </c>
      <c r="G93" t="s">
        <v>80</v>
      </c>
      <c r="H93">
        <v>8192</v>
      </c>
      <c r="I93">
        <v>851</v>
      </c>
      <c r="K93" t="s">
        <v>86</v>
      </c>
      <c r="L93">
        <v>1024</v>
      </c>
      <c r="M93">
        <v>11.95</v>
      </c>
      <c r="N93">
        <v>120</v>
      </c>
    </row>
    <row r="94" spans="1:14" x14ac:dyDescent="0.15">
      <c r="A94" s="9">
        <v>1990.17</v>
      </c>
      <c r="B94" s="8">
        <f t="shared" si="6"/>
        <v>98.25</v>
      </c>
      <c r="C94">
        <v>1990</v>
      </c>
      <c r="D94" t="s">
        <v>35</v>
      </c>
      <c r="E94" t="s">
        <v>54</v>
      </c>
      <c r="G94" t="s">
        <v>80</v>
      </c>
      <c r="H94">
        <v>8192</v>
      </c>
      <c r="I94">
        <v>786</v>
      </c>
      <c r="K94" t="s">
        <v>87</v>
      </c>
      <c r="L94">
        <v>1024</v>
      </c>
      <c r="M94">
        <v>11.95</v>
      </c>
      <c r="N94">
        <v>120</v>
      </c>
    </row>
    <row r="95" spans="1:14" x14ac:dyDescent="0.15">
      <c r="A95" s="9">
        <v>1990.33</v>
      </c>
      <c r="B95" s="8">
        <f t="shared" si="6"/>
        <v>98.25</v>
      </c>
      <c r="C95">
        <v>1990</v>
      </c>
      <c r="D95" t="s">
        <v>45</v>
      </c>
      <c r="E95" t="s">
        <v>54</v>
      </c>
      <c r="G95" t="s">
        <v>80</v>
      </c>
      <c r="H95">
        <v>8192</v>
      </c>
      <c r="I95">
        <v>786</v>
      </c>
      <c r="K95" t="s">
        <v>87</v>
      </c>
      <c r="L95">
        <v>1024</v>
      </c>
      <c r="M95">
        <v>11.95</v>
      </c>
      <c r="N95">
        <v>120</v>
      </c>
    </row>
    <row r="96" spans="1:14" x14ac:dyDescent="0.15">
      <c r="A96" s="9">
        <v>1990.42</v>
      </c>
      <c r="B96" s="8">
        <f t="shared" si="6"/>
        <v>89.5</v>
      </c>
      <c r="C96">
        <v>1990</v>
      </c>
      <c r="D96" t="s">
        <v>37</v>
      </c>
      <c r="E96" t="s">
        <v>54</v>
      </c>
      <c r="G96" t="s">
        <v>80</v>
      </c>
      <c r="H96">
        <v>8192</v>
      </c>
      <c r="I96">
        <v>716</v>
      </c>
      <c r="K96" t="s">
        <v>88</v>
      </c>
      <c r="L96">
        <v>1024</v>
      </c>
      <c r="M96">
        <v>11.95</v>
      </c>
      <c r="N96">
        <v>120</v>
      </c>
    </row>
    <row r="97" spans="1:14" x14ac:dyDescent="0.15">
      <c r="A97" s="9">
        <v>1990.5</v>
      </c>
      <c r="B97" s="8">
        <f t="shared" si="6"/>
        <v>82.75</v>
      </c>
      <c r="C97">
        <v>1990</v>
      </c>
      <c r="D97" t="s">
        <v>46</v>
      </c>
      <c r="E97" t="s">
        <v>54</v>
      </c>
      <c r="G97" t="s">
        <v>80</v>
      </c>
      <c r="H97">
        <v>8192</v>
      </c>
      <c r="I97">
        <v>662</v>
      </c>
      <c r="K97" t="s">
        <v>89</v>
      </c>
      <c r="L97">
        <v>1024</v>
      </c>
      <c r="M97">
        <v>11.95</v>
      </c>
      <c r="N97">
        <v>120</v>
      </c>
    </row>
    <row r="98" spans="1:14" x14ac:dyDescent="0.15">
      <c r="A98" s="9">
        <v>1990.58</v>
      </c>
      <c r="B98" s="8">
        <f t="shared" si="6"/>
        <v>81.125</v>
      </c>
      <c r="C98">
        <v>1990</v>
      </c>
      <c r="D98" t="s">
        <v>40</v>
      </c>
      <c r="E98" t="s">
        <v>54</v>
      </c>
      <c r="G98" t="s">
        <v>90</v>
      </c>
      <c r="H98">
        <v>8192</v>
      </c>
      <c r="I98">
        <v>649</v>
      </c>
      <c r="K98" t="s">
        <v>91</v>
      </c>
      <c r="L98">
        <v>1024</v>
      </c>
      <c r="M98">
        <v>11.95</v>
      </c>
      <c r="N98">
        <v>120</v>
      </c>
    </row>
    <row r="99" spans="1:14" x14ac:dyDescent="0.15">
      <c r="A99" s="9">
        <v>1990.67</v>
      </c>
      <c r="B99" s="8">
        <f t="shared" si="6"/>
        <v>71.5</v>
      </c>
      <c r="C99">
        <v>1990</v>
      </c>
      <c r="D99" t="s">
        <v>53</v>
      </c>
      <c r="E99" t="s">
        <v>54</v>
      </c>
      <c r="F99">
        <v>488</v>
      </c>
      <c r="H99">
        <v>8192</v>
      </c>
      <c r="I99">
        <v>572</v>
      </c>
      <c r="K99" t="s">
        <v>92</v>
      </c>
      <c r="L99">
        <v>1024</v>
      </c>
      <c r="M99">
        <v>11.95</v>
      </c>
      <c r="N99">
        <v>120</v>
      </c>
    </row>
    <row r="100" spans="1:14" x14ac:dyDescent="0.15">
      <c r="A100" s="9">
        <v>1990.75</v>
      </c>
      <c r="B100" s="8">
        <f t="shared" si="6"/>
        <v>59</v>
      </c>
      <c r="C100">
        <v>1990</v>
      </c>
      <c r="D100" t="s">
        <v>33</v>
      </c>
      <c r="E100" t="s">
        <v>54</v>
      </c>
      <c r="F100">
        <v>343</v>
      </c>
      <c r="G100" t="s">
        <v>93</v>
      </c>
      <c r="H100">
        <v>1024</v>
      </c>
      <c r="I100">
        <v>59</v>
      </c>
      <c r="J100">
        <v>80</v>
      </c>
      <c r="K100" t="s">
        <v>94</v>
      </c>
      <c r="L100">
        <v>1024</v>
      </c>
      <c r="M100">
        <v>11.95</v>
      </c>
      <c r="N100">
        <v>120</v>
      </c>
    </row>
    <row r="101" spans="1:14" x14ac:dyDescent="0.15">
      <c r="A101" s="9">
        <v>1990.83</v>
      </c>
      <c r="B101" s="8">
        <f t="shared" si="6"/>
        <v>51</v>
      </c>
      <c r="C101">
        <v>1990</v>
      </c>
      <c r="D101" t="s">
        <v>66</v>
      </c>
      <c r="E101" t="s">
        <v>54</v>
      </c>
      <c r="F101">
        <v>453</v>
      </c>
      <c r="G101" t="s">
        <v>93</v>
      </c>
      <c r="H101">
        <v>1024</v>
      </c>
      <c r="I101">
        <v>51</v>
      </c>
      <c r="J101">
        <v>80</v>
      </c>
      <c r="K101" t="s">
        <v>95</v>
      </c>
      <c r="L101">
        <v>1024</v>
      </c>
      <c r="M101">
        <v>11.95</v>
      </c>
      <c r="N101">
        <v>120</v>
      </c>
    </row>
    <row r="102" spans="1:14" x14ac:dyDescent="0.15">
      <c r="A102" s="9">
        <v>1990.92</v>
      </c>
      <c r="B102" s="8">
        <f t="shared" si="6"/>
        <v>45.5</v>
      </c>
      <c r="C102">
        <v>1990</v>
      </c>
      <c r="D102" t="s">
        <v>67</v>
      </c>
      <c r="E102" t="s">
        <v>54</v>
      </c>
      <c r="F102">
        <v>388</v>
      </c>
      <c r="G102" t="s">
        <v>93</v>
      </c>
      <c r="H102">
        <v>1024</v>
      </c>
      <c r="I102">
        <v>45.5</v>
      </c>
      <c r="J102">
        <v>80</v>
      </c>
      <c r="K102" t="s">
        <v>96</v>
      </c>
      <c r="L102">
        <v>1024</v>
      </c>
      <c r="M102">
        <v>7.95</v>
      </c>
      <c r="N102">
        <v>120</v>
      </c>
    </row>
    <row r="103" spans="1:14" x14ac:dyDescent="0.15">
      <c r="A103" s="9">
        <v>1991</v>
      </c>
      <c r="B103" s="8">
        <f t="shared" ref="B103:B118" si="7">I103/H103*1024</f>
        <v>44.5</v>
      </c>
      <c r="C103">
        <v>1991</v>
      </c>
      <c r="D103" t="s">
        <v>21</v>
      </c>
      <c r="E103" t="s">
        <v>54</v>
      </c>
      <c r="F103">
        <v>393</v>
      </c>
      <c r="G103" t="s">
        <v>93</v>
      </c>
      <c r="H103">
        <v>1024</v>
      </c>
      <c r="I103">
        <v>44.5</v>
      </c>
      <c r="J103">
        <v>80</v>
      </c>
      <c r="K103" t="s">
        <v>97</v>
      </c>
      <c r="L103">
        <v>1024</v>
      </c>
      <c r="M103">
        <v>7.95</v>
      </c>
      <c r="N103">
        <v>120</v>
      </c>
    </row>
    <row r="104" spans="1:14" x14ac:dyDescent="0.15">
      <c r="A104" s="9">
        <v>1991.08</v>
      </c>
      <c r="B104" s="8">
        <f t="shared" si="7"/>
        <v>44.5</v>
      </c>
      <c r="C104">
        <v>1991</v>
      </c>
      <c r="D104" t="s">
        <v>29</v>
      </c>
      <c r="E104" t="s">
        <v>54</v>
      </c>
      <c r="F104">
        <v>335</v>
      </c>
      <c r="G104" t="s">
        <v>93</v>
      </c>
      <c r="H104">
        <v>1024</v>
      </c>
      <c r="I104">
        <v>44.5</v>
      </c>
      <c r="J104">
        <v>80</v>
      </c>
      <c r="K104" t="s">
        <v>97</v>
      </c>
      <c r="L104">
        <v>1024</v>
      </c>
      <c r="M104">
        <v>7.95</v>
      </c>
      <c r="N104">
        <v>120</v>
      </c>
    </row>
    <row r="105" spans="1:14" x14ac:dyDescent="0.15">
      <c r="A105" s="9">
        <v>1991.17</v>
      </c>
      <c r="B105" s="8">
        <f t="shared" si="7"/>
        <v>45</v>
      </c>
      <c r="C105">
        <v>1991</v>
      </c>
      <c r="D105" t="s">
        <v>35</v>
      </c>
      <c r="E105" t="s">
        <v>54</v>
      </c>
      <c r="F105">
        <v>374</v>
      </c>
      <c r="G105" t="s">
        <v>98</v>
      </c>
      <c r="H105">
        <v>1024</v>
      </c>
      <c r="I105">
        <v>45</v>
      </c>
      <c r="J105">
        <v>100</v>
      </c>
      <c r="K105" t="s">
        <v>99</v>
      </c>
      <c r="L105">
        <v>1024</v>
      </c>
      <c r="M105">
        <v>7.95</v>
      </c>
      <c r="N105">
        <v>120</v>
      </c>
    </row>
    <row r="106" spans="1:14" x14ac:dyDescent="0.15">
      <c r="A106" s="9">
        <v>1991.25</v>
      </c>
      <c r="B106" s="8">
        <f t="shared" si="7"/>
        <v>45</v>
      </c>
      <c r="C106">
        <f>1991</f>
        <v>1991</v>
      </c>
      <c r="D106" t="s">
        <v>31</v>
      </c>
      <c r="E106" t="s">
        <v>54</v>
      </c>
      <c r="F106">
        <v>373</v>
      </c>
      <c r="G106" t="s">
        <v>98</v>
      </c>
      <c r="H106">
        <v>1024</v>
      </c>
      <c r="I106">
        <v>45</v>
      </c>
      <c r="J106">
        <v>100</v>
      </c>
      <c r="K106" t="s">
        <v>99</v>
      </c>
      <c r="L106">
        <v>1024</v>
      </c>
      <c r="M106">
        <v>7.95</v>
      </c>
      <c r="N106">
        <v>120</v>
      </c>
    </row>
    <row r="107" spans="1:14" x14ac:dyDescent="0.15">
      <c r="A107" s="9">
        <v>1991.33</v>
      </c>
      <c r="B107" s="8">
        <f t="shared" si="7"/>
        <v>45</v>
      </c>
      <c r="C107">
        <v>1991</v>
      </c>
      <c r="D107" t="s">
        <v>45</v>
      </c>
      <c r="E107" t="s">
        <v>54</v>
      </c>
      <c r="F107">
        <v>356</v>
      </c>
      <c r="G107" t="s">
        <v>98</v>
      </c>
      <c r="H107">
        <v>1024</v>
      </c>
      <c r="I107">
        <v>45</v>
      </c>
      <c r="J107">
        <v>100</v>
      </c>
      <c r="K107" t="s">
        <v>99</v>
      </c>
      <c r="L107">
        <v>1024</v>
      </c>
      <c r="M107">
        <v>7.95</v>
      </c>
      <c r="N107">
        <v>120</v>
      </c>
    </row>
    <row r="108" spans="1:14" x14ac:dyDescent="0.15">
      <c r="A108" s="9">
        <v>1991.42</v>
      </c>
      <c r="B108" s="8">
        <f t="shared" si="7"/>
        <v>43.75</v>
      </c>
      <c r="C108">
        <v>1991</v>
      </c>
      <c r="D108" t="s">
        <v>37</v>
      </c>
      <c r="E108" t="s">
        <v>54</v>
      </c>
      <c r="F108">
        <v>398</v>
      </c>
      <c r="G108" t="s">
        <v>93</v>
      </c>
      <c r="H108">
        <v>4096</v>
      </c>
      <c r="I108">
        <v>175</v>
      </c>
      <c r="J108">
        <v>80</v>
      </c>
      <c r="K108" t="s">
        <v>100</v>
      </c>
      <c r="L108">
        <v>1024</v>
      </c>
      <c r="M108">
        <v>6.89</v>
      </c>
      <c r="N108">
        <v>120</v>
      </c>
    </row>
    <row r="109" spans="1:14" x14ac:dyDescent="0.15">
      <c r="A109" s="9">
        <v>1991.5</v>
      </c>
      <c r="B109" s="8">
        <f t="shared" si="7"/>
        <v>43.75</v>
      </c>
      <c r="C109">
        <v>1991</v>
      </c>
      <c r="D109" t="s">
        <v>46</v>
      </c>
      <c r="E109" t="s">
        <v>54</v>
      </c>
      <c r="F109">
        <v>333</v>
      </c>
      <c r="G109" t="s">
        <v>93</v>
      </c>
      <c r="H109">
        <v>4096</v>
      </c>
      <c r="I109">
        <v>175</v>
      </c>
      <c r="J109">
        <v>80</v>
      </c>
      <c r="K109" t="s">
        <v>100</v>
      </c>
      <c r="L109">
        <v>1024</v>
      </c>
      <c r="M109">
        <v>6.89</v>
      </c>
      <c r="N109">
        <v>120</v>
      </c>
    </row>
    <row r="110" spans="1:14" x14ac:dyDescent="0.15">
      <c r="A110" s="9">
        <v>1991.58</v>
      </c>
      <c r="B110" s="8">
        <f t="shared" si="7"/>
        <v>41.25</v>
      </c>
      <c r="C110">
        <v>1991</v>
      </c>
      <c r="D110" t="s">
        <v>40</v>
      </c>
      <c r="E110" t="s">
        <v>54</v>
      </c>
      <c r="F110">
        <v>321</v>
      </c>
      <c r="G110" t="s">
        <v>93</v>
      </c>
      <c r="H110">
        <v>4096</v>
      </c>
      <c r="I110">
        <v>165</v>
      </c>
      <c r="J110">
        <v>80</v>
      </c>
      <c r="K110" t="s">
        <v>101</v>
      </c>
      <c r="L110">
        <v>1024</v>
      </c>
      <c r="M110">
        <v>6.89</v>
      </c>
      <c r="N110">
        <v>120</v>
      </c>
    </row>
    <row r="111" spans="1:14" x14ac:dyDescent="0.15">
      <c r="A111" s="9">
        <v>1991.67</v>
      </c>
      <c r="B111" s="8">
        <f t="shared" si="7"/>
        <v>46.25</v>
      </c>
      <c r="C111">
        <v>1991</v>
      </c>
      <c r="D111" t="s">
        <v>53</v>
      </c>
      <c r="E111" t="s">
        <v>54</v>
      </c>
      <c r="F111">
        <v>375</v>
      </c>
      <c r="G111" t="s">
        <v>102</v>
      </c>
      <c r="H111">
        <v>4096</v>
      </c>
      <c r="I111">
        <v>185</v>
      </c>
      <c r="J111">
        <v>80</v>
      </c>
      <c r="K111" t="s">
        <v>103</v>
      </c>
      <c r="L111">
        <v>1024</v>
      </c>
      <c r="M111">
        <v>6.95</v>
      </c>
      <c r="N111">
        <v>100</v>
      </c>
    </row>
    <row r="112" spans="1:14" x14ac:dyDescent="0.15">
      <c r="A112" s="9">
        <v>1991.75</v>
      </c>
      <c r="B112" s="8">
        <f t="shared" si="7"/>
        <v>45</v>
      </c>
      <c r="C112">
        <v>1991</v>
      </c>
      <c r="D112" t="s">
        <v>33</v>
      </c>
      <c r="E112" t="s">
        <v>54</v>
      </c>
      <c r="F112">
        <v>306</v>
      </c>
      <c r="G112" t="s">
        <v>102</v>
      </c>
      <c r="H112">
        <v>4096</v>
      </c>
      <c r="I112">
        <v>180</v>
      </c>
      <c r="J112">
        <v>80</v>
      </c>
      <c r="K112" t="s">
        <v>104</v>
      </c>
      <c r="L112">
        <v>1024</v>
      </c>
      <c r="M112">
        <v>6.95</v>
      </c>
      <c r="N112">
        <v>100</v>
      </c>
    </row>
    <row r="113" spans="1:14" x14ac:dyDescent="0.15">
      <c r="A113" s="9">
        <v>1991.83</v>
      </c>
      <c r="B113" s="8">
        <f t="shared" si="7"/>
        <v>39.75</v>
      </c>
      <c r="C113">
        <v>1991</v>
      </c>
      <c r="D113" t="s">
        <v>66</v>
      </c>
      <c r="E113" t="s">
        <v>54</v>
      </c>
      <c r="F113">
        <v>401</v>
      </c>
      <c r="G113" t="s">
        <v>90</v>
      </c>
      <c r="H113">
        <v>4096</v>
      </c>
      <c r="I113">
        <v>159</v>
      </c>
      <c r="J113">
        <v>80</v>
      </c>
      <c r="K113" t="s">
        <v>105</v>
      </c>
      <c r="L113">
        <v>1024</v>
      </c>
      <c r="M113">
        <v>5.49</v>
      </c>
      <c r="N113">
        <v>100</v>
      </c>
    </row>
    <row r="114" spans="1:14" x14ac:dyDescent="0.15">
      <c r="A114" s="9">
        <v>1991.92</v>
      </c>
      <c r="B114" s="8">
        <f t="shared" si="7"/>
        <v>39.75</v>
      </c>
      <c r="C114">
        <v>1991</v>
      </c>
      <c r="D114" t="s">
        <v>67</v>
      </c>
      <c r="E114" t="s">
        <v>54</v>
      </c>
      <c r="F114">
        <v>316</v>
      </c>
      <c r="G114" t="s">
        <v>90</v>
      </c>
      <c r="H114">
        <v>4096</v>
      </c>
      <c r="I114">
        <v>159</v>
      </c>
      <c r="J114">
        <v>80</v>
      </c>
      <c r="K114" t="s">
        <v>105</v>
      </c>
      <c r="L114">
        <v>1024</v>
      </c>
      <c r="M114">
        <v>5.49</v>
      </c>
      <c r="N114">
        <v>100</v>
      </c>
    </row>
    <row r="115" spans="1:14" x14ac:dyDescent="0.15">
      <c r="A115" s="9">
        <v>1992</v>
      </c>
      <c r="B115" s="8">
        <f t="shared" si="7"/>
        <v>36.25</v>
      </c>
      <c r="C115">
        <v>1992</v>
      </c>
      <c r="D115" t="s">
        <v>21</v>
      </c>
      <c r="E115" t="s">
        <v>54</v>
      </c>
      <c r="F115">
        <v>380</v>
      </c>
      <c r="G115" t="s">
        <v>98</v>
      </c>
      <c r="H115">
        <v>4096</v>
      </c>
      <c r="I115">
        <v>145</v>
      </c>
      <c r="J115">
        <v>80</v>
      </c>
      <c r="K115" t="s">
        <v>106</v>
      </c>
      <c r="L115">
        <v>1024</v>
      </c>
      <c r="M115">
        <v>5.49</v>
      </c>
      <c r="N115">
        <v>100</v>
      </c>
    </row>
    <row r="116" spans="1:14" x14ac:dyDescent="0.15">
      <c r="A116" s="9">
        <v>1992.08</v>
      </c>
      <c r="B116" s="8">
        <f t="shared" si="7"/>
        <v>36.25</v>
      </c>
      <c r="C116">
        <v>1992</v>
      </c>
      <c r="D116" t="s">
        <v>29</v>
      </c>
      <c r="E116" t="s">
        <v>54</v>
      </c>
      <c r="F116">
        <v>316</v>
      </c>
      <c r="G116" t="s">
        <v>98</v>
      </c>
      <c r="H116">
        <v>4096</v>
      </c>
      <c r="I116">
        <v>145</v>
      </c>
      <c r="J116">
        <v>80</v>
      </c>
      <c r="K116" t="s">
        <v>106</v>
      </c>
      <c r="L116">
        <v>1024</v>
      </c>
      <c r="M116">
        <v>5.49</v>
      </c>
      <c r="N116">
        <v>100</v>
      </c>
    </row>
    <row r="117" spans="1:14" x14ac:dyDescent="0.15">
      <c r="A117" s="9">
        <v>1992.17</v>
      </c>
      <c r="B117" s="8">
        <f t="shared" si="7"/>
        <v>36.25</v>
      </c>
      <c r="C117">
        <v>1992</v>
      </c>
      <c r="D117" t="s">
        <v>35</v>
      </c>
      <c r="E117" t="s">
        <v>54</v>
      </c>
      <c r="F117">
        <v>332</v>
      </c>
      <c r="G117" t="s">
        <v>98</v>
      </c>
      <c r="H117">
        <v>4096</v>
      </c>
      <c r="I117">
        <v>145</v>
      </c>
      <c r="J117">
        <v>80</v>
      </c>
      <c r="K117" t="s">
        <v>106</v>
      </c>
      <c r="L117">
        <f>4096*9</f>
        <v>36864</v>
      </c>
      <c r="M117">
        <v>179.95</v>
      </c>
      <c r="N117">
        <v>80</v>
      </c>
    </row>
    <row r="118" spans="1:14" x14ac:dyDescent="0.15">
      <c r="A118" s="9">
        <v>1992.25</v>
      </c>
      <c r="B118" s="8">
        <f t="shared" si="7"/>
        <v>34.75</v>
      </c>
      <c r="C118">
        <v>1992</v>
      </c>
      <c r="D118" t="s">
        <v>31</v>
      </c>
      <c r="E118" t="s">
        <v>54</v>
      </c>
      <c r="F118">
        <v>318</v>
      </c>
      <c r="G118" t="s">
        <v>107</v>
      </c>
      <c r="H118">
        <v>4096</v>
      </c>
      <c r="I118">
        <v>139</v>
      </c>
      <c r="K118" t="s">
        <v>108</v>
      </c>
      <c r="L118">
        <f>4096*9</f>
        <v>36864</v>
      </c>
      <c r="M118">
        <v>179.95</v>
      </c>
      <c r="N118">
        <v>80</v>
      </c>
    </row>
    <row r="119" spans="1:14" x14ac:dyDescent="0.15">
      <c r="A119" s="9">
        <v>1992.33</v>
      </c>
      <c r="B119" s="8">
        <f t="shared" ref="B119:B134" si="8">I119/H119*1024</f>
        <v>30</v>
      </c>
      <c r="C119">
        <v>1992</v>
      </c>
      <c r="D119" t="s">
        <v>45</v>
      </c>
      <c r="E119" t="s">
        <v>54</v>
      </c>
      <c r="F119">
        <v>342</v>
      </c>
      <c r="G119" t="s">
        <v>98</v>
      </c>
      <c r="H119">
        <v>4096</v>
      </c>
      <c r="I119">
        <v>120</v>
      </c>
      <c r="J119">
        <v>80</v>
      </c>
      <c r="K119" t="s">
        <v>109</v>
      </c>
      <c r="L119">
        <f>4096*9</f>
        <v>36864</v>
      </c>
      <c r="M119">
        <v>179.95</v>
      </c>
      <c r="N119">
        <v>80</v>
      </c>
    </row>
    <row r="120" spans="1:14" x14ac:dyDescent="0.15">
      <c r="A120" s="9">
        <v>1992.42</v>
      </c>
      <c r="B120" s="8">
        <f t="shared" si="8"/>
        <v>32.5</v>
      </c>
      <c r="C120">
        <v>1992</v>
      </c>
      <c r="D120" t="s">
        <v>37</v>
      </c>
      <c r="E120" t="s">
        <v>54</v>
      </c>
      <c r="F120">
        <v>406</v>
      </c>
      <c r="G120" t="s">
        <v>110</v>
      </c>
      <c r="H120">
        <v>4096</v>
      </c>
      <c r="I120">
        <v>130</v>
      </c>
      <c r="J120">
        <v>80</v>
      </c>
      <c r="K120" t="s">
        <v>111</v>
      </c>
      <c r="L120">
        <f>4096*9</f>
        <v>36864</v>
      </c>
      <c r="M120">
        <v>179.95</v>
      </c>
      <c r="N120">
        <v>80</v>
      </c>
    </row>
    <row r="121" spans="1:14" x14ac:dyDescent="0.15">
      <c r="A121" s="9">
        <v>1992.5</v>
      </c>
      <c r="B121" s="8">
        <f t="shared" si="8"/>
        <v>33.5</v>
      </c>
      <c r="C121">
        <v>1992</v>
      </c>
      <c r="D121" t="s">
        <v>46</v>
      </c>
      <c r="E121" t="s">
        <v>54</v>
      </c>
      <c r="F121">
        <v>351</v>
      </c>
      <c r="G121" t="s">
        <v>110</v>
      </c>
      <c r="H121">
        <v>4096</v>
      </c>
      <c r="I121">
        <v>134</v>
      </c>
      <c r="J121">
        <v>80</v>
      </c>
      <c r="K121" t="s">
        <v>112</v>
      </c>
      <c r="L121">
        <f>4096*9</f>
        <v>36864</v>
      </c>
      <c r="M121">
        <v>179.95</v>
      </c>
      <c r="N121">
        <v>80</v>
      </c>
    </row>
    <row r="122" spans="1:14" x14ac:dyDescent="0.15">
      <c r="A122" s="9">
        <v>1992.58</v>
      </c>
      <c r="B122" s="8">
        <f t="shared" si="8"/>
        <v>31</v>
      </c>
      <c r="C122">
        <v>1992</v>
      </c>
      <c r="D122" t="s">
        <v>40</v>
      </c>
      <c r="E122" t="s">
        <v>54</v>
      </c>
      <c r="F122">
        <v>324</v>
      </c>
      <c r="G122" t="s">
        <v>113</v>
      </c>
      <c r="H122">
        <v>4096</v>
      </c>
      <c r="I122">
        <v>124</v>
      </c>
      <c r="J122">
        <v>70</v>
      </c>
      <c r="K122" t="s">
        <v>114</v>
      </c>
      <c r="L122">
        <f>1024*9</f>
        <v>9216</v>
      </c>
      <c r="M122">
        <v>39.950000000000003</v>
      </c>
      <c r="N122">
        <v>100</v>
      </c>
    </row>
    <row r="123" spans="1:14" x14ac:dyDescent="0.15">
      <c r="A123" s="9">
        <v>1992.67</v>
      </c>
      <c r="B123" s="8">
        <f t="shared" si="8"/>
        <v>27.5</v>
      </c>
      <c r="C123">
        <v>1992</v>
      </c>
      <c r="D123" t="s">
        <v>53</v>
      </c>
      <c r="E123" t="s">
        <v>54</v>
      </c>
      <c r="F123">
        <v>350</v>
      </c>
      <c r="G123" t="s">
        <v>98</v>
      </c>
      <c r="H123">
        <v>4096</v>
      </c>
      <c r="I123">
        <v>110</v>
      </c>
      <c r="J123">
        <v>80</v>
      </c>
      <c r="K123" t="s">
        <v>115</v>
      </c>
      <c r="L123">
        <f>1024*9</f>
        <v>9216</v>
      </c>
      <c r="M123">
        <v>39.950000000000003</v>
      </c>
      <c r="N123">
        <v>100</v>
      </c>
    </row>
    <row r="124" spans="1:14" x14ac:dyDescent="0.15">
      <c r="A124" s="9">
        <v>1992.75</v>
      </c>
      <c r="B124" s="8">
        <f t="shared" si="8"/>
        <v>26.25</v>
      </c>
      <c r="C124">
        <v>1992</v>
      </c>
      <c r="D124" t="s">
        <v>33</v>
      </c>
      <c r="E124" t="s">
        <v>54</v>
      </c>
      <c r="F124">
        <v>321</v>
      </c>
      <c r="G124" t="s">
        <v>98</v>
      </c>
      <c r="H124">
        <v>4096</v>
      </c>
      <c r="I124">
        <v>105</v>
      </c>
      <c r="J124">
        <v>80</v>
      </c>
      <c r="K124" t="s">
        <v>116</v>
      </c>
      <c r="L124">
        <f t="shared" ref="L124:L153" si="9">4096*9</f>
        <v>36864</v>
      </c>
      <c r="M124">
        <v>149.94999999999999</v>
      </c>
      <c r="N124">
        <v>80</v>
      </c>
    </row>
    <row r="125" spans="1:14" x14ac:dyDescent="0.15">
      <c r="A125" s="9">
        <v>1992.83</v>
      </c>
      <c r="B125" s="8">
        <f t="shared" si="8"/>
        <v>26.25</v>
      </c>
      <c r="C125">
        <v>1992</v>
      </c>
      <c r="D125" t="s">
        <v>66</v>
      </c>
      <c r="E125" t="s">
        <v>54</v>
      </c>
      <c r="F125">
        <v>346</v>
      </c>
      <c r="G125" t="s">
        <v>98</v>
      </c>
      <c r="H125">
        <v>4096</v>
      </c>
      <c r="I125">
        <v>105</v>
      </c>
      <c r="J125">
        <v>80</v>
      </c>
      <c r="K125" t="s">
        <v>116</v>
      </c>
      <c r="L125">
        <f t="shared" si="9"/>
        <v>36864</v>
      </c>
      <c r="M125">
        <v>149.94999999999999</v>
      </c>
      <c r="N125">
        <v>80</v>
      </c>
    </row>
    <row r="126" spans="1:14" x14ac:dyDescent="0.15">
      <c r="A126" s="9">
        <v>1992.92</v>
      </c>
      <c r="B126" s="8">
        <f t="shared" si="8"/>
        <v>26.25</v>
      </c>
      <c r="C126">
        <v>1992</v>
      </c>
      <c r="D126" t="s">
        <v>67</v>
      </c>
      <c r="E126" t="s">
        <v>54</v>
      </c>
      <c r="F126">
        <v>302</v>
      </c>
      <c r="G126" t="s">
        <v>98</v>
      </c>
      <c r="H126">
        <v>4096</v>
      </c>
      <c r="I126">
        <v>105</v>
      </c>
      <c r="J126">
        <v>80</v>
      </c>
      <c r="K126" t="s">
        <v>116</v>
      </c>
      <c r="L126">
        <f t="shared" si="9"/>
        <v>36864</v>
      </c>
      <c r="M126">
        <v>149.94999999999999</v>
      </c>
      <c r="N126">
        <v>80</v>
      </c>
    </row>
    <row r="127" spans="1:14" x14ac:dyDescent="0.15">
      <c r="A127" s="9">
        <v>1993</v>
      </c>
      <c r="B127" s="8">
        <f t="shared" si="8"/>
        <v>33.0625</v>
      </c>
      <c r="C127">
        <v>1993</v>
      </c>
      <c r="D127" t="s">
        <v>21</v>
      </c>
      <c r="E127" t="s">
        <v>54</v>
      </c>
      <c r="F127">
        <v>307</v>
      </c>
      <c r="G127" t="s">
        <v>117</v>
      </c>
      <c r="H127">
        <f>4096*4</f>
        <v>16384</v>
      </c>
      <c r="I127">
        <v>529</v>
      </c>
      <c r="K127" t="s">
        <v>118</v>
      </c>
      <c r="L127">
        <f t="shared" si="9"/>
        <v>36864</v>
      </c>
      <c r="M127">
        <v>149.94999999999999</v>
      </c>
      <c r="N127">
        <v>80</v>
      </c>
    </row>
    <row r="128" spans="1:14" x14ac:dyDescent="0.15">
      <c r="A128" s="9">
        <v>1993.08</v>
      </c>
      <c r="B128" s="8">
        <f t="shared" si="8"/>
        <v>27.5</v>
      </c>
      <c r="C128">
        <v>1993</v>
      </c>
      <c r="D128" t="s">
        <v>29</v>
      </c>
      <c r="E128" t="s">
        <v>54</v>
      </c>
      <c r="F128">
        <v>269</v>
      </c>
      <c r="G128" t="s">
        <v>119</v>
      </c>
      <c r="H128">
        <v>4096</v>
      </c>
      <c r="I128">
        <v>110</v>
      </c>
      <c r="J128">
        <v>70</v>
      </c>
      <c r="K128" t="s">
        <v>120</v>
      </c>
      <c r="L128">
        <f t="shared" si="9"/>
        <v>36864</v>
      </c>
      <c r="M128">
        <v>149.94999999999999</v>
      </c>
      <c r="N128">
        <v>80</v>
      </c>
    </row>
    <row r="129" spans="1:14" x14ac:dyDescent="0.15">
      <c r="A129" s="9">
        <v>1993.17</v>
      </c>
      <c r="B129" s="8">
        <f t="shared" si="8"/>
        <v>27.5</v>
      </c>
      <c r="C129">
        <v>1993</v>
      </c>
      <c r="D129" t="s">
        <v>35</v>
      </c>
      <c r="E129" t="s">
        <v>54</v>
      </c>
      <c r="F129">
        <v>239</v>
      </c>
      <c r="G129" t="s">
        <v>119</v>
      </c>
      <c r="H129">
        <v>4096</v>
      </c>
      <c r="I129">
        <v>110</v>
      </c>
      <c r="J129">
        <v>70</v>
      </c>
      <c r="K129" t="s">
        <v>120</v>
      </c>
      <c r="L129">
        <f t="shared" si="9"/>
        <v>36864</v>
      </c>
      <c r="M129">
        <v>149.94999999999999</v>
      </c>
      <c r="N129">
        <v>80</v>
      </c>
    </row>
    <row r="130" spans="1:14" x14ac:dyDescent="0.15">
      <c r="A130" s="9">
        <v>1993.25</v>
      </c>
      <c r="B130" s="8">
        <f t="shared" si="8"/>
        <v>27.5</v>
      </c>
      <c r="C130">
        <v>1993</v>
      </c>
      <c r="D130" t="s">
        <v>31</v>
      </c>
      <c r="E130" t="s">
        <v>54</v>
      </c>
      <c r="F130">
        <v>245</v>
      </c>
      <c r="G130" t="s">
        <v>119</v>
      </c>
      <c r="H130">
        <v>4096</v>
      </c>
      <c r="I130">
        <v>110</v>
      </c>
      <c r="J130">
        <v>70</v>
      </c>
      <c r="K130" t="s">
        <v>120</v>
      </c>
      <c r="L130">
        <f t="shared" si="9"/>
        <v>36864</v>
      </c>
      <c r="M130">
        <v>149.94999999999999</v>
      </c>
      <c r="N130">
        <v>80</v>
      </c>
    </row>
    <row r="131" spans="1:14" x14ac:dyDescent="0.15">
      <c r="A131" s="9">
        <v>1993.33</v>
      </c>
      <c r="B131" s="8">
        <f t="shared" si="8"/>
        <v>27.5</v>
      </c>
      <c r="C131">
        <v>1993</v>
      </c>
      <c r="D131" t="s">
        <v>45</v>
      </c>
      <c r="E131" t="s">
        <v>54</v>
      </c>
      <c r="F131">
        <v>263</v>
      </c>
      <c r="G131" t="s">
        <v>119</v>
      </c>
      <c r="H131">
        <v>4096</v>
      </c>
      <c r="I131">
        <v>110</v>
      </c>
      <c r="J131">
        <v>70</v>
      </c>
      <c r="K131" t="s">
        <v>120</v>
      </c>
      <c r="L131">
        <f t="shared" si="9"/>
        <v>36864</v>
      </c>
      <c r="M131">
        <v>149.94999999999999</v>
      </c>
      <c r="N131">
        <v>80</v>
      </c>
    </row>
    <row r="132" spans="1:14" x14ac:dyDescent="0.15">
      <c r="A132" s="9">
        <v>1993.42</v>
      </c>
      <c r="B132" s="8">
        <f t="shared" si="8"/>
        <v>30</v>
      </c>
      <c r="C132">
        <v>1993</v>
      </c>
      <c r="D132" t="s">
        <v>37</v>
      </c>
      <c r="E132" t="s">
        <v>54</v>
      </c>
      <c r="F132">
        <v>249</v>
      </c>
      <c r="G132" t="s">
        <v>98</v>
      </c>
      <c r="H132">
        <v>1024</v>
      </c>
      <c r="I132">
        <v>30</v>
      </c>
      <c r="J132">
        <v>100</v>
      </c>
      <c r="K132" t="s">
        <v>121</v>
      </c>
      <c r="L132">
        <f t="shared" si="9"/>
        <v>36864</v>
      </c>
      <c r="M132">
        <v>149.94999999999999</v>
      </c>
      <c r="N132">
        <v>80</v>
      </c>
    </row>
    <row r="133" spans="1:14" x14ac:dyDescent="0.15">
      <c r="A133" s="9">
        <v>1993.5</v>
      </c>
      <c r="B133" s="8">
        <f t="shared" si="8"/>
        <v>30</v>
      </c>
      <c r="C133">
        <v>1993</v>
      </c>
      <c r="D133" t="s">
        <v>46</v>
      </c>
      <c r="E133" t="s">
        <v>54</v>
      </c>
      <c r="F133">
        <v>266</v>
      </c>
      <c r="G133" t="s">
        <v>98</v>
      </c>
      <c r="H133">
        <v>1024</v>
      </c>
      <c r="I133">
        <v>30</v>
      </c>
      <c r="J133">
        <v>100</v>
      </c>
      <c r="K133" t="s">
        <v>121</v>
      </c>
      <c r="L133">
        <f t="shared" si="9"/>
        <v>36864</v>
      </c>
      <c r="M133">
        <v>149.94999999999999</v>
      </c>
      <c r="N133">
        <v>80</v>
      </c>
    </row>
    <row r="134" spans="1:14" x14ac:dyDescent="0.15">
      <c r="A134" s="9">
        <v>1993.58</v>
      </c>
      <c r="B134" s="8">
        <f t="shared" si="8"/>
        <v>30</v>
      </c>
      <c r="C134">
        <v>1993</v>
      </c>
      <c r="D134" t="s">
        <v>40</v>
      </c>
      <c r="E134" t="s">
        <v>54</v>
      </c>
      <c r="F134">
        <v>245</v>
      </c>
      <c r="G134" t="s">
        <v>98</v>
      </c>
      <c r="H134">
        <v>1024</v>
      </c>
      <c r="I134">
        <v>30</v>
      </c>
      <c r="J134">
        <v>100</v>
      </c>
      <c r="K134" t="s">
        <v>121</v>
      </c>
      <c r="L134">
        <f t="shared" si="9"/>
        <v>36864</v>
      </c>
      <c r="M134">
        <v>149.94999999999999</v>
      </c>
      <c r="N134">
        <v>80</v>
      </c>
    </row>
    <row r="135" spans="1:14" x14ac:dyDescent="0.15">
      <c r="A135" s="9">
        <v>1993.67</v>
      </c>
      <c r="B135" s="8">
        <f t="shared" ref="B135:B150" si="10">I135/H135*1024</f>
        <v>30</v>
      </c>
      <c r="C135">
        <v>1993</v>
      </c>
      <c r="D135" t="s">
        <v>53</v>
      </c>
      <c r="E135" t="s">
        <v>54</v>
      </c>
      <c r="F135">
        <v>267</v>
      </c>
      <c r="G135" t="s">
        <v>98</v>
      </c>
      <c r="H135">
        <v>1024</v>
      </c>
      <c r="I135">
        <v>30</v>
      </c>
      <c r="J135">
        <v>100</v>
      </c>
      <c r="K135" t="s">
        <v>121</v>
      </c>
      <c r="L135">
        <f t="shared" si="9"/>
        <v>36864</v>
      </c>
      <c r="M135">
        <v>149.94999999999999</v>
      </c>
      <c r="N135">
        <v>80</v>
      </c>
    </row>
    <row r="136" spans="1:14" x14ac:dyDescent="0.15">
      <c r="A136" s="9">
        <v>1993.75</v>
      </c>
      <c r="B136" s="8">
        <f t="shared" si="10"/>
        <v>36</v>
      </c>
      <c r="C136">
        <v>1993</v>
      </c>
      <c r="D136" t="s">
        <v>33</v>
      </c>
      <c r="E136" t="s">
        <v>54</v>
      </c>
      <c r="F136">
        <v>260</v>
      </c>
      <c r="G136" t="s">
        <v>122</v>
      </c>
      <c r="H136">
        <v>4096</v>
      </c>
      <c r="I136">
        <v>144</v>
      </c>
      <c r="J136">
        <v>80</v>
      </c>
      <c r="K136" t="s">
        <v>123</v>
      </c>
      <c r="L136">
        <f t="shared" si="9"/>
        <v>36864</v>
      </c>
      <c r="M136">
        <v>159.94999999999999</v>
      </c>
      <c r="N136">
        <v>80</v>
      </c>
    </row>
    <row r="137" spans="1:14" x14ac:dyDescent="0.15">
      <c r="A137" s="9">
        <v>1993.83</v>
      </c>
      <c r="B137" s="8">
        <f t="shared" si="10"/>
        <v>39.75</v>
      </c>
      <c r="C137">
        <v>1993</v>
      </c>
      <c r="D137" t="s">
        <v>66</v>
      </c>
      <c r="E137" t="s">
        <v>54</v>
      </c>
      <c r="F137">
        <v>360</v>
      </c>
      <c r="G137" t="s">
        <v>124</v>
      </c>
      <c r="H137">
        <v>4096</v>
      </c>
      <c r="I137">
        <v>159</v>
      </c>
      <c r="J137">
        <v>70</v>
      </c>
      <c r="K137" t="s">
        <v>125</v>
      </c>
      <c r="L137">
        <f t="shared" si="9"/>
        <v>36864</v>
      </c>
      <c r="M137">
        <v>159.94999999999999</v>
      </c>
      <c r="N137">
        <v>80</v>
      </c>
    </row>
    <row r="138" spans="1:14" x14ac:dyDescent="0.15">
      <c r="A138" s="9">
        <v>1993.92</v>
      </c>
      <c r="B138" s="8">
        <f t="shared" si="10"/>
        <v>35.75</v>
      </c>
      <c r="C138">
        <v>1993</v>
      </c>
      <c r="D138" t="s">
        <v>67</v>
      </c>
      <c r="E138" t="s">
        <v>54</v>
      </c>
      <c r="F138">
        <v>280</v>
      </c>
      <c r="G138" t="s">
        <v>126</v>
      </c>
      <c r="H138">
        <v>4096</v>
      </c>
      <c r="I138">
        <v>143</v>
      </c>
      <c r="J138">
        <v>70</v>
      </c>
      <c r="K138" t="s">
        <v>127</v>
      </c>
      <c r="L138">
        <f t="shared" si="9"/>
        <v>36864</v>
      </c>
      <c r="M138">
        <v>159.94999999999999</v>
      </c>
      <c r="N138">
        <v>80</v>
      </c>
    </row>
    <row r="139" spans="1:14" x14ac:dyDescent="0.15">
      <c r="A139" s="9">
        <v>1994</v>
      </c>
      <c r="B139" s="8">
        <f t="shared" si="10"/>
        <v>35.75</v>
      </c>
      <c r="C139">
        <v>1994</v>
      </c>
      <c r="D139" t="s">
        <v>21</v>
      </c>
      <c r="E139" t="s">
        <v>54</v>
      </c>
      <c r="F139">
        <v>290</v>
      </c>
      <c r="G139" t="s">
        <v>126</v>
      </c>
      <c r="H139">
        <v>4096</v>
      </c>
      <c r="I139">
        <v>143</v>
      </c>
      <c r="J139">
        <v>70</v>
      </c>
      <c r="K139" t="s">
        <v>127</v>
      </c>
      <c r="L139">
        <f t="shared" si="9"/>
        <v>36864</v>
      </c>
      <c r="M139">
        <v>159.94999999999999</v>
      </c>
      <c r="N139">
        <v>80</v>
      </c>
    </row>
    <row r="140" spans="1:14" x14ac:dyDescent="0.15">
      <c r="A140" s="9">
        <v>1994.08</v>
      </c>
      <c r="B140" s="8">
        <f t="shared" si="10"/>
        <v>35.75</v>
      </c>
      <c r="C140">
        <v>1994</v>
      </c>
      <c r="D140" t="s">
        <v>29</v>
      </c>
      <c r="E140" t="s">
        <v>54</v>
      </c>
      <c r="F140">
        <v>250</v>
      </c>
      <c r="G140" t="s">
        <v>126</v>
      </c>
      <c r="H140">
        <v>4096</v>
      </c>
      <c r="I140">
        <v>143</v>
      </c>
      <c r="J140">
        <v>70</v>
      </c>
      <c r="K140" t="s">
        <v>127</v>
      </c>
      <c r="L140">
        <f t="shared" si="9"/>
        <v>36864</v>
      </c>
      <c r="M140">
        <v>159.94999999999999</v>
      </c>
      <c r="N140">
        <v>80</v>
      </c>
    </row>
    <row r="141" spans="1:14" x14ac:dyDescent="0.15">
      <c r="A141" s="9">
        <v>1994.17</v>
      </c>
      <c r="B141" s="8">
        <f t="shared" si="10"/>
        <v>36</v>
      </c>
      <c r="C141">
        <v>1994</v>
      </c>
      <c r="D141" t="s">
        <v>35</v>
      </c>
      <c r="E141" t="s">
        <v>54</v>
      </c>
      <c r="F141">
        <v>251</v>
      </c>
      <c r="G141" t="s">
        <v>90</v>
      </c>
      <c r="H141">
        <v>4096</v>
      </c>
      <c r="I141">
        <v>144</v>
      </c>
      <c r="J141">
        <v>80</v>
      </c>
      <c r="K141" t="s">
        <v>123</v>
      </c>
      <c r="L141">
        <f t="shared" si="9"/>
        <v>36864</v>
      </c>
      <c r="M141">
        <v>159.94999999999999</v>
      </c>
      <c r="N141">
        <v>80</v>
      </c>
    </row>
    <row r="142" spans="1:14" x14ac:dyDescent="0.15">
      <c r="A142" s="9">
        <v>1994.25</v>
      </c>
      <c r="B142" s="8">
        <f t="shared" si="10"/>
        <v>37.25</v>
      </c>
      <c r="C142">
        <v>1994</v>
      </c>
      <c r="D142" t="s">
        <v>31</v>
      </c>
      <c r="E142" t="s">
        <v>54</v>
      </c>
      <c r="F142">
        <v>270</v>
      </c>
      <c r="G142" t="s">
        <v>128</v>
      </c>
      <c r="H142">
        <v>4096</v>
      </c>
      <c r="I142">
        <v>149</v>
      </c>
      <c r="J142">
        <v>80</v>
      </c>
      <c r="K142" t="s">
        <v>129</v>
      </c>
      <c r="L142">
        <f t="shared" si="9"/>
        <v>36864</v>
      </c>
      <c r="M142">
        <v>154.94999999999999</v>
      </c>
      <c r="N142">
        <v>80</v>
      </c>
    </row>
    <row r="143" spans="1:14" x14ac:dyDescent="0.15">
      <c r="A143" s="9">
        <v>1994.33</v>
      </c>
      <c r="B143" s="8">
        <f t="shared" si="10"/>
        <v>37.25</v>
      </c>
      <c r="C143">
        <v>1994</v>
      </c>
      <c r="D143" t="s">
        <v>45</v>
      </c>
      <c r="E143" t="s">
        <v>54</v>
      </c>
      <c r="F143">
        <v>238</v>
      </c>
      <c r="G143" t="s">
        <v>128</v>
      </c>
      <c r="H143">
        <v>4096</v>
      </c>
      <c r="I143">
        <v>149</v>
      </c>
      <c r="J143">
        <v>80</v>
      </c>
      <c r="K143" t="s">
        <v>129</v>
      </c>
      <c r="L143">
        <f t="shared" si="9"/>
        <v>36864</v>
      </c>
      <c r="M143">
        <v>154.94999999999999</v>
      </c>
      <c r="N143">
        <v>80</v>
      </c>
    </row>
    <row r="144" spans="1:14" x14ac:dyDescent="0.15">
      <c r="A144" s="9">
        <v>1994.42</v>
      </c>
      <c r="B144" s="8">
        <f t="shared" si="10"/>
        <v>37.25</v>
      </c>
      <c r="C144">
        <v>1994</v>
      </c>
      <c r="D144" t="s">
        <v>37</v>
      </c>
      <c r="E144" t="s">
        <v>54</v>
      </c>
      <c r="F144">
        <v>320</v>
      </c>
      <c r="G144" t="s">
        <v>128</v>
      </c>
      <c r="H144">
        <v>4096</v>
      </c>
      <c r="I144">
        <v>149</v>
      </c>
      <c r="J144">
        <v>80</v>
      </c>
      <c r="K144" t="s">
        <v>129</v>
      </c>
      <c r="L144">
        <f t="shared" si="9"/>
        <v>36864</v>
      </c>
      <c r="M144">
        <v>169.95</v>
      </c>
      <c r="N144">
        <v>60</v>
      </c>
    </row>
    <row r="145" spans="1:14" x14ac:dyDescent="0.15">
      <c r="A145" s="9">
        <v>1994.5</v>
      </c>
      <c r="B145" s="8">
        <f t="shared" si="10"/>
        <v>38.5</v>
      </c>
      <c r="C145">
        <v>1994</v>
      </c>
      <c r="D145" t="s">
        <v>46</v>
      </c>
      <c r="E145" t="s">
        <v>54</v>
      </c>
      <c r="F145">
        <v>239</v>
      </c>
      <c r="G145" t="s">
        <v>90</v>
      </c>
      <c r="H145">
        <v>4096</v>
      </c>
      <c r="I145">
        <v>154</v>
      </c>
      <c r="J145">
        <v>80</v>
      </c>
      <c r="K145" t="s">
        <v>130</v>
      </c>
      <c r="L145">
        <f t="shared" si="9"/>
        <v>36864</v>
      </c>
      <c r="M145">
        <v>169.95</v>
      </c>
      <c r="N145">
        <v>60</v>
      </c>
    </row>
    <row r="146" spans="1:14" x14ac:dyDescent="0.15">
      <c r="A146" s="9">
        <v>1994.58</v>
      </c>
      <c r="B146" s="8">
        <f t="shared" si="10"/>
        <v>37</v>
      </c>
      <c r="C146">
        <v>1994</v>
      </c>
      <c r="D146" t="s">
        <v>40</v>
      </c>
      <c r="E146" t="s">
        <v>54</v>
      </c>
      <c r="F146">
        <v>226</v>
      </c>
      <c r="G146" t="s">
        <v>90</v>
      </c>
      <c r="H146">
        <v>1024</v>
      </c>
      <c r="I146">
        <v>37</v>
      </c>
      <c r="J146">
        <v>100</v>
      </c>
      <c r="K146" t="s">
        <v>131</v>
      </c>
      <c r="L146">
        <f t="shared" si="9"/>
        <v>36864</v>
      </c>
      <c r="M146">
        <v>169.95</v>
      </c>
      <c r="N146">
        <v>60</v>
      </c>
    </row>
    <row r="147" spans="1:14" x14ac:dyDescent="0.15">
      <c r="A147" s="9">
        <v>1994.67</v>
      </c>
      <c r="B147" s="8">
        <f t="shared" si="10"/>
        <v>34</v>
      </c>
      <c r="C147">
        <v>1994</v>
      </c>
      <c r="D147" t="s">
        <v>53</v>
      </c>
      <c r="E147" t="s">
        <v>54</v>
      </c>
      <c r="F147">
        <v>244</v>
      </c>
      <c r="G147" t="s">
        <v>132</v>
      </c>
      <c r="H147">
        <v>4096</v>
      </c>
      <c r="I147">
        <v>136</v>
      </c>
      <c r="J147">
        <v>70</v>
      </c>
      <c r="K147" t="s">
        <v>133</v>
      </c>
      <c r="L147">
        <f t="shared" si="9"/>
        <v>36864</v>
      </c>
      <c r="M147">
        <v>169.95</v>
      </c>
      <c r="N147">
        <v>60</v>
      </c>
    </row>
    <row r="148" spans="1:14" x14ac:dyDescent="0.15">
      <c r="A148" s="9">
        <v>1994.75</v>
      </c>
      <c r="B148" s="8">
        <f t="shared" si="10"/>
        <v>33.5</v>
      </c>
      <c r="C148">
        <v>1994</v>
      </c>
      <c r="D148" t="s">
        <v>33</v>
      </c>
      <c r="E148" t="s">
        <v>54</v>
      </c>
      <c r="F148">
        <v>259</v>
      </c>
      <c r="G148" t="s">
        <v>132</v>
      </c>
      <c r="H148">
        <v>4096</v>
      </c>
      <c r="I148">
        <v>134</v>
      </c>
      <c r="J148">
        <v>70</v>
      </c>
      <c r="K148" t="s">
        <v>134</v>
      </c>
      <c r="L148">
        <f t="shared" si="9"/>
        <v>36864</v>
      </c>
      <c r="M148">
        <v>159.94999999999999</v>
      </c>
      <c r="N148">
        <v>70</v>
      </c>
    </row>
    <row r="149" spans="1:14" x14ac:dyDescent="0.15">
      <c r="A149" s="9">
        <v>1994.83</v>
      </c>
      <c r="B149" s="8">
        <f t="shared" si="10"/>
        <v>32.25</v>
      </c>
      <c r="C149">
        <v>1994</v>
      </c>
      <c r="D149" t="s">
        <v>66</v>
      </c>
      <c r="E149" t="s">
        <v>54</v>
      </c>
      <c r="F149">
        <v>324</v>
      </c>
      <c r="G149" t="s">
        <v>132</v>
      </c>
      <c r="H149">
        <v>4096</v>
      </c>
      <c r="I149">
        <v>129</v>
      </c>
      <c r="J149">
        <v>70</v>
      </c>
      <c r="K149" t="s">
        <v>135</v>
      </c>
      <c r="L149">
        <f t="shared" si="9"/>
        <v>36864</v>
      </c>
      <c r="M149">
        <v>159.94999999999999</v>
      </c>
      <c r="N149">
        <v>70</v>
      </c>
    </row>
    <row r="150" spans="1:14" x14ac:dyDescent="0.15">
      <c r="A150" s="9">
        <v>1994.92</v>
      </c>
      <c r="B150" s="8">
        <f t="shared" si="10"/>
        <v>32.25</v>
      </c>
      <c r="C150">
        <v>1994</v>
      </c>
      <c r="D150" t="s">
        <v>67</v>
      </c>
      <c r="E150" t="s">
        <v>54</v>
      </c>
      <c r="F150">
        <v>264</v>
      </c>
      <c r="G150" t="s">
        <v>132</v>
      </c>
      <c r="H150">
        <v>4096</v>
      </c>
      <c r="I150">
        <v>129</v>
      </c>
      <c r="J150">
        <v>70</v>
      </c>
      <c r="K150" t="s">
        <v>135</v>
      </c>
      <c r="L150">
        <f t="shared" si="9"/>
        <v>36864</v>
      </c>
      <c r="M150">
        <v>159.94999999999999</v>
      </c>
      <c r="N150">
        <v>70</v>
      </c>
    </row>
    <row r="151" spans="1:14" x14ac:dyDescent="0.15">
      <c r="A151" s="9">
        <v>1995</v>
      </c>
      <c r="B151" s="8">
        <f t="shared" ref="B151:B166" si="11">I151/H151*1024</f>
        <v>32.25</v>
      </c>
      <c r="C151">
        <v>1995</v>
      </c>
      <c r="D151" t="s">
        <v>21</v>
      </c>
      <c r="E151" t="s">
        <v>54</v>
      </c>
      <c r="F151">
        <v>256</v>
      </c>
      <c r="G151" t="s">
        <v>90</v>
      </c>
      <c r="H151">
        <v>4096</v>
      </c>
      <c r="I151">
        <v>129</v>
      </c>
      <c r="J151">
        <v>80</v>
      </c>
      <c r="K151" t="s">
        <v>136</v>
      </c>
      <c r="L151">
        <f t="shared" si="9"/>
        <v>36864</v>
      </c>
      <c r="M151">
        <v>159.94999999999999</v>
      </c>
      <c r="N151">
        <v>70</v>
      </c>
    </row>
    <row r="152" spans="1:14" x14ac:dyDescent="0.15">
      <c r="A152" s="9">
        <v>1995.08</v>
      </c>
      <c r="B152" s="8">
        <f t="shared" si="11"/>
        <v>32</v>
      </c>
      <c r="C152">
        <v>1995</v>
      </c>
      <c r="D152" t="s">
        <v>29</v>
      </c>
      <c r="E152" t="s">
        <v>54</v>
      </c>
      <c r="F152">
        <v>202</v>
      </c>
      <c r="G152" t="s">
        <v>124</v>
      </c>
      <c r="H152">
        <v>4096</v>
      </c>
      <c r="I152">
        <v>128</v>
      </c>
      <c r="J152">
        <v>70</v>
      </c>
      <c r="K152" t="s">
        <v>135</v>
      </c>
      <c r="L152">
        <f t="shared" si="9"/>
        <v>36864</v>
      </c>
      <c r="M152">
        <v>159.94999999999999</v>
      </c>
      <c r="N152">
        <v>70</v>
      </c>
    </row>
    <row r="153" spans="1:14" x14ac:dyDescent="0.15">
      <c r="A153" s="9">
        <v>1995.17</v>
      </c>
      <c r="B153" s="8">
        <f t="shared" si="11"/>
        <v>32</v>
      </c>
      <c r="C153">
        <v>1995</v>
      </c>
      <c r="D153" t="s">
        <v>35</v>
      </c>
      <c r="E153" t="s">
        <v>54</v>
      </c>
      <c r="F153">
        <v>212</v>
      </c>
      <c r="G153" t="s">
        <v>124</v>
      </c>
      <c r="H153">
        <v>4096</v>
      </c>
      <c r="I153">
        <v>128</v>
      </c>
      <c r="J153">
        <v>70</v>
      </c>
      <c r="K153" t="s">
        <v>135</v>
      </c>
      <c r="L153">
        <f t="shared" si="9"/>
        <v>36864</v>
      </c>
      <c r="M153">
        <v>159.94999999999999</v>
      </c>
      <c r="N153">
        <v>70</v>
      </c>
    </row>
    <row r="154" spans="1:14" x14ac:dyDescent="0.15">
      <c r="A154" s="9">
        <v>1995.25</v>
      </c>
      <c r="B154" s="8">
        <f t="shared" si="11"/>
        <v>31.1875</v>
      </c>
      <c r="C154">
        <v>1995</v>
      </c>
      <c r="D154" t="s">
        <v>31</v>
      </c>
      <c r="E154" t="s">
        <v>54</v>
      </c>
      <c r="F154">
        <v>254</v>
      </c>
      <c r="G154" t="s">
        <v>132</v>
      </c>
      <c r="H154">
        <f t="shared" ref="H154:H164" si="12">4*4096</f>
        <v>16384</v>
      </c>
      <c r="I154">
        <v>499</v>
      </c>
      <c r="J154">
        <v>70</v>
      </c>
      <c r="K154" t="s">
        <v>137</v>
      </c>
      <c r="L154">
        <f>4096*9/4</f>
        <v>9216</v>
      </c>
      <c r="M154">
        <v>37.950000000000003</v>
      </c>
      <c r="N154">
        <v>80</v>
      </c>
    </row>
    <row r="155" spans="1:14" x14ac:dyDescent="0.15">
      <c r="A155" s="9">
        <v>1995.33</v>
      </c>
      <c r="B155" s="8">
        <f t="shared" si="11"/>
        <v>31.1875</v>
      </c>
      <c r="C155">
        <v>1995</v>
      </c>
      <c r="D155" t="s">
        <v>45</v>
      </c>
      <c r="E155" t="s">
        <v>54</v>
      </c>
      <c r="F155">
        <v>222</v>
      </c>
      <c r="G155" t="s">
        <v>132</v>
      </c>
      <c r="H155">
        <f t="shared" si="12"/>
        <v>16384</v>
      </c>
      <c r="I155">
        <v>499</v>
      </c>
      <c r="J155">
        <v>70</v>
      </c>
      <c r="K155" t="s">
        <v>137</v>
      </c>
      <c r="L155">
        <f>4096*9/4</f>
        <v>9216</v>
      </c>
      <c r="M155">
        <v>37.950000000000003</v>
      </c>
      <c r="N155">
        <v>80</v>
      </c>
    </row>
    <row r="156" spans="1:14" x14ac:dyDescent="0.15">
      <c r="A156" s="9">
        <v>1995.42</v>
      </c>
      <c r="B156" s="8">
        <f t="shared" si="11"/>
        <v>31.125</v>
      </c>
      <c r="C156">
        <v>1995</v>
      </c>
      <c r="D156" t="s">
        <v>37</v>
      </c>
      <c r="E156" t="s">
        <v>54</v>
      </c>
      <c r="F156">
        <v>286</v>
      </c>
      <c r="G156" t="s">
        <v>124</v>
      </c>
      <c r="H156">
        <f t="shared" si="12"/>
        <v>16384</v>
      </c>
      <c r="I156">
        <v>498</v>
      </c>
      <c r="J156">
        <v>70</v>
      </c>
      <c r="K156" t="s">
        <v>138</v>
      </c>
      <c r="L156">
        <v>36864</v>
      </c>
      <c r="M156">
        <v>135.29</v>
      </c>
      <c r="N156">
        <v>80</v>
      </c>
    </row>
    <row r="157" spans="1:14" x14ac:dyDescent="0.15">
      <c r="A157" s="9">
        <v>1995.5</v>
      </c>
      <c r="B157" s="8">
        <f t="shared" si="11"/>
        <v>31.1875</v>
      </c>
      <c r="C157">
        <v>1995</v>
      </c>
      <c r="D157" t="s">
        <v>46</v>
      </c>
      <c r="E157" t="s">
        <v>54</v>
      </c>
      <c r="F157">
        <v>213</v>
      </c>
      <c r="G157" t="s">
        <v>132</v>
      </c>
      <c r="H157">
        <f t="shared" si="12"/>
        <v>16384</v>
      </c>
      <c r="I157">
        <v>499</v>
      </c>
      <c r="J157">
        <v>70</v>
      </c>
      <c r="K157" t="s">
        <v>137</v>
      </c>
      <c r="L157">
        <f>36864*4</f>
        <v>147456</v>
      </c>
      <c r="M157">
        <v>619</v>
      </c>
      <c r="N157">
        <v>70</v>
      </c>
    </row>
    <row r="158" spans="1:14" x14ac:dyDescent="0.15">
      <c r="A158" s="9">
        <v>1995.58</v>
      </c>
      <c r="B158" s="8">
        <f t="shared" si="11"/>
        <v>30.5625</v>
      </c>
      <c r="C158">
        <v>1995</v>
      </c>
      <c r="D158" t="s">
        <v>40</v>
      </c>
      <c r="E158" t="s">
        <v>54</v>
      </c>
      <c r="F158">
        <v>190</v>
      </c>
      <c r="G158" t="s">
        <v>132</v>
      </c>
      <c r="H158">
        <f t="shared" si="12"/>
        <v>16384</v>
      </c>
      <c r="I158">
        <v>489</v>
      </c>
      <c r="J158">
        <v>70</v>
      </c>
      <c r="K158" t="s">
        <v>139</v>
      </c>
      <c r="L158">
        <f>36864*4</f>
        <v>147456</v>
      </c>
      <c r="M158">
        <v>619</v>
      </c>
      <c r="N158">
        <v>70</v>
      </c>
    </row>
    <row r="159" spans="1:14" x14ac:dyDescent="0.15">
      <c r="A159" s="9">
        <v>1995.67</v>
      </c>
      <c r="B159" s="8">
        <f t="shared" si="11"/>
        <v>33.0625</v>
      </c>
      <c r="C159">
        <v>1995</v>
      </c>
      <c r="D159" t="s">
        <v>53</v>
      </c>
      <c r="E159" t="s">
        <v>54</v>
      </c>
      <c r="F159">
        <v>306</v>
      </c>
      <c r="G159" t="s">
        <v>140</v>
      </c>
      <c r="H159">
        <f t="shared" si="12"/>
        <v>16384</v>
      </c>
      <c r="I159">
        <v>529</v>
      </c>
      <c r="J159">
        <v>70</v>
      </c>
      <c r="K159" t="s">
        <v>141</v>
      </c>
      <c r="L159">
        <f>36864*4</f>
        <v>147456</v>
      </c>
      <c r="M159">
        <v>619</v>
      </c>
      <c r="N159">
        <v>70</v>
      </c>
    </row>
    <row r="160" spans="1:14" x14ac:dyDescent="0.15">
      <c r="A160" s="9">
        <v>1995.75</v>
      </c>
      <c r="B160" s="8">
        <f t="shared" si="11"/>
        <v>33.0625</v>
      </c>
      <c r="C160">
        <v>1995</v>
      </c>
      <c r="D160" t="s">
        <v>33</v>
      </c>
      <c r="E160" t="s">
        <v>54</v>
      </c>
      <c r="F160">
        <v>214</v>
      </c>
      <c r="G160" t="s">
        <v>140</v>
      </c>
      <c r="H160">
        <f t="shared" si="12"/>
        <v>16384</v>
      </c>
      <c r="I160">
        <v>529</v>
      </c>
      <c r="J160">
        <v>70</v>
      </c>
      <c r="K160" t="s">
        <v>141</v>
      </c>
      <c r="L160">
        <f>36864*8</f>
        <v>294912</v>
      </c>
      <c r="M160">
        <v>1199</v>
      </c>
      <c r="N160">
        <v>70</v>
      </c>
    </row>
    <row r="161" spans="1:14" x14ac:dyDescent="0.15">
      <c r="A161" s="9">
        <v>1995.83</v>
      </c>
      <c r="B161" s="8">
        <f t="shared" si="11"/>
        <v>30.875</v>
      </c>
      <c r="C161">
        <v>1995</v>
      </c>
      <c r="D161" t="s">
        <v>66</v>
      </c>
      <c r="E161" t="s">
        <v>54</v>
      </c>
      <c r="F161">
        <v>286</v>
      </c>
      <c r="G161" t="s">
        <v>124</v>
      </c>
      <c r="H161">
        <f t="shared" si="12"/>
        <v>16384</v>
      </c>
      <c r="I161">
        <v>494</v>
      </c>
      <c r="J161">
        <v>70</v>
      </c>
      <c r="K161" t="s">
        <v>142</v>
      </c>
      <c r="L161">
        <f>36864*8</f>
        <v>294912</v>
      </c>
      <c r="M161">
        <v>1199</v>
      </c>
      <c r="N161">
        <v>70</v>
      </c>
    </row>
    <row r="162" spans="1:14" x14ac:dyDescent="0.15">
      <c r="A162" s="9">
        <v>1995.92</v>
      </c>
      <c r="B162" s="8">
        <f t="shared" si="11"/>
        <v>30.875</v>
      </c>
      <c r="C162">
        <v>1995</v>
      </c>
      <c r="D162" t="s">
        <v>67</v>
      </c>
      <c r="E162" t="s">
        <v>54</v>
      </c>
      <c r="F162">
        <v>244</v>
      </c>
      <c r="G162" t="s">
        <v>124</v>
      </c>
      <c r="H162">
        <f t="shared" si="12"/>
        <v>16384</v>
      </c>
      <c r="I162">
        <v>494</v>
      </c>
      <c r="J162">
        <v>70</v>
      </c>
      <c r="K162" t="s">
        <v>142</v>
      </c>
      <c r="L162">
        <f>36864*4</f>
        <v>147456</v>
      </c>
      <c r="M162">
        <v>699</v>
      </c>
      <c r="N162">
        <v>70</v>
      </c>
    </row>
    <row r="163" spans="1:14" x14ac:dyDescent="0.15">
      <c r="A163" s="9">
        <v>1996</v>
      </c>
      <c r="B163" s="8">
        <f t="shared" si="11"/>
        <v>29.875</v>
      </c>
      <c r="C163">
        <v>1996</v>
      </c>
      <c r="D163" t="s">
        <v>21</v>
      </c>
      <c r="E163" t="s">
        <v>54</v>
      </c>
      <c r="F163">
        <v>186</v>
      </c>
      <c r="G163" t="s">
        <v>124</v>
      </c>
      <c r="H163">
        <f t="shared" si="12"/>
        <v>16384</v>
      </c>
      <c r="I163">
        <v>478</v>
      </c>
      <c r="J163">
        <v>70</v>
      </c>
      <c r="K163" t="s">
        <v>143</v>
      </c>
      <c r="L163">
        <f>36864*4</f>
        <v>147456</v>
      </c>
      <c r="M163">
        <v>689</v>
      </c>
      <c r="N163">
        <v>70</v>
      </c>
    </row>
    <row r="164" spans="1:14" x14ac:dyDescent="0.15">
      <c r="A164" s="9">
        <v>1996.08</v>
      </c>
      <c r="B164" s="8">
        <f t="shared" si="11"/>
        <v>28.75</v>
      </c>
      <c r="C164">
        <v>1996</v>
      </c>
      <c r="D164" t="s">
        <v>29</v>
      </c>
      <c r="E164" t="s">
        <v>54</v>
      </c>
      <c r="F164">
        <v>217</v>
      </c>
      <c r="G164" t="s">
        <v>113</v>
      </c>
      <c r="H164">
        <f t="shared" si="12"/>
        <v>16384</v>
      </c>
      <c r="I164">
        <v>460</v>
      </c>
      <c r="J164">
        <v>70</v>
      </c>
      <c r="K164" t="s">
        <v>144</v>
      </c>
      <c r="L164">
        <f>36864*4</f>
        <v>147456</v>
      </c>
      <c r="M164">
        <v>689</v>
      </c>
      <c r="N164">
        <v>70</v>
      </c>
    </row>
    <row r="165" spans="1:14" x14ac:dyDescent="0.15">
      <c r="A165" s="9">
        <v>1996.17</v>
      </c>
      <c r="B165" s="8">
        <f t="shared" si="11"/>
        <v>26.125</v>
      </c>
      <c r="C165">
        <v>1996</v>
      </c>
      <c r="D165" t="s">
        <v>35</v>
      </c>
      <c r="E165" t="s">
        <v>54</v>
      </c>
      <c r="F165">
        <v>170</v>
      </c>
      <c r="G165" t="s">
        <v>124</v>
      </c>
      <c r="H165">
        <f>2*4096</f>
        <v>8192</v>
      </c>
      <c r="I165">
        <v>209</v>
      </c>
      <c r="J165">
        <v>70</v>
      </c>
      <c r="K165" t="s">
        <v>145</v>
      </c>
      <c r="L165">
        <v>36864</v>
      </c>
      <c r="M165">
        <v>133.94999999999999</v>
      </c>
      <c r="N165">
        <v>70</v>
      </c>
    </row>
    <row r="166" spans="1:14" x14ac:dyDescent="0.15">
      <c r="A166" s="9">
        <v>1996.25</v>
      </c>
      <c r="B166" s="8">
        <f t="shared" si="11"/>
        <v>24.6875</v>
      </c>
      <c r="C166">
        <v>1996</v>
      </c>
      <c r="D166" t="s">
        <v>31</v>
      </c>
      <c r="E166" t="s">
        <v>54</v>
      </c>
      <c r="F166">
        <v>196</v>
      </c>
      <c r="G166" t="s">
        <v>113</v>
      </c>
      <c r="H166">
        <f>4*4096</f>
        <v>16384</v>
      </c>
      <c r="I166">
        <v>395</v>
      </c>
      <c r="J166">
        <v>70</v>
      </c>
      <c r="K166" t="s">
        <v>146</v>
      </c>
      <c r="L166">
        <v>36864</v>
      </c>
      <c r="M166">
        <v>129.94999999999999</v>
      </c>
      <c r="N166">
        <v>70</v>
      </c>
    </row>
    <row r="167" spans="1:14" x14ac:dyDescent="0.15">
      <c r="A167" s="9">
        <v>1996.33</v>
      </c>
      <c r="B167" s="8">
        <f t="shared" ref="B167:B182" si="13">I167/H167*1024</f>
        <v>17.1875</v>
      </c>
      <c r="C167">
        <v>1996</v>
      </c>
      <c r="D167" t="s">
        <v>45</v>
      </c>
      <c r="E167" t="s">
        <v>54</v>
      </c>
      <c r="F167">
        <v>195</v>
      </c>
      <c r="G167" t="s">
        <v>113</v>
      </c>
      <c r="H167">
        <f>8*4096</f>
        <v>32768</v>
      </c>
      <c r="I167">
        <v>550</v>
      </c>
      <c r="J167">
        <v>60</v>
      </c>
      <c r="K167" t="s">
        <v>147</v>
      </c>
      <c r="L167" t="s">
        <v>148</v>
      </c>
    </row>
    <row r="168" spans="1:14" x14ac:dyDescent="0.15">
      <c r="A168" s="9">
        <v>1996.42</v>
      </c>
      <c r="B168" s="8">
        <f t="shared" si="13"/>
        <v>14.875</v>
      </c>
      <c r="C168">
        <v>1996</v>
      </c>
      <c r="D168" t="s">
        <v>37</v>
      </c>
      <c r="E168" t="s">
        <v>54</v>
      </c>
      <c r="F168">
        <v>186</v>
      </c>
      <c r="G168" t="s">
        <v>124</v>
      </c>
      <c r="H168">
        <f>2*4096</f>
        <v>8192</v>
      </c>
      <c r="I168">
        <v>119</v>
      </c>
      <c r="J168">
        <v>70</v>
      </c>
      <c r="K168" t="s">
        <v>149</v>
      </c>
      <c r="L168" t="s">
        <v>150</v>
      </c>
    </row>
    <row r="169" spans="1:14" x14ac:dyDescent="0.15">
      <c r="A169" s="9">
        <v>1996.5</v>
      </c>
      <c r="B169" s="8">
        <f t="shared" si="13"/>
        <v>11.25</v>
      </c>
      <c r="C169">
        <v>1996</v>
      </c>
      <c r="D169" t="s">
        <v>46</v>
      </c>
      <c r="E169" t="s">
        <v>54</v>
      </c>
      <c r="F169">
        <v>180</v>
      </c>
      <c r="G169" t="s">
        <v>113</v>
      </c>
      <c r="H169">
        <f>4*4096</f>
        <v>16384</v>
      </c>
      <c r="I169">
        <v>180</v>
      </c>
      <c r="J169">
        <v>60</v>
      </c>
      <c r="K169" t="s">
        <v>151</v>
      </c>
      <c r="L169" t="s">
        <v>152</v>
      </c>
    </row>
    <row r="170" spans="1:14" x14ac:dyDescent="0.15">
      <c r="A170" s="9">
        <v>1996.58</v>
      </c>
      <c r="B170" s="5">
        <f t="shared" si="13"/>
        <v>9.0625</v>
      </c>
      <c r="C170">
        <v>1996</v>
      </c>
      <c r="D170" t="s">
        <v>40</v>
      </c>
      <c r="E170" t="s">
        <v>54</v>
      </c>
      <c r="F170">
        <v>164</v>
      </c>
      <c r="G170" t="s">
        <v>113</v>
      </c>
      <c r="H170">
        <f>4*4096</f>
        <v>16384</v>
      </c>
      <c r="I170">
        <v>145</v>
      </c>
      <c r="J170">
        <v>60</v>
      </c>
      <c r="K170" t="s">
        <v>153</v>
      </c>
      <c r="L170" t="s">
        <v>154</v>
      </c>
    </row>
    <row r="171" spans="1:14" x14ac:dyDescent="0.15">
      <c r="A171" s="9">
        <v>1996.67</v>
      </c>
      <c r="B171" s="5">
        <f t="shared" si="13"/>
        <v>8.4375</v>
      </c>
      <c r="C171">
        <v>1996</v>
      </c>
      <c r="D171" t="s">
        <v>53</v>
      </c>
      <c r="E171" t="s">
        <v>54</v>
      </c>
      <c r="F171">
        <v>192</v>
      </c>
      <c r="G171" t="s">
        <v>113</v>
      </c>
      <c r="H171">
        <f>4*4096</f>
        <v>16384</v>
      </c>
      <c r="I171">
        <v>135</v>
      </c>
      <c r="J171">
        <v>60</v>
      </c>
      <c r="K171" t="s">
        <v>155</v>
      </c>
    </row>
    <row r="172" spans="1:14" x14ac:dyDescent="0.15">
      <c r="A172" s="9">
        <v>1996.75</v>
      </c>
      <c r="B172" s="5">
        <f t="shared" si="13"/>
        <v>8</v>
      </c>
      <c r="C172">
        <v>1996</v>
      </c>
      <c r="D172" t="s">
        <v>33</v>
      </c>
      <c r="E172" t="s">
        <v>54</v>
      </c>
      <c r="F172">
        <v>181</v>
      </c>
      <c r="G172" t="s">
        <v>124</v>
      </c>
      <c r="H172">
        <f>4*4096</f>
        <v>16384</v>
      </c>
      <c r="I172">
        <v>128</v>
      </c>
      <c r="J172">
        <v>70</v>
      </c>
      <c r="K172" t="s">
        <v>156</v>
      </c>
    </row>
    <row r="173" spans="1:14" x14ac:dyDescent="0.15">
      <c r="A173" s="9">
        <v>1996.83</v>
      </c>
      <c r="B173" s="5">
        <f t="shared" si="13"/>
        <v>5.25</v>
      </c>
      <c r="C173">
        <v>1996</v>
      </c>
      <c r="D173" t="s">
        <v>66</v>
      </c>
      <c r="E173" t="s">
        <v>54</v>
      </c>
      <c r="F173">
        <v>210</v>
      </c>
      <c r="G173" t="s">
        <v>124</v>
      </c>
      <c r="H173">
        <f t="shared" ref="H173:H182" si="14">2*4096</f>
        <v>8192</v>
      </c>
      <c r="I173">
        <v>42</v>
      </c>
      <c r="J173">
        <v>70</v>
      </c>
      <c r="K173" t="s">
        <v>157</v>
      </c>
    </row>
    <row r="174" spans="1:14" x14ac:dyDescent="0.15">
      <c r="A174" s="9">
        <v>1996.92</v>
      </c>
      <c r="B174" s="5">
        <f t="shared" si="13"/>
        <v>5.25</v>
      </c>
      <c r="C174">
        <v>1996</v>
      </c>
      <c r="D174" t="s">
        <v>67</v>
      </c>
      <c r="E174" t="s">
        <v>54</v>
      </c>
      <c r="F174">
        <v>177</v>
      </c>
      <c r="G174" t="s">
        <v>124</v>
      </c>
      <c r="H174">
        <f t="shared" si="14"/>
        <v>8192</v>
      </c>
      <c r="I174">
        <v>42</v>
      </c>
      <c r="J174">
        <v>70</v>
      </c>
      <c r="K174" t="s">
        <v>157</v>
      </c>
    </row>
    <row r="175" spans="1:14" x14ac:dyDescent="0.15">
      <c r="A175" s="9">
        <v>1997</v>
      </c>
      <c r="B175" s="5">
        <f t="shared" si="13"/>
        <v>4.625</v>
      </c>
      <c r="C175">
        <v>1997</v>
      </c>
      <c r="D175" t="s">
        <v>21</v>
      </c>
      <c r="E175" t="s">
        <v>54</v>
      </c>
      <c r="F175">
        <v>153</v>
      </c>
      <c r="G175" t="s">
        <v>124</v>
      </c>
      <c r="H175">
        <f t="shared" si="14"/>
        <v>8192</v>
      </c>
      <c r="I175">
        <v>37</v>
      </c>
      <c r="J175">
        <v>60</v>
      </c>
      <c r="K175" t="s">
        <v>158</v>
      </c>
    </row>
    <row r="176" spans="1:14" x14ac:dyDescent="0.15">
      <c r="A176" s="9">
        <v>1997.08</v>
      </c>
      <c r="B176" s="5">
        <f t="shared" si="13"/>
        <v>3.625</v>
      </c>
      <c r="C176">
        <v>1997</v>
      </c>
      <c r="D176" t="s">
        <v>29</v>
      </c>
      <c r="E176" t="s">
        <v>54</v>
      </c>
      <c r="F176">
        <v>169</v>
      </c>
      <c r="G176" t="s">
        <v>159</v>
      </c>
      <c r="H176">
        <f t="shared" si="14"/>
        <v>8192</v>
      </c>
      <c r="I176">
        <v>29</v>
      </c>
      <c r="J176">
        <v>60</v>
      </c>
      <c r="K176" t="s">
        <v>160</v>
      </c>
    </row>
    <row r="177" spans="1:12" x14ac:dyDescent="0.15">
      <c r="A177" s="9">
        <v>1997.17</v>
      </c>
      <c r="B177" s="5">
        <f t="shared" si="13"/>
        <v>3</v>
      </c>
      <c r="C177">
        <v>1997</v>
      </c>
      <c r="D177" t="s">
        <v>35</v>
      </c>
      <c r="E177" t="s">
        <v>54</v>
      </c>
      <c r="F177">
        <v>167</v>
      </c>
      <c r="G177" t="s">
        <v>159</v>
      </c>
      <c r="H177">
        <f t="shared" si="14"/>
        <v>8192</v>
      </c>
      <c r="I177">
        <v>24</v>
      </c>
      <c r="J177">
        <v>60</v>
      </c>
      <c r="K177" t="s">
        <v>161</v>
      </c>
    </row>
    <row r="178" spans="1:12" x14ac:dyDescent="0.15">
      <c r="A178" s="9">
        <v>1997.25</v>
      </c>
      <c r="B178" s="5">
        <f t="shared" si="13"/>
        <v>3</v>
      </c>
      <c r="C178">
        <v>1997</v>
      </c>
      <c r="D178" t="s">
        <v>31</v>
      </c>
      <c r="E178" t="s">
        <v>54</v>
      </c>
      <c r="F178">
        <v>166</v>
      </c>
      <c r="G178" t="s">
        <v>159</v>
      </c>
      <c r="H178">
        <f t="shared" si="14"/>
        <v>8192</v>
      </c>
      <c r="I178">
        <v>24</v>
      </c>
      <c r="J178">
        <v>60</v>
      </c>
      <c r="K178" t="s">
        <v>161</v>
      </c>
    </row>
    <row r="179" spans="1:12" x14ac:dyDescent="0.15">
      <c r="A179" s="9">
        <v>1997.33</v>
      </c>
      <c r="B179" s="5">
        <f t="shared" si="13"/>
        <v>3</v>
      </c>
      <c r="C179">
        <v>1997</v>
      </c>
      <c r="D179" t="s">
        <v>45</v>
      </c>
      <c r="E179" t="s">
        <v>54</v>
      </c>
      <c r="F179">
        <v>147</v>
      </c>
      <c r="G179" t="s">
        <v>159</v>
      </c>
      <c r="H179">
        <f t="shared" si="14"/>
        <v>8192</v>
      </c>
      <c r="I179">
        <v>24</v>
      </c>
      <c r="J179">
        <v>60</v>
      </c>
      <c r="K179" t="s">
        <v>161</v>
      </c>
    </row>
    <row r="180" spans="1:12" x14ac:dyDescent="0.15">
      <c r="A180" s="9">
        <v>1997.42</v>
      </c>
      <c r="B180" s="5">
        <f t="shared" si="13"/>
        <v>3.6875</v>
      </c>
      <c r="C180">
        <v>1997</v>
      </c>
      <c r="D180" t="s">
        <v>37</v>
      </c>
      <c r="E180" t="s">
        <v>54</v>
      </c>
      <c r="F180">
        <v>163</v>
      </c>
      <c r="G180" t="s">
        <v>159</v>
      </c>
      <c r="H180">
        <f>4*4096</f>
        <v>16384</v>
      </c>
      <c r="I180">
        <v>59</v>
      </c>
      <c r="J180">
        <v>60</v>
      </c>
      <c r="K180" t="s">
        <v>162</v>
      </c>
    </row>
    <row r="181" spans="1:12" x14ac:dyDescent="0.15">
      <c r="A181" s="9">
        <v>1997.5</v>
      </c>
      <c r="B181" s="5">
        <f t="shared" si="13"/>
        <v>4</v>
      </c>
      <c r="C181">
        <v>1997</v>
      </c>
      <c r="D181" t="s">
        <v>46</v>
      </c>
      <c r="E181" t="s">
        <v>163</v>
      </c>
      <c r="F181">
        <v>401</v>
      </c>
      <c r="G181" t="s">
        <v>164</v>
      </c>
      <c r="H181">
        <f t="shared" si="14"/>
        <v>8192</v>
      </c>
      <c r="I181">
        <v>32</v>
      </c>
      <c r="J181">
        <v>70</v>
      </c>
      <c r="K181" t="s">
        <v>165</v>
      </c>
      <c r="L181" t="s">
        <v>166</v>
      </c>
    </row>
    <row r="182" spans="1:12" x14ac:dyDescent="0.15">
      <c r="A182" s="9">
        <v>1997.58</v>
      </c>
      <c r="B182" s="5">
        <f t="shared" si="13"/>
        <v>4.125</v>
      </c>
      <c r="C182">
        <v>1997</v>
      </c>
      <c r="D182" t="s">
        <v>40</v>
      </c>
      <c r="E182" t="s">
        <v>163</v>
      </c>
      <c r="F182">
        <v>416</v>
      </c>
      <c r="G182" t="s">
        <v>167</v>
      </c>
      <c r="H182">
        <f t="shared" si="14"/>
        <v>8192</v>
      </c>
      <c r="I182">
        <v>33</v>
      </c>
      <c r="J182">
        <v>70</v>
      </c>
      <c r="K182" t="s">
        <v>168</v>
      </c>
    </row>
    <row r="183" spans="1:12" x14ac:dyDescent="0.15">
      <c r="A183" s="9">
        <v>1997.67</v>
      </c>
      <c r="B183" s="5">
        <f t="shared" ref="B183:B198" si="15">I183/H183*1024</f>
        <v>3.625</v>
      </c>
      <c r="C183">
        <v>1997</v>
      </c>
      <c r="D183" s="3" t="s">
        <v>169</v>
      </c>
      <c r="E183" t="s">
        <v>163</v>
      </c>
      <c r="F183">
        <v>306</v>
      </c>
      <c r="G183" t="s">
        <v>164</v>
      </c>
      <c r="H183">
        <f>4*4096</f>
        <v>16384</v>
      </c>
      <c r="I183">
        <v>58</v>
      </c>
      <c r="K183" t="s">
        <v>170</v>
      </c>
    </row>
    <row r="184" spans="1:12" x14ac:dyDescent="0.15">
      <c r="A184" s="9">
        <v>1997.75</v>
      </c>
      <c r="B184" s="5">
        <f t="shared" si="15"/>
        <v>3.40625</v>
      </c>
      <c r="C184">
        <v>1997</v>
      </c>
      <c r="D184" s="3" t="s">
        <v>171</v>
      </c>
      <c r="E184" t="s">
        <v>163</v>
      </c>
      <c r="F184">
        <v>339</v>
      </c>
      <c r="G184" t="s">
        <v>164</v>
      </c>
      <c r="H184">
        <v>32768</v>
      </c>
      <c r="I184">
        <v>109</v>
      </c>
      <c r="K184" t="s">
        <v>170</v>
      </c>
    </row>
    <row r="185" spans="1:12" x14ac:dyDescent="0.15">
      <c r="A185" s="9">
        <v>1997.83</v>
      </c>
      <c r="B185" s="5">
        <f t="shared" si="15"/>
        <v>3.25</v>
      </c>
      <c r="C185">
        <v>1997</v>
      </c>
      <c r="D185" s="3" t="s">
        <v>172</v>
      </c>
      <c r="E185" t="s">
        <v>163</v>
      </c>
      <c r="F185">
        <v>315</v>
      </c>
      <c r="G185" t="s">
        <v>122</v>
      </c>
      <c r="H185">
        <v>32768</v>
      </c>
      <c r="I185">
        <v>104</v>
      </c>
      <c r="K185" t="s">
        <v>173</v>
      </c>
    </row>
    <row r="186" spans="1:12" x14ac:dyDescent="0.15">
      <c r="A186" s="9">
        <v>1997.92</v>
      </c>
      <c r="B186" s="5">
        <f t="shared" si="15"/>
        <v>2.15625</v>
      </c>
      <c r="C186">
        <v>1997</v>
      </c>
      <c r="D186" s="3" t="s">
        <v>174</v>
      </c>
      <c r="E186" t="s">
        <v>163</v>
      </c>
      <c r="F186">
        <v>329</v>
      </c>
      <c r="G186" t="s">
        <v>175</v>
      </c>
      <c r="H186">
        <v>32768</v>
      </c>
      <c r="I186">
        <v>69</v>
      </c>
      <c r="K186" t="s">
        <v>176</v>
      </c>
    </row>
    <row r="187" spans="1:12" x14ac:dyDescent="0.15">
      <c r="A187" s="9">
        <v>1998</v>
      </c>
      <c r="B187" s="5">
        <f t="shared" si="15"/>
        <v>2.15625</v>
      </c>
      <c r="C187">
        <v>1998</v>
      </c>
      <c r="D187" s="3" t="s">
        <v>177</v>
      </c>
      <c r="E187" t="s">
        <v>163</v>
      </c>
      <c r="F187">
        <v>277</v>
      </c>
      <c r="G187" t="s">
        <v>175</v>
      </c>
      <c r="H187">
        <v>32768</v>
      </c>
      <c r="I187">
        <v>69</v>
      </c>
      <c r="K187" t="s">
        <v>176</v>
      </c>
    </row>
    <row r="188" spans="1:12" x14ac:dyDescent="0.15">
      <c r="A188" s="9">
        <v>1998.08</v>
      </c>
      <c r="B188" s="5">
        <f t="shared" si="15"/>
        <v>0.90625</v>
      </c>
      <c r="C188">
        <v>1998</v>
      </c>
      <c r="D188" s="3" t="s">
        <v>178</v>
      </c>
      <c r="E188" t="s">
        <v>163</v>
      </c>
      <c r="F188">
        <v>261</v>
      </c>
      <c r="G188" t="s">
        <v>175</v>
      </c>
      <c r="H188">
        <v>32768</v>
      </c>
      <c r="I188">
        <v>29</v>
      </c>
      <c r="K188" t="s">
        <v>179</v>
      </c>
    </row>
    <row r="189" spans="1:12" x14ac:dyDescent="0.15">
      <c r="A189" s="9">
        <v>1998.17</v>
      </c>
      <c r="B189" s="5">
        <f t="shared" si="15"/>
        <v>0.96875</v>
      </c>
      <c r="C189">
        <v>1998</v>
      </c>
      <c r="D189" s="3" t="s">
        <v>180</v>
      </c>
      <c r="E189" t="s">
        <v>163</v>
      </c>
      <c r="F189">
        <v>302</v>
      </c>
      <c r="G189" t="s">
        <v>175</v>
      </c>
      <c r="H189">
        <v>32768</v>
      </c>
      <c r="I189">
        <v>31</v>
      </c>
      <c r="K189" t="s">
        <v>181</v>
      </c>
    </row>
    <row r="190" spans="1:12" x14ac:dyDescent="0.15">
      <c r="A190" s="9">
        <v>1998.25</v>
      </c>
      <c r="B190" s="5">
        <f t="shared" si="15"/>
        <v>1.21875</v>
      </c>
      <c r="C190">
        <v>1998</v>
      </c>
      <c r="D190" s="3" t="s">
        <v>182</v>
      </c>
      <c r="E190" t="s">
        <v>163</v>
      </c>
      <c r="F190">
        <v>258</v>
      </c>
      <c r="G190" t="s">
        <v>175</v>
      </c>
      <c r="H190">
        <v>32768</v>
      </c>
      <c r="I190">
        <v>39</v>
      </c>
      <c r="K190" t="s">
        <v>183</v>
      </c>
    </row>
    <row r="191" spans="1:12" x14ac:dyDescent="0.15">
      <c r="A191" s="9">
        <v>1998.33</v>
      </c>
      <c r="B191" s="5">
        <f t="shared" si="15"/>
        <v>1.1875</v>
      </c>
      <c r="C191">
        <v>1998</v>
      </c>
      <c r="D191" s="3" t="s">
        <v>184</v>
      </c>
      <c r="E191" t="s">
        <v>163</v>
      </c>
      <c r="F191">
        <v>294</v>
      </c>
      <c r="G191" t="s">
        <v>175</v>
      </c>
      <c r="H191">
        <v>32768</v>
      </c>
      <c r="I191">
        <v>38</v>
      </c>
      <c r="K191" t="s">
        <v>185</v>
      </c>
    </row>
    <row r="192" spans="1:12" x14ac:dyDescent="0.15">
      <c r="A192" s="9">
        <v>1998.42</v>
      </c>
      <c r="B192" s="5">
        <f t="shared" si="15"/>
        <v>0.96875</v>
      </c>
      <c r="C192">
        <v>1998</v>
      </c>
      <c r="D192" s="3" t="s">
        <v>186</v>
      </c>
      <c r="E192" t="s">
        <v>163</v>
      </c>
      <c r="F192">
        <v>296</v>
      </c>
      <c r="G192" t="s">
        <v>175</v>
      </c>
      <c r="H192">
        <v>32768</v>
      </c>
      <c r="I192">
        <v>31</v>
      </c>
      <c r="K192" t="s">
        <v>181</v>
      </c>
    </row>
    <row r="193" spans="1:11" x14ac:dyDescent="0.15">
      <c r="A193" s="9">
        <v>1998.58</v>
      </c>
      <c r="B193" s="5">
        <f t="shared" si="15"/>
        <v>1.03125</v>
      </c>
      <c r="C193">
        <v>1998</v>
      </c>
      <c r="D193" t="s">
        <v>40</v>
      </c>
      <c r="E193" t="s">
        <v>163</v>
      </c>
      <c r="F193">
        <v>388</v>
      </c>
      <c r="G193" t="s">
        <v>187</v>
      </c>
      <c r="H193">
        <v>32768</v>
      </c>
      <c r="I193">
        <v>33</v>
      </c>
      <c r="K193" t="s">
        <v>188</v>
      </c>
    </row>
    <row r="194" spans="1:11" x14ac:dyDescent="0.15">
      <c r="A194" s="9">
        <v>1998.67</v>
      </c>
      <c r="B194" s="5">
        <f t="shared" si="15"/>
        <v>0.96875</v>
      </c>
      <c r="C194">
        <v>1998</v>
      </c>
      <c r="D194" s="3" t="s">
        <v>189</v>
      </c>
      <c r="E194" t="s">
        <v>163</v>
      </c>
      <c r="F194">
        <v>279</v>
      </c>
      <c r="G194" t="s">
        <v>187</v>
      </c>
      <c r="H194">
        <v>32768</v>
      </c>
      <c r="I194">
        <v>31</v>
      </c>
      <c r="K194" t="s">
        <v>181</v>
      </c>
    </row>
    <row r="195" spans="1:11" x14ac:dyDescent="0.15">
      <c r="A195" s="9">
        <v>1998.75</v>
      </c>
      <c r="B195" s="5">
        <f t="shared" si="15"/>
        <v>1.15625</v>
      </c>
      <c r="C195">
        <v>1998</v>
      </c>
      <c r="D195" s="3" t="s">
        <v>190</v>
      </c>
      <c r="E195" t="s">
        <v>163</v>
      </c>
      <c r="F195">
        <v>293</v>
      </c>
      <c r="G195" t="s">
        <v>187</v>
      </c>
      <c r="H195">
        <v>32768</v>
      </c>
      <c r="I195">
        <v>37</v>
      </c>
      <c r="K195" t="s">
        <v>191</v>
      </c>
    </row>
    <row r="196" spans="1:11" x14ac:dyDescent="0.15">
      <c r="A196" s="9">
        <v>1998.83</v>
      </c>
      <c r="B196" s="5">
        <f t="shared" si="15"/>
        <v>0.84375</v>
      </c>
      <c r="C196">
        <v>1998</v>
      </c>
      <c r="D196" s="3" t="s">
        <v>192</v>
      </c>
      <c r="E196" t="s">
        <v>163</v>
      </c>
      <c r="F196">
        <v>286</v>
      </c>
      <c r="G196" t="s">
        <v>193</v>
      </c>
      <c r="H196">
        <v>32768</v>
      </c>
      <c r="I196">
        <v>27</v>
      </c>
      <c r="K196" t="s">
        <v>194</v>
      </c>
    </row>
    <row r="197" spans="1:11" x14ac:dyDescent="0.15">
      <c r="A197" s="9">
        <v>1998.92</v>
      </c>
      <c r="B197" s="5">
        <f t="shared" si="15"/>
        <v>0.84375</v>
      </c>
      <c r="C197">
        <v>1998</v>
      </c>
      <c r="D197" s="3" t="s">
        <v>195</v>
      </c>
      <c r="E197" t="s">
        <v>163</v>
      </c>
      <c r="F197">
        <v>390</v>
      </c>
      <c r="G197" t="s">
        <v>193</v>
      </c>
      <c r="H197">
        <v>32768</v>
      </c>
      <c r="I197">
        <v>27</v>
      </c>
      <c r="K197" t="s">
        <v>194</v>
      </c>
    </row>
    <row r="198" spans="1:11" x14ac:dyDescent="0.15">
      <c r="A198" s="9">
        <v>1999.08</v>
      </c>
      <c r="B198" s="5">
        <f t="shared" si="15"/>
        <v>1.4375</v>
      </c>
      <c r="C198">
        <v>1999</v>
      </c>
      <c r="D198" s="3" t="s">
        <v>196</v>
      </c>
      <c r="E198" t="s">
        <v>163</v>
      </c>
      <c r="F198">
        <v>263</v>
      </c>
      <c r="G198" t="s">
        <v>197</v>
      </c>
      <c r="H198">
        <v>32768</v>
      </c>
      <c r="I198">
        <v>46</v>
      </c>
      <c r="K198" t="s">
        <v>198</v>
      </c>
    </row>
    <row r="199" spans="1:11" x14ac:dyDescent="0.15">
      <c r="A199" s="9">
        <v>1999.13</v>
      </c>
      <c r="B199" s="5">
        <f t="shared" ref="B199:B226" si="16">I199/H199*1024</f>
        <v>0.84375</v>
      </c>
      <c r="C199">
        <v>1999</v>
      </c>
      <c r="D199" s="3" t="s">
        <v>199</v>
      </c>
      <c r="E199" t="s">
        <v>163</v>
      </c>
      <c r="F199">
        <v>226</v>
      </c>
      <c r="G199" t="s">
        <v>193</v>
      </c>
      <c r="H199">
        <v>32768</v>
      </c>
      <c r="I199">
        <v>27</v>
      </c>
      <c r="K199" t="s">
        <v>194</v>
      </c>
    </row>
    <row r="200" spans="1:11" x14ac:dyDescent="0.15">
      <c r="A200" s="9">
        <v>1999.17</v>
      </c>
      <c r="B200" s="5">
        <f t="shared" si="16"/>
        <v>1.2498437499999999</v>
      </c>
      <c r="C200">
        <v>1999</v>
      </c>
      <c r="D200" s="3" t="s">
        <v>200</v>
      </c>
      <c r="E200" t="s">
        <v>163</v>
      </c>
      <c r="F200">
        <v>261</v>
      </c>
      <c r="G200" t="s">
        <v>201</v>
      </c>
      <c r="H200">
        <v>65536</v>
      </c>
      <c r="I200">
        <v>79.989999999999995</v>
      </c>
      <c r="K200" t="s">
        <v>202</v>
      </c>
    </row>
    <row r="201" spans="1:11" x14ac:dyDescent="0.15">
      <c r="A201" s="9">
        <v>1999.25</v>
      </c>
      <c r="B201" s="5">
        <f t="shared" si="16"/>
        <v>1.2498437499999999</v>
      </c>
      <c r="C201">
        <v>1999</v>
      </c>
      <c r="D201" s="3" t="s">
        <v>203</v>
      </c>
      <c r="E201" t="s">
        <v>163</v>
      </c>
      <c r="F201">
        <v>277</v>
      </c>
      <c r="G201" t="s">
        <v>204</v>
      </c>
      <c r="H201">
        <v>65536</v>
      </c>
      <c r="I201">
        <v>79.989999999999995</v>
      </c>
      <c r="K201" t="s">
        <v>202</v>
      </c>
    </row>
    <row r="202" spans="1:11" x14ac:dyDescent="0.15">
      <c r="A202" s="9">
        <v>1999.33</v>
      </c>
      <c r="B202" s="5">
        <f t="shared" si="16"/>
        <v>0.85921875000000003</v>
      </c>
      <c r="C202">
        <v>1999</v>
      </c>
      <c r="D202" s="3" t="s">
        <v>205</v>
      </c>
      <c r="E202" t="s">
        <v>163</v>
      </c>
      <c r="F202">
        <v>273</v>
      </c>
      <c r="G202" t="s">
        <v>204</v>
      </c>
      <c r="H202">
        <v>65536</v>
      </c>
      <c r="I202">
        <v>54.99</v>
      </c>
      <c r="K202" t="s">
        <v>206</v>
      </c>
    </row>
    <row r="203" spans="1:11" x14ac:dyDescent="0.15">
      <c r="A203" s="9">
        <v>1999.5</v>
      </c>
      <c r="B203" s="5">
        <f t="shared" si="16"/>
        <v>0.78117187499999996</v>
      </c>
      <c r="C203">
        <v>1999</v>
      </c>
      <c r="D203" s="10" t="s">
        <v>207</v>
      </c>
      <c r="E203" t="s">
        <v>163</v>
      </c>
      <c r="F203">
        <v>323</v>
      </c>
      <c r="G203" t="s">
        <v>204</v>
      </c>
      <c r="H203">
        <v>131072</v>
      </c>
      <c r="I203">
        <v>99.99</v>
      </c>
      <c r="K203" t="s">
        <v>208</v>
      </c>
    </row>
    <row r="204" spans="1:11" x14ac:dyDescent="0.15">
      <c r="A204" s="9">
        <v>1999.67</v>
      </c>
      <c r="B204" s="5">
        <f t="shared" si="16"/>
        <v>0.86828125</v>
      </c>
      <c r="C204">
        <v>1999</v>
      </c>
      <c r="D204" s="10" t="s">
        <v>209</v>
      </c>
      <c r="E204" t="s">
        <v>163</v>
      </c>
      <c r="F204">
        <v>222</v>
      </c>
      <c r="G204" t="s">
        <v>210</v>
      </c>
      <c r="H204">
        <v>131072</v>
      </c>
      <c r="I204">
        <v>111.14</v>
      </c>
      <c r="K204" t="s">
        <v>211</v>
      </c>
    </row>
    <row r="205" spans="1:11" x14ac:dyDescent="0.15">
      <c r="A205" s="9">
        <v>1999.75</v>
      </c>
      <c r="B205" s="5">
        <f t="shared" si="16"/>
        <v>1.0389062499999999</v>
      </c>
      <c r="C205">
        <v>1999</v>
      </c>
      <c r="D205" s="10" t="s">
        <v>212</v>
      </c>
      <c r="E205" t="s">
        <v>163</v>
      </c>
      <c r="F205">
        <v>219</v>
      </c>
      <c r="G205" t="s">
        <v>210</v>
      </c>
      <c r="H205">
        <v>65536</v>
      </c>
      <c r="I205">
        <v>66.489999999999995</v>
      </c>
      <c r="K205" t="s">
        <v>213</v>
      </c>
    </row>
    <row r="206" spans="1:11" x14ac:dyDescent="0.15">
      <c r="A206" s="9">
        <v>1999.83</v>
      </c>
      <c r="B206" s="5">
        <f t="shared" si="16"/>
        <v>1.3358593750000001</v>
      </c>
      <c r="C206">
        <v>1999</v>
      </c>
      <c r="D206" s="10" t="s">
        <v>214</v>
      </c>
      <c r="E206" t="s">
        <v>163</v>
      </c>
      <c r="F206">
        <v>247</v>
      </c>
      <c r="G206" t="s">
        <v>210</v>
      </c>
      <c r="H206">
        <v>131072</v>
      </c>
      <c r="I206">
        <v>170.99</v>
      </c>
      <c r="K206" t="s">
        <v>215</v>
      </c>
    </row>
    <row r="207" spans="1:11" x14ac:dyDescent="0.15">
      <c r="A207" s="9">
        <v>1999.92</v>
      </c>
      <c r="B207" s="5">
        <f t="shared" si="16"/>
        <v>2.3483593749999998</v>
      </c>
      <c r="C207">
        <v>1999</v>
      </c>
      <c r="D207" s="10" t="s">
        <v>195</v>
      </c>
      <c r="E207" t="s">
        <v>163</v>
      </c>
      <c r="F207">
        <v>287</v>
      </c>
      <c r="G207" t="s">
        <v>210</v>
      </c>
      <c r="H207">
        <v>131072</v>
      </c>
      <c r="I207">
        <v>300.58999999999997</v>
      </c>
      <c r="K207" t="s">
        <v>216</v>
      </c>
    </row>
    <row r="208" spans="1:11" x14ac:dyDescent="0.15">
      <c r="A208" s="9">
        <v>2000</v>
      </c>
      <c r="B208" s="5">
        <f t="shared" si="16"/>
        <v>1.56078125</v>
      </c>
      <c r="C208">
        <v>2000</v>
      </c>
      <c r="D208" s="10" t="s">
        <v>217</v>
      </c>
      <c r="E208" t="s">
        <v>163</v>
      </c>
      <c r="F208">
        <v>14</v>
      </c>
      <c r="G208" t="s">
        <v>218</v>
      </c>
      <c r="H208">
        <v>65536</v>
      </c>
      <c r="I208">
        <v>99.89</v>
      </c>
      <c r="K208" t="s">
        <v>219</v>
      </c>
    </row>
    <row r="209" spans="1:12" x14ac:dyDescent="0.15">
      <c r="A209" s="9">
        <v>2000.08</v>
      </c>
      <c r="B209" s="5">
        <f t="shared" si="16"/>
        <v>1.4764062499999999</v>
      </c>
      <c r="C209">
        <v>2000</v>
      </c>
      <c r="D209" s="10" t="s">
        <v>220</v>
      </c>
      <c r="E209" t="s">
        <v>163</v>
      </c>
      <c r="F209">
        <v>18</v>
      </c>
      <c r="G209" t="s">
        <v>218</v>
      </c>
      <c r="H209">
        <v>65536</v>
      </c>
      <c r="I209">
        <v>94.49</v>
      </c>
      <c r="K209" t="s">
        <v>221</v>
      </c>
    </row>
    <row r="210" spans="1:12" x14ac:dyDescent="0.15">
      <c r="A210" s="9">
        <v>2000.17</v>
      </c>
      <c r="B210" s="5">
        <f t="shared" si="16"/>
        <v>1.078125</v>
      </c>
      <c r="C210">
        <v>2000</v>
      </c>
      <c r="D210" s="10" t="s">
        <v>222</v>
      </c>
      <c r="E210" t="s">
        <v>163</v>
      </c>
      <c r="F210">
        <v>214</v>
      </c>
      <c r="G210" t="s">
        <v>223</v>
      </c>
      <c r="H210">
        <v>65536</v>
      </c>
      <c r="I210">
        <v>69</v>
      </c>
      <c r="K210" t="s">
        <v>224</v>
      </c>
    </row>
    <row r="211" spans="1:12" x14ac:dyDescent="0.15">
      <c r="A211" s="9">
        <v>2000.25</v>
      </c>
      <c r="B211" s="5">
        <f t="shared" si="16"/>
        <v>0.84359375000000003</v>
      </c>
      <c r="C211">
        <v>2000</v>
      </c>
      <c r="D211" s="10" t="s">
        <v>225</v>
      </c>
      <c r="E211" t="s">
        <v>163</v>
      </c>
      <c r="F211">
        <v>16</v>
      </c>
      <c r="G211" t="s">
        <v>218</v>
      </c>
      <c r="H211">
        <v>65536</v>
      </c>
      <c r="I211">
        <v>53.99</v>
      </c>
      <c r="K211" t="s">
        <v>226</v>
      </c>
    </row>
    <row r="212" spans="1:12" x14ac:dyDescent="0.15">
      <c r="A212" s="9">
        <v>2000.33</v>
      </c>
      <c r="B212" s="5">
        <f t="shared" si="16"/>
        <v>0.6953125</v>
      </c>
      <c r="C212">
        <v>2000</v>
      </c>
      <c r="D212" s="10" t="s">
        <v>227</v>
      </c>
      <c r="E212" t="s">
        <v>163</v>
      </c>
      <c r="F212">
        <v>254</v>
      </c>
      <c r="G212" t="s">
        <v>223</v>
      </c>
      <c r="H212">
        <v>131072</v>
      </c>
      <c r="I212">
        <v>89</v>
      </c>
      <c r="K212" t="s">
        <v>228</v>
      </c>
    </row>
    <row r="213" spans="1:12" x14ac:dyDescent="0.15">
      <c r="A213" s="9">
        <v>2000.42</v>
      </c>
      <c r="B213" s="5">
        <f t="shared" si="16"/>
        <v>0.89984375000000005</v>
      </c>
      <c r="C213">
        <v>2000</v>
      </c>
      <c r="D213" s="11" t="s">
        <v>229</v>
      </c>
      <c r="E213" t="s">
        <v>163</v>
      </c>
      <c r="F213">
        <v>18</v>
      </c>
      <c r="G213" t="s">
        <v>218</v>
      </c>
      <c r="H213">
        <v>65536</v>
      </c>
      <c r="I213">
        <v>57.59</v>
      </c>
      <c r="K213" t="s">
        <v>230</v>
      </c>
    </row>
    <row r="214" spans="1:12" x14ac:dyDescent="0.15">
      <c r="A214" s="9">
        <v>2000.5</v>
      </c>
      <c r="B214" s="5">
        <f t="shared" si="16"/>
        <v>0.7734375</v>
      </c>
      <c r="C214">
        <v>2000</v>
      </c>
      <c r="D214" s="12" t="s">
        <v>46</v>
      </c>
      <c r="E214" t="s">
        <v>163</v>
      </c>
      <c r="F214">
        <v>228</v>
      </c>
      <c r="G214" t="s">
        <v>223</v>
      </c>
      <c r="H214">
        <v>131072</v>
      </c>
      <c r="I214">
        <v>99</v>
      </c>
      <c r="K214" t="s">
        <v>231</v>
      </c>
    </row>
    <row r="215" spans="1:12" x14ac:dyDescent="0.15">
      <c r="A215" s="9">
        <v>2000.58</v>
      </c>
      <c r="B215" s="5">
        <f t="shared" si="16"/>
        <v>0.84359375000000003</v>
      </c>
      <c r="C215">
        <v>2000</v>
      </c>
      <c r="D215" s="12" t="s">
        <v>40</v>
      </c>
      <c r="E215" t="s">
        <v>163</v>
      </c>
      <c r="F215">
        <v>18</v>
      </c>
      <c r="G215" t="s">
        <v>218</v>
      </c>
      <c r="H215">
        <v>65536</v>
      </c>
      <c r="I215">
        <v>53.99</v>
      </c>
      <c r="K215" t="s">
        <v>226</v>
      </c>
    </row>
    <row r="216" spans="1:12" x14ac:dyDescent="0.15">
      <c r="A216" s="9">
        <v>2000.67</v>
      </c>
      <c r="B216" s="5">
        <f t="shared" si="16"/>
        <v>1.06859375</v>
      </c>
      <c r="C216">
        <v>2000</v>
      </c>
      <c r="D216" s="13" t="s">
        <v>232</v>
      </c>
      <c r="E216" t="s">
        <v>163</v>
      </c>
      <c r="F216">
        <v>18</v>
      </c>
      <c r="G216" t="s">
        <v>218</v>
      </c>
      <c r="H216">
        <v>65536</v>
      </c>
      <c r="I216">
        <v>68.39</v>
      </c>
      <c r="K216" t="s">
        <v>233</v>
      </c>
      <c r="L216" t="s">
        <v>234</v>
      </c>
    </row>
    <row r="217" spans="1:12" x14ac:dyDescent="0.15">
      <c r="A217" s="9">
        <v>2000.75</v>
      </c>
      <c r="B217" s="5">
        <f t="shared" si="16"/>
        <v>1.1248437499999999</v>
      </c>
      <c r="C217">
        <v>2000</v>
      </c>
      <c r="D217" s="13" t="s">
        <v>235</v>
      </c>
      <c r="E217" t="s">
        <v>163</v>
      </c>
      <c r="F217">
        <v>18</v>
      </c>
      <c r="G217" t="s">
        <v>218</v>
      </c>
      <c r="H217">
        <v>65536</v>
      </c>
      <c r="I217">
        <v>71.989999999999995</v>
      </c>
      <c r="K217" t="s">
        <v>236</v>
      </c>
      <c r="L217" t="s">
        <v>234</v>
      </c>
    </row>
    <row r="218" spans="1:12" x14ac:dyDescent="0.15">
      <c r="A218" s="9">
        <v>2000.83</v>
      </c>
      <c r="B218" s="5">
        <f t="shared" si="16"/>
        <v>1.1248437499999999</v>
      </c>
      <c r="C218">
        <v>2000</v>
      </c>
      <c r="D218" s="10" t="s">
        <v>237</v>
      </c>
      <c r="E218" t="s">
        <v>163</v>
      </c>
      <c r="F218">
        <v>18</v>
      </c>
      <c r="G218" t="s">
        <v>218</v>
      </c>
      <c r="H218">
        <v>65536</v>
      </c>
      <c r="I218">
        <v>71.989999999999995</v>
      </c>
      <c r="K218" t="s">
        <v>236</v>
      </c>
      <c r="L218" t="s">
        <v>234</v>
      </c>
    </row>
    <row r="219" spans="1:12" x14ac:dyDescent="0.15">
      <c r="A219" s="9">
        <v>2000.92</v>
      </c>
      <c r="B219" s="5">
        <f t="shared" si="16"/>
        <v>0.89984375000000005</v>
      </c>
      <c r="C219">
        <v>2000</v>
      </c>
      <c r="D219" s="10" t="s">
        <v>238</v>
      </c>
      <c r="E219" t="s">
        <v>163</v>
      </c>
      <c r="F219">
        <v>19</v>
      </c>
      <c r="G219" t="s">
        <v>218</v>
      </c>
      <c r="H219">
        <v>65536</v>
      </c>
      <c r="I219">
        <v>57.59</v>
      </c>
      <c r="K219" t="s">
        <v>239</v>
      </c>
      <c r="L219" t="s">
        <v>240</v>
      </c>
    </row>
    <row r="220" spans="1:12" x14ac:dyDescent="0.15">
      <c r="A220" s="9">
        <v>2001</v>
      </c>
      <c r="B220" s="5">
        <f t="shared" si="16"/>
        <v>0.74515624999999996</v>
      </c>
      <c r="C220">
        <v>2001</v>
      </c>
      <c r="D220" s="10" t="s">
        <v>241</v>
      </c>
      <c r="E220" t="s">
        <v>163</v>
      </c>
      <c r="F220">
        <v>19</v>
      </c>
      <c r="G220" t="s">
        <v>218</v>
      </c>
      <c r="H220">
        <v>65536</v>
      </c>
      <c r="I220">
        <v>47.69</v>
      </c>
      <c r="K220" t="s">
        <v>242</v>
      </c>
      <c r="L220" t="s">
        <v>240</v>
      </c>
    </row>
    <row r="221" spans="1:12" x14ac:dyDescent="0.15">
      <c r="A221" s="9">
        <v>2001.08</v>
      </c>
      <c r="B221" s="16">
        <f t="shared" si="16"/>
        <v>0.463984375</v>
      </c>
      <c r="C221">
        <v>2001</v>
      </c>
      <c r="D221" s="11" t="s">
        <v>243</v>
      </c>
      <c r="E221" t="s">
        <v>163</v>
      </c>
      <c r="F221">
        <v>90</v>
      </c>
      <c r="G221" t="s">
        <v>218</v>
      </c>
      <c r="H221">
        <v>131072</v>
      </c>
      <c r="I221">
        <v>59.39</v>
      </c>
      <c r="K221" t="s">
        <v>244</v>
      </c>
      <c r="L221" t="s">
        <v>240</v>
      </c>
    </row>
    <row r="222" spans="1:12" x14ac:dyDescent="0.15">
      <c r="A222" s="9">
        <v>2001.17</v>
      </c>
      <c r="B222" s="16">
        <f t="shared" si="16"/>
        <v>0.463984375</v>
      </c>
      <c r="C222">
        <v>2001</v>
      </c>
      <c r="D222" s="11" t="s">
        <v>245</v>
      </c>
      <c r="E222" t="s">
        <v>163</v>
      </c>
      <c r="F222">
        <v>99</v>
      </c>
      <c r="G222" t="s">
        <v>218</v>
      </c>
      <c r="H222">
        <v>131072</v>
      </c>
      <c r="I222">
        <v>59.39</v>
      </c>
      <c r="K222" t="s">
        <v>244</v>
      </c>
      <c r="L222" t="s">
        <v>240</v>
      </c>
    </row>
    <row r="223" spans="1:12" x14ac:dyDescent="0.15">
      <c r="A223" s="9">
        <v>2001.25</v>
      </c>
      <c r="B223" s="16">
        <f t="shared" si="16"/>
        <v>0.3828125</v>
      </c>
      <c r="C223">
        <v>2001</v>
      </c>
      <c r="D223" s="13" t="s">
        <v>246</v>
      </c>
      <c r="E223" t="s">
        <v>163</v>
      </c>
      <c r="F223">
        <v>178</v>
      </c>
      <c r="G223" t="s">
        <v>223</v>
      </c>
      <c r="H223">
        <v>131072</v>
      </c>
      <c r="I223">
        <v>49</v>
      </c>
      <c r="K223" t="s">
        <v>247</v>
      </c>
    </row>
    <row r="224" spans="1:12" x14ac:dyDescent="0.15">
      <c r="A224" s="9">
        <v>2001.33</v>
      </c>
      <c r="B224" s="16">
        <f t="shared" si="16"/>
        <v>0.38664062500000002</v>
      </c>
      <c r="C224">
        <v>2001</v>
      </c>
      <c r="D224" s="11" t="s">
        <v>248</v>
      </c>
      <c r="E224" t="s">
        <v>163</v>
      </c>
      <c r="F224">
        <v>85</v>
      </c>
      <c r="G224" t="s">
        <v>218</v>
      </c>
      <c r="H224">
        <v>131072</v>
      </c>
      <c r="I224">
        <v>49.49</v>
      </c>
      <c r="K224" t="s">
        <v>249</v>
      </c>
      <c r="L224" t="s">
        <v>240</v>
      </c>
    </row>
    <row r="225" spans="1:12" x14ac:dyDescent="0.15">
      <c r="A225" s="9">
        <v>2001.42</v>
      </c>
      <c r="B225" s="16">
        <f t="shared" si="16"/>
        <v>0.3046875</v>
      </c>
      <c r="C225">
        <v>2001</v>
      </c>
      <c r="D225" s="11" t="s">
        <v>250</v>
      </c>
      <c r="E225" t="s">
        <v>163</v>
      </c>
      <c r="F225">
        <v>207</v>
      </c>
      <c r="G225" t="s">
        <v>223</v>
      </c>
      <c r="H225">
        <v>131072</v>
      </c>
      <c r="I225">
        <v>39</v>
      </c>
      <c r="K225" t="s">
        <v>251</v>
      </c>
    </row>
    <row r="226" spans="1:12" x14ac:dyDescent="0.15">
      <c r="A226" s="9">
        <v>2001.5</v>
      </c>
      <c r="B226" s="16">
        <f t="shared" si="16"/>
        <v>0.35152343749999998</v>
      </c>
      <c r="C226">
        <v>2001</v>
      </c>
      <c r="D226" s="12" t="s">
        <v>46</v>
      </c>
      <c r="E226" t="s">
        <v>163</v>
      </c>
      <c r="F226">
        <v>143</v>
      </c>
      <c r="G226" t="s">
        <v>218</v>
      </c>
      <c r="H226">
        <v>262144</v>
      </c>
      <c r="I226">
        <v>89.99</v>
      </c>
      <c r="K226" t="s">
        <v>252</v>
      </c>
      <c r="L226" t="s">
        <v>240</v>
      </c>
    </row>
    <row r="227" spans="1:12" x14ac:dyDescent="0.15">
      <c r="A227" s="9">
        <v>2001.5</v>
      </c>
      <c r="B227" s="16">
        <f t="shared" ref="B227:B287" si="17">I227/H227*1024</f>
        <v>0.26953125</v>
      </c>
      <c r="C227">
        <v>2001</v>
      </c>
      <c r="D227" s="12" t="s">
        <v>46</v>
      </c>
      <c r="E227" t="s">
        <v>163</v>
      </c>
      <c r="F227">
        <v>196</v>
      </c>
      <c r="G227" t="s">
        <v>253</v>
      </c>
      <c r="H227">
        <v>262144</v>
      </c>
      <c r="I227">
        <v>69</v>
      </c>
      <c r="K227" t="s">
        <v>254</v>
      </c>
    </row>
    <row r="228" spans="1:12" x14ac:dyDescent="0.15">
      <c r="A228" s="9">
        <v>2001.58</v>
      </c>
      <c r="B228" s="16">
        <f t="shared" si="17"/>
        <v>0.19140625</v>
      </c>
      <c r="C228">
        <v>2001</v>
      </c>
      <c r="D228" s="14" t="s">
        <v>40</v>
      </c>
      <c r="E228" t="s">
        <v>163</v>
      </c>
      <c r="F228">
        <v>169</v>
      </c>
      <c r="G228" t="s">
        <v>223</v>
      </c>
      <c r="H228">
        <v>262144</v>
      </c>
      <c r="I228">
        <v>49</v>
      </c>
      <c r="K228" t="s">
        <v>255</v>
      </c>
    </row>
    <row r="229" spans="1:12" x14ac:dyDescent="0.15">
      <c r="A229" s="9">
        <v>2001.67</v>
      </c>
      <c r="B229" s="16">
        <f t="shared" si="17"/>
        <v>0.19140625</v>
      </c>
      <c r="C229">
        <v>2001</v>
      </c>
      <c r="D229" s="13" t="s">
        <v>256</v>
      </c>
      <c r="E229" t="s">
        <v>163</v>
      </c>
      <c r="F229">
        <v>215</v>
      </c>
      <c r="G229" t="s">
        <v>223</v>
      </c>
      <c r="H229">
        <v>262144</v>
      </c>
      <c r="I229">
        <v>49</v>
      </c>
      <c r="K229" t="s">
        <v>255</v>
      </c>
    </row>
    <row r="230" spans="1:12" x14ac:dyDescent="0.15">
      <c r="A230" s="9">
        <v>2001.75</v>
      </c>
      <c r="B230" s="16">
        <f t="shared" si="17"/>
        <v>0.168671875</v>
      </c>
      <c r="C230">
        <v>2001</v>
      </c>
      <c r="D230" s="10" t="s">
        <v>257</v>
      </c>
      <c r="E230" t="s">
        <v>163</v>
      </c>
      <c r="F230">
        <v>60</v>
      </c>
      <c r="G230" t="s">
        <v>218</v>
      </c>
      <c r="H230">
        <v>131072</v>
      </c>
      <c r="I230">
        <v>21.59</v>
      </c>
      <c r="K230" t="s">
        <v>258</v>
      </c>
      <c r="L230" t="s">
        <v>240</v>
      </c>
    </row>
    <row r="231" spans="1:12" x14ac:dyDescent="0.15">
      <c r="A231" s="9">
        <v>2001.77</v>
      </c>
      <c r="B231" s="16">
        <f t="shared" si="17"/>
        <v>0.147578125</v>
      </c>
      <c r="C231">
        <v>2001</v>
      </c>
      <c r="D231" s="10" t="s">
        <v>259</v>
      </c>
      <c r="E231" t="s">
        <v>163</v>
      </c>
      <c r="F231">
        <v>161</v>
      </c>
      <c r="G231" t="s">
        <v>218</v>
      </c>
      <c r="H231">
        <v>131072</v>
      </c>
      <c r="I231">
        <v>18.89</v>
      </c>
      <c r="K231" t="s">
        <v>260</v>
      </c>
      <c r="L231" t="s">
        <v>240</v>
      </c>
    </row>
    <row r="232" spans="1:12" x14ac:dyDescent="0.15">
      <c r="A232" s="9">
        <v>2002.08</v>
      </c>
      <c r="B232" s="16">
        <f t="shared" si="17"/>
        <v>0.13355468749999999</v>
      </c>
      <c r="C232">
        <v>2002</v>
      </c>
      <c r="D232" s="13" t="s">
        <v>261</v>
      </c>
      <c r="E232" t="s">
        <v>163</v>
      </c>
      <c r="F232">
        <v>47</v>
      </c>
      <c r="G232" t="s">
        <v>218</v>
      </c>
      <c r="H232">
        <v>262144</v>
      </c>
      <c r="I232">
        <v>34.19</v>
      </c>
      <c r="K232" t="s">
        <v>262</v>
      </c>
    </row>
    <row r="233" spans="1:12" x14ac:dyDescent="0.15">
      <c r="A233" s="9">
        <v>2002.08</v>
      </c>
      <c r="B233" s="16">
        <f t="shared" si="17"/>
        <v>0.20738281250000001</v>
      </c>
      <c r="C233">
        <v>2002</v>
      </c>
      <c r="D233" s="13" t="s">
        <v>261</v>
      </c>
      <c r="E233" t="s">
        <v>163</v>
      </c>
      <c r="F233">
        <v>47</v>
      </c>
      <c r="G233" t="s">
        <v>218</v>
      </c>
      <c r="H233">
        <v>262144</v>
      </c>
      <c r="I233">
        <v>53.09</v>
      </c>
      <c r="K233" t="s">
        <v>263</v>
      </c>
    </row>
    <row r="234" spans="1:12" x14ac:dyDescent="0.15">
      <c r="A234" s="9">
        <v>2002.25</v>
      </c>
      <c r="B234" s="16">
        <f t="shared" si="17"/>
        <v>0.193359375</v>
      </c>
      <c r="C234">
        <v>2002</v>
      </c>
      <c r="D234" s="10" t="s">
        <v>264</v>
      </c>
      <c r="E234" t="s">
        <v>163</v>
      </c>
      <c r="F234">
        <v>133</v>
      </c>
      <c r="G234" t="s">
        <v>223</v>
      </c>
      <c r="H234">
        <v>524288</v>
      </c>
      <c r="I234">
        <v>99</v>
      </c>
      <c r="K234" t="s">
        <v>265</v>
      </c>
    </row>
    <row r="235" spans="1:12" x14ac:dyDescent="0.15">
      <c r="A235" s="9">
        <v>2002.33</v>
      </c>
      <c r="B235" s="16">
        <f t="shared" si="17"/>
        <v>0.193359375</v>
      </c>
      <c r="C235">
        <v>2002</v>
      </c>
      <c r="D235" s="10" t="s">
        <v>266</v>
      </c>
      <c r="E235" t="s">
        <v>163</v>
      </c>
      <c r="F235">
        <v>132</v>
      </c>
      <c r="G235" t="s">
        <v>223</v>
      </c>
      <c r="H235">
        <v>524288</v>
      </c>
      <c r="I235">
        <v>99</v>
      </c>
      <c r="K235" t="s">
        <v>265</v>
      </c>
    </row>
    <row r="236" spans="1:12" x14ac:dyDescent="0.15">
      <c r="A236" s="9">
        <v>2002.42</v>
      </c>
      <c r="B236" s="16">
        <f t="shared" si="17"/>
        <v>0.33039062499999999</v>
      </c>
      <c r="C236">
        <v>2002</v>
      </c>
      <c r="D236" s="10" t="s">
        <v>186</v>
      </c>
      <c r="E236" t="s">
        <v>163</v>
      </c>
      <c r="F236">
        <v>68</v>
      </c>
      <c r="G236" t="s">
        <v>218</v>
      </c>
      <c r="H236">
        <v>131072</v>
      </c>
      <c r="I236">
        <v>42.29</v>
      </c>
      <c r="K236" t="s">
        <v>267</v>
      </c>
    </row>
    <row r="237" spans="1:12" x14ac:dyDescent="0.15">
      <c r="A237" s="9">
        <v>2002.58</v>
      </c>
      <c r="B237" s="16">
        <f t="shared" si="17"/>
        <v>0.19332031250000001</v>
      </c>
      <c r="C237">
        <v>2002</v>
      </c>
      <c r="D237" s="10" t="s">
        <v>268</v>
      </c>
      <c r="E237" t="s">
        <v>163</v>
      </c>
      <c r="F237">
        <v>49</v>
      </c>
      <c r="G237" t="s">
        <v>218</v>
      </c>
      <c r="H237">
        <v>262144</v>
      </c>
      <c r="I237">
        <v>49.49</v>
      </c>
      <c r="K237" t="s">
        <v>269</v>
      </c>
    </row>
    <row r="238" spans="1:12" x14ac:dyDescent="0.15">
      <c r="A238" s="9">
        <v>2002.75</v>
      </c>
      <c r="B238" s="16">
        <f t="shared" si="17"/>
        <v>0.19332031250000001</v>
      </c>
      <c r="C238">
        <v>2002</v>
      </c>
      <c r="D238" s="10" t="s">
        <v>270</v>
      </c>
      <c r="E238" t="s">
        <v>163</v>
      </c>
      <c r="F238">
        <v>115</v>
      </c>
      <c r="G238" t="s">
        <v>218</v>
      </c>
      <c r="H238">
        <v>262144</v>
      </c>
      <c r="I238">
        <v>49.49</v>
      </c>
      <c r="K238" t="s">
        <v>269</v>
      </c>
    </row>
    <row r="239" spans="1:12" x14ac:dyDescent="0.15">
      <c r="A239" s="9">
        <v>2003.17</v>
      </c>
      <c r="B239" s="16">
        <f t="shared" si="17"/>
        <v>0.17578125</v>
      </c>
      <c r="C239">
        <v>2003</v>
      </c>
      <c r="D239" s="10" t="s">
        <v>271</v>
      </c>
      <c r="E239" t="s">
        <v>163</v>
      </c>
      <c r="F239">
        <v>95</v>
      </c>
      <c r="G239" s="3" t="s">
        <v>272</v>
      </c>
      <c r="H239">
        <v>262144</v>
      </c>
      <c r="I239">
        <v>45</v>
      </c>
      <c r="K239" t="s">
        <v>273</v>
      </c>
    </row>
    <row r="240" spans="1:12" x14ac:dyDescent="0.15">
      <c r="A240" s="9">
        <v>2003.25</v>
      </c>
      <c r="B240" s="16">
        <f t="shared" si="17"/>
        <v>7.6171875E-2</v>
      </c>
      <c r="C240">
        <v>2003</v>
      </c>
      <c r="D240" s="10" t="s">
        <v>274</v>
      </c>
      <c r="E240" t="s">
        <v>163</v>
      </c>
      <c r="F240">
        <v>133</v>
      </c>
      <c r="G240" t="s">
        <v>223</v>
      </c>
      <c r="H240">
        <v>524288</v>
      </c>
      <c r="I240">
        <v>39</v>
      </c>
      <c r="K240" t="s">
        <v>275</v>
      </c>
    </row>
    <row r="241" spans="1:12" x14ac:dyDescent="0.15">
      <c r="A241" s="9">
        <v>2003.33</v>
      </c>
      <c r="B241" s="16">
        <f t="shared" si="17"/>
        <v>0.1259765625</v>
      </c>
      <c r="C241">
        <v>2003</v>
      </c>
      <c r="D241" s="10" t="s">
        <v>276</v>
      </c>
      <c r="E241" t="s">
        <v>163</v>
      </c>
      <c r="F241">
        <v>95</v>
      </c>
      <c r="G241" t="s">
        <v>272</v>
      </c>
      <c r="H241">
        <v>524288</v>
      </c>
      <c r="I241">
        <v>64.5</v>
      </c>
      <c r="K241" t="s">
        <v>277</v>
      </c>
    </row>
    <row r="242" spans="1:12" x14ac:dyDescent="0.15">
      <c r="A242" s="9">
        <v>2003.42</v>
      </c>
      <c r="B242" s="16">
        <f t="shared" si="17"/>
        <v>0.115234375</v>
      </c>
      <c r="C242">
        <v>2003</v>
      </c>
      <c r="D242" s="10" t="s">
        <v>278</v>
      </c>
      <c r="E242" t="s">
        <v>163</v>
      </c>
      <c r="F242">
        <v>137</v>
      </c>
      <c r="G242" t="s">
        <v>279</v>
      </c>
      <c r="H242">
        <v>524288</v>
      </c>
      <c r="I242">
        <v>59</v>
      </c>
      <c r="K242" t="s">
        <v>280</v>
      </c>
    </row>
    <row r="243" spans="1:12" x14ac:dyDescent="0.15">
      <c r="A243" s="9">
        <v>2003.5</v>
      </c>
      <c r="B243" s="16">
        <f t="shared" si="17"/>
        <v>0.13277343750000001</v>
      </c>
      <c r="C243">
        <v>2003</v>
      </c>
      <c r="D243" s="10" t="s">
        <v>281</v>
      </c>
      <c r="E243" t="s">
        <v>163</v>
      </c>
      <c r="F243">
        <v>101</v>
      </c>
      <c r="G243" t="s">
        <v>218</v>
      </c>
      <c r="H243">
        <v>262144</v>
      </c>
      <c r="I243">
        <v>33.99</v>
      </c>
      <c r="K243" t="s">
        <v>282</v>
      </c>
    </row>
    <row r="244" spans="1:12" x14ac:dyDescent="0.15">
      <c r="A244" s="9">
        <v>2003.58</v>
      </c>
      <c r="B244" s="16">
        <f t="shared" si="17"/>
        <v>0.12888671874999999</v>
      </c>
      <c r="C244">
        <v>2003</v>
      </c>
      <c r="D244" s="10" t="s">
        <v>283</v>
      </c>
      <c r="E244" t="s">
        <v>163</v>
      </c>
      <c r="F244">
        <v>54</v>
      </c>
      <c r="G244" t="s">
        <v>218</v>
      </c>
      <c r="H244">
        <v>524288</v>
      </c>
      <c r="I244">
        <v>65.989999999999995</v>
      </c>
      <c r="K244" t="s">
        <v>284</v>
      </c>
      <c r="L244" t="s">
        <v>285</v>
      </c>
    </row>
    <row r="245" spans="1:12" x14ac:dyDescent="0.15">
      <c r="A245" s="9">
        <v>2003.67</v>
      </c>
      <c r="B245" s="16">
        <f t="shared" si="17"/>
        <v>0.14255859374999999</v>
      </c>
      <c r="C245">
        <v>2003</v>
      </c>
      <c r="D245" s="10" t="s">
        <v>286</v>
      </c>
      <c r="E245" t="s">
        <v>163</v>
      </c>
      <c r="F245">
        <v>64</v>
      </c>
      <c r="G245" t="s">
        <v>218</v>
      </c>
      <c r="H245">
        <v>524288</v>
      </c>
      <c r="I245">
        <v>72.989999999999995</v>
      </c>
      <c r="K245" t="s">
        <v>287</v>
      </c>
      <c r="L245" t="s">
        <v>288</v>
      </c>
    </row>
    <row r="246" spans="1:12" x14ac:dyDescent="0.15">
      <c r="A246" s="9">
        <v>2003.75</v>
      </c>
      <c r="B246" s="16">
        <f t="shared" si="17"/>
        <v>0.14841796874999999</v>
      </c>
      <c r="C246">
        <v>2003</v>
      </c>
      <c r="D246" s="10" t="s">
        <v>270</v>
      </c>
      <c r="E246" t="s">
        <v>163</v>
      </c>
      <c r="F246">
        <v>54</v>
      </c>
      <c r="G246" t="s">
        <v>218</v>
      </c>
      <c r="H246">
        <v>524288</v>
      </c>
      <c r="I246">
        <v>75.989999999999995</v>
      </c>
      <c r="K246" t="s">
        <v>289</v>
      </c>
      <c r="L246" t="s">
        <v>288</v>
      </c>
    </row>
    <row r="247" spans="1:12" x14ac:dyDescent="0.15">
      <c r="A247" s="9">
        <v>2003.83</v>
      </c>
      <c r="B247" s="16">
        <f t="shared" si="17"/>
        <v>0.16013671874999999</v>
      </c>
      <c r="C247">
        <v>2003</v>
      </c>
      <c r="D247" s="10" t="s">
        <v>290</v>
      </c>
      <c r="E247" t="s">
        <v>163</v>
      </c>
      <c r="F247">
        <v>82</v>
      </c>
      <c r="G247" t="s">
        <v>218</v>
      </c>
      <c r="H247">
        <v>524288</v>
      </c>
      <c r="I247">
        <v>81.99</v>
      </c>
      <c r="K247" t="s">
        <v>291</v>
      </c>
      <c r="L247" t="s">
        <v>292</v>
      </c>
    </row>
    <row r="248" spans="1:12" x14ac:dyDescent="0.15">
      <c r="A248" s="9">
        <v>2003.99</v>
      </c>
      <c r="B248" s="16">
        <f t="shared" si="17"/>
        <v>0.16599609374999999</v>
      </c>
      <c r="C248">
        <v>2003</v>
      </c>
      <c r="D248" s="10" t="s">
        <v>293</v>
      </c>
      <c r="E248" t="s">
        <v>163</v>
      </c>
      <c r="F248">
        <v>37</v>
      </c>
      <c r="G248" t="s">
        <v>218</v>
      </c>
      <c r="H248">
        <v>524288</v>
      </c>
      <c r="I248">
        <v>84.99</v>
      </c>
      <c r="K248" t="s">
        <v>294</v>
      </c>
      <c r="L248" t="s">
        <v>292</v>
      </c>
    </row>
    <row r="249" spans="1:12" x14ac:dyDescent="0.15">
      <c r="A249" s="9">
        <v>2004</v>
      </c>
      <c r="B249" s="16">
        <f t="shared" si="17"/>
        <v>0.173828125</v>
      </c>
      <c r="C249">
        <v>2004</v>
      </c>
      <c r="D249" s="10" t="s">
        <v>21</v>
      </c>
      <c r="E249" t="s">
        <v>163</v>
      </c>
      <c r="F249">
        <v>143</v>
      </c>
      <c r="G249" t="s">
        <v>272</v>
      </c>
      <c r="H249">
        <v>524288</v>
      </c>
      <c r="I249">
        <v>89</v>
      </c>
      <c r="K249" t="s">
        <v>295</v>
      </c>
    </row>
    <row r="250" spans="1:12" x14ac:dyDescent="0.15">
      <c r="A250" s="9">
        <v>2004.08</v>
      </c>
      <c r="B250" s="16">
        <f t="shared" si="17"/>
        <v>0.1484375</v>
      </c>
      <c r="C250">
        <v>2004</v>
      </c>
      <c r="D250" s="10" t="s">
        <v>296</v>
      </c>
      <c r="E250" t="s">
        <v>163</v>
      </c>
      <c r="F250">
        <v>78</v>
      </c>
      <c r="G250" t="s">
        <v>272</v>
      </c>
      <c r="H250">
        <v>524288</v>
      </c>
      <c r="I250">
        <v>76</v>
      </c>
      <c r="K250" t="s">
        <v>297</v>
      </c>
      <c r="L250" t="s">
        <v>298</v>
      </c>
    </row>
    <row r="251" spans="1:12" x14ac:dyDescent="0.15">
      <c r="A251" s="9">
        <v>2004.17</v>
      </c>
      <c r="B251" s="16">
        <f t="shared" si="17"/>
        <v>0.146484375</v>
      </c>
      <c r="C251">
        <v>2004</v>
      </c>
      <c r="D251" s="10" t="s">
        <v>299</v>
      </c>
      <c r="E251" t="s">
        <v>163</v>
      </c>
      <c r="F251">
        <v>115</v>
      </c>
      <c r="G251" t="s">
        <v>272</v>
      </c>
      <c r="H251">
        <v>524288</v>
      </c>
      <c r="I251">
        <v>75</v>
      </c>
      <c r="K251" t="s">
        <v>300</v>
      </c>
      <c r="L251" t="s">
        <v>298</v>
      </c>
    </row>
    <row r="252" spans="1:12" x14ac:dyDescent="0.15">
      <c r="A252" s="9">
        <v>2004.33</v>
      </c>
      <c r="B252" s="16">
        <f t="shared" si="17"/>
        <v>0.15625</v>
      </c>
      <c r="C252">
        <v>2004</v>
      </c>
      <c r="D252" s="10" t="s">
        <v>301</v>
      </c>
      <c r="E252" t="s">
        <v>163</v>
      </c>
      <c r="F252">
        <v>19</v>
      </c>
      <c r="G252" t="s">
        <v>272</v>
      </c>
      <c r="H252">
        <v>524288</v>
      </c>
      <c r="I252">
        <v>80</v>
      </c>
      <c r="K252" t="s">
        <v>297</v>
      </c>
      <c r="L252" t="s">
        <v>298</v>
      </c>
    </row>
    <row r="253" spans="1:12" x14ac:dyDescent="0.15">
      <c r="A253" s="9">
        <v>2004.42</v>
      </c>
      <c r="B253" s="16">
        <f t="shared" si="17"/>
        <v>0.203125</v>
      </c>
      <c r="C253">
        <v>2004</v>
      </c>
      <c r="D253" s="10" t="s">
        <v>302</v>
      </c>
      <c r="E253" t="s">
        <v>163</v>
      </c>
      <c r="F253">
        <v>19</v>
      </c>
      <c r="G253" t="s">
        <v>272</v>
      </c>
      <c r="H253">
        <v>524288</v>
      </c>
      <c r="I253">
        <v>104</v>
      </c>
      <c r="K253" t="s">
        <v>303</v>
      </c>
      <c r="L253" t="s">
        <v>298</v>
      </c>
    </row>
    <row r="254" spans="1:12" x14ac:dyDescent="0.15">
      <c r="A254" s="9">
        <v>2004.5</v>
      </c>
      <c r="B254" s="16">
        <f t="shared" si="17"/>
        <v>0.17578125</v>
      </c>
      <c r="C254">
        <v>2004</v>
      </c>
      <c r="D254" s="10" t="s">
        <v>281</v>
      </c>
      <c r="E254" t="s">
        <v>163</v>
      </c>
      <c r="F254">
        <v>19</v>
      </c>
      <c r="G254" t="s">
        <v>272</v>
      </c>
      <c r="H254">
        <v>524288</v>
      </c>
      <c r="I254">
        <v>90</v>
      </c>
      <c r="K254" t="s">
        <v>304</v>
      </c>
      <c r="L254" t="s">
        <v>305</v>
      </c>
    </row>
    <row r="255" spans="1:12" x14ac:dyDescent="0.15">
      <c r="A255" s="9">
        <v>2005.25</v>
      </c>
      <c r="B255" s="16">
        <f t="shared" si="17"/>
        <v>0.1845703125</v>
      </c>
      <c r="C255">
        <v>2005</v>
      </c>
      <c r="D255" s="10" t="s">
        <v>306</v>
      </c>
      <c r="E255" t="s">
        <v>163</v>
      </c>
      <c r="F255">
        <v>24</v>
      </c>
      <c r="G255" t="s">
        <v>272</v>
      </c>
      <c r="H255">
        <v>1048576</v>
      </c>
      <c r="I255">
        <v>189</v>
      </c>
      <c r="K255" t="s">
        <v>307</v>
      </c>
      <c r="L255" t="s">
        <v>308</v>
      </c>
    </row>
    <row r="256" spans="1:12" x14ac:dyDescent="0.15">
      <c r="A256" s="31">
        <v>2005.42</v>
      </c>
      <c r="B256" s="16">
        <f t="shared" si="17"/>
        <v>0.1494140625</v>
      </c>
      <c r="C256">
        <v>2005</v>
      </c>
      <c r="D256" s="10" t="s">
        <v>309</v>
      </c>
      <c r="E256" t="s">
        <v>163</v>
      </c>
      <c r="F256">
        <v>20</v>
      </c>
      <c r="G256" t="s">
        <v>272</v>
      </c>
      <c r="H256">
        <v>1048576</v>
      </c>
      <c r="I256">
        <v>153</v>
      </c>
      <c r="K256" t="s">
        <v>310</v>
      </c>
      <c r="L256" t="s">
        <v>311</v>
      </c>
    </row>
    <row r="257" spans="1:12" x14ac:dyDescent="0.15">
      <c r="A257" s="31">
        <v>2005.83</v>
      </c>
      <c r="B257" s="16">
        <f t="shared" si="17"/>
        <v>0.1162109375</v>
      </c>
      <c r="C257">
        <v>2005</v>
      </c>
      <c r="D257" s="10" t="s">
        <v>312</v>
      </c>
      <c r="E257" t="s">
        <v>163</v>
      </c>
      <c r="F257">
        <v>67</v>
      </c>
      <c r="G257" t="s">
        <v>272</v>
      </c>
      <c r="H257">
        <v>1048576</v>
      </c>
      <c r="I257">
        <v>119</v>
      </c>
      <c r="K257" t="s">
        <v>313</v>
      </c>
    </row>
    <row r="258" spans="1:12" x14ac:dyDescent="0.15">
      <c r="A258" s="31">
        <v>2005.92</v>
      </c>
      <c r="B258" s="16">
        <f t="shared" si="17"/>
        <v>0.1845703125</v>
      </c>
      <c r="C258">
        <v>2005</v>
      </c>
      <c r="D258" s="10" t="s">
        <v>314</v>
      </c>
      <c r="E258" t="s">
        <v>163</v>
      </c>
      <c r="F258">
        <v>139</v>
      </c>
      <c r="G258" t="s">
        <v>272</v>
      </c>
      <c r="H258">
        <v>1048576</v>
      </c>
      <c r="I258">
        <v>189</v>
      </c>
      <c r="K258" t="s">
        <v>315</v>
      </c>
    </row>
    <row r="259" spans="1:12" x14ac:dyDescent="0.15">
      <c r="A259" s="9">
        <v>2006.17</v>
      </c>
      <c r="B259" s="16">
        <f t="shared" si="17"/>
        <v>0.1122119140625</v>
      </c>
      <c r="C259">
        <v>2006</v>
      </c>
      <c r="D259" s="10" t="s">
        <v>222</v>
      </c>
      <c r="E259" t="s">
        <v>163</v>
      </c>
      <c r="F259">
        <v>66</v>
      </c>
      <c r="G259" t="s">
        <v>272</v>
      </c>
      <c r="H259">
        <v>2097152</v>
      </c>
      <c r="I259">
        <v>229.81</v>
      </c>
      <c r="K259" t="s">
        <v>316</v>
      </c>
      <c r="L259" t="s">
        <v>317</v>
      </c>
    </row>
    <row r="260" spans="1:12" x14ac:dyDescent="0.15">
      <c r="A260" s="9">
        <v>2006.33</v>
      </c>
      <c r="B260" s="16">
        <f t="shared" si="17"/>
        <v>7.2749023437500004E-2</v>
      </c>
      <c r="C260">
        <v>2006</v>
      </c>
      <c r="D260" s="10" t="s">
        <v>205</v>
      </c>
      <c r="E260" t="s">
        <v>318</v>
      </c>
      <c r="G260" t="s">
        <v>272</v>
      </c>
      <c r="H260">
        <v>2097152</v>
      </c>
      <c r="I260">
        <v>148.99</v>
      </c>
      <c r="K260" t="s">
        <v>319</v>
      </c>
      <c r="L260" t="s">
        <v>317</v>
      </c>
    </row>
    <row r="261" spans="1:12" x14ac:dyDescent="0.15">
      <c r="A261" s="9">
        <v>2006.5</v>
      </c>
      <c r="B261" s="16">
        <f t="shared" si="17"/>
        <v>8.2021484374999995E-2</v>
      </c>
      <c r="C261">
        <v>2006</v>
      </c>
      <c r="D261" s="10" t="s">
        <v>320</v>
      </c>
      <c r="E261" t="s">
        <v>318</v>
      </c>
      <c r="G261" t="s">
        <v>272</v>
      </c>
      <c r="H261">
        <v>1048576</v>
      </c>
      <c r="I261">
        <v>83.99</v>
      </c>
      <c r="K261" t="s">
        <v>321</v>
      </c>
      <c r="L261" t="s">
        <v>305</v>
      </c>
    </row>
    <row r="262" spans="1:12" x14ac:dyDescent="0.15">
      <c r="A262" s="9">
        <v>2006.67</v>
      </c>
      <c r="B262" s="16">
        <f t="shared" si="17"/>
        <v>7.3237304687500004E-2</v>
      </c>
      <c r="C262">
        <v>2006</v>
      </c>
      <c r="D262" s="10" t="s">
        <v>232</v>
      </c>
      <c r="E262" t="s">
        <v>318</v>
      </c>
      <c r="G262" t="s">
        <v>272</v>
      </c>
      <c r="H262">
        <v>2097152</v>
      </c>
      <c r="I262">
        <v>149.99</v>
      </c>
      <c r="K262" t="s">
        <v>322</v>
      </c>
      <c r="L262" t="s">
        <v>317</v>
      </c>
    </row>
    <row r="263" spans="1:12" x14ac:dyDescent="0.15">
      <c r="A263" s="9">
        <v>2006.75</v>
      </c>
      <c r="B263" s="16">
        <f t="shared" si="17"/>
        <v>8.7880859374999995E-2</v>
      </c>
      <c r="C263">
        <v>2006</v>
      </c>
      <c r="D263" s="10" t="s">
        <v>323</v>
      </c>
      <c r="E263" t="s">
        <v>318</v>
      </c>
      <c r="G263" t="s">
        <v>272</v>
      </c>
      <c r="H263">
        <v>2097152</v>
      </c>
      <c r="I263">
        <v>179.98</v>
      </c>
      <c r="K263" t="s">
        <v>324</v>
      </c>
      <c r="L263" t="s">
        <v>325</v>
      </c>
    </row>
    <row r="264" spans="1:12" x14ac:dyDescent="0.15">
      <c r="A264" s="9">
        <v>2006.83</v>
      </c>
      <c r="B264" s="16">
        <f t="shared" si="17"/>
        <v>9.7651367187500004E-2</v>
      </c>
      <c r="C264">
        <v>2006</v>
      </c>
      <c r="D264" s="10" t="s">
        <v>290</v>
      </c>
      <c r="E264" t="s">
        <v>318</v>
      </c>
      <c r="G264" t="s">
        <v>272</v>
      </c>
      <c r="H264">
        <v>2097152</v>
      </c>
      <c r="I264">
        <v>199.99</v>
      </c>
      <c r="K264" t="s">
        <v>326</v>
      </c>
      <c r="L264" t="s">
        <v>327</v>
      </c>
    </row>
    <row r="265" spans="1:12" x14ac:dyDescent="0.15">
      <c r="A265" s="9">
        <v>2006.99</v>
      </c>
      <c r="B265" s="16">
        <f t="shared" si="17"/>
        <v>9.1777343750000004E-2</v>
      </c>
      <c r="C265">
        <v>2006</v>
      </c>
      <c r="D265" s="10" t="s">
        <v>328</v>
      </c>
      <c r="E265" t="s">
        <v>318</v>
      </c>
      <c r="G265" t="s">
        <v>272</v>
      </c>
      <c r="H265">
        <v>1048576</v>
      </c>
      <c r="I265">
        <v>93.98</v>
      </c>
      <c r="K265" t="s">
        <v>329</v>
      </c>
      <c r="L265" t="s">
        <v>330</v>
      </c>
    </row>
    <row r="266" spans="1:12" x14ac:dyDescent="0.15">
      <c r="A266" s="9">
        <v>2007</v>
      </c>
      <c r="B266" s="16">
        <f t="shared" si="17"/>
        <v>8.2011718750000004E-2</v>
      </c>
      <c r="C266">
        <v>2007</v>
      </c>
      <c r="D266" s="10" t="s">
        <v>331</v>
      </c>
      <c r="E266" t="s">
        <v>318</v>
      </c>
      <c r="G266" t="s">
        <v>272</v>
      </c>
      <c r="H266">
        <v>1048576</v>
      </c>
      <c r="I266">
        <v>83.98</v>
      </c>
      <c r="K266" t="s">
        <v>332</v>
      </c>
      <c r="L266" t="s">
        <v>325</v>
      </c>
    </row>
    <row r="267" spans="1:12" x14ac:dyDescent="0.15">
      <c r="A267" s="9">
        <v>2007.08</v>
      </c>
      <c r="B267" s="16">
        <f t="shared" si="17"/>
        <v>7.8105468750000004E-2</v>
      </c>
      <c r="C267">
        <v>2007</v>
      </c>
      <c r="D267" s="10" t="s">
        <v>333</v>
      </c>
      <c r="E267" t="s">
        <v>318</v>
      </c>
      <c r="G267" t="s">
        <v>272</v>
      </c>
      <c r="H267">
        <v>1048576</v>
      </c>
      <c r="I267">
        <v>79.98</v>
      </c>
      <c r="K267" s="3" t="s">
        <v>334</v>
      </c>
      <c r="L267" t="s">
        <v>335</v>
      </c>
    </row>
    <row r="268" spans="1:12" x14ac:dyDescent="0.15">
      <c r="A268" s="9">
        <v>2007.17</v>
      </c>
      <c r="B268" s="16">
        <f t="shared" si="17"/>
        <v>6.5908203124999995E-2</v>
      </c>
      <c r="C268">
        <v>2007</v>
      </c>
      <c r="D268" s="10" t="s">
        <v>336</v>
      </c>
      <c r="E268" t="s">
        <v>318</v>
      </c>
      <c r="G268" t="s">
        <v>272</v>
      </c>
      <c r="H268">
        <v>2097152</v>
      </c>
      <c r="I268">
        <v>134.97999999999999</v>
      </c>
      <c r="K268" t="s">
        <v>337</v>
      </c>
      <c r="L268" t="s">
        <v>330</v>
      </c>
    </row>
    <row r="269" spans="1:12" x14ac:dyDescent="0.15">
      <c r="A269" s="5">
        <v>2007.33</v>
      </c>
      <c r="B269" s="34">
        <f t="shared" si="17"/>
        <v>4.6381835937499998E-2</v>
      </c>
      <c r="C269">
        <v>2007</v>
      </c>
      <c r="D269" s="10" t="s">
        <v>266</v>
      </c>
      <c r="E269" t="s">
        <v>318</v>
      </c>
      <c r="G269" t="s">
        <v>272</v>
      </c>
      <c r="H269">
        <v>2097152</v>
      </c>
      <c r="I269">
        <v>94.99</v>
      </c>
      <c r="J269" t="s">
        <v>338</v>
      </c>
      <c r="K269" t="s">
        <v>339</v>
      </c>
      <c r="L269" t="s">
        <v>340</v>
      </c>
    </row>
    <row r="270" spans="1:12" x14ac:dyDescent="0.15">
      <c r="A270" s="5">
        <v>2007.5</v>
      </c>
      <c r="B270" s="34">
        <f t="shared" si="17"/>
        <v>3.8564453125000002E-2</v>
      </c>
      <c r="C270">
        <v>2007</v>
      </c>
      <c r="D270" s="10" t="s">
        <v>341</v>
      </c>
      <c r="E270" t="s">
        <v>318</v>
      </c>
      <c r="G270" t="s">
        <v>272</v>
      </c>
      <c r="H270">
        <v>2097152</v>
      </c>
      <c r="I270">
        <v>78.98</v>
      </c>
      <c r="J270" t="s">
        <v>342</v>
      </c>
      <c r="K270" t="s">
        <v>343</v>
      </c>
      <c r="L270" t="s">
        <v>344</v>
      </c>
    </row>
    <row r="271" spans="1:12" x14ac:dyDescent="0.15">
      <c r="A271" s="5">
        <v>2007.67</v>
      </c>
      <c r="B271" s="34">
        <f t="shared" si="17"/>
        <v>3.5146484375000002E-2</v>
      </c>
      <c r="C271">
        <v>2007</v>
      </c>
      <c r="D271" s="10" t="s">
        <v>345</v>
      </c>
      <c r="E271" t="s">
        <v>318</v>
      </c>
      <c r="G271" t="s">
        <v>272</v>
      </c>
      <c r="H271">
        <v>2097152</v>
      </c>
      <c r="I271">
        <v>71.98</v>
      </c>
      <c r="J271" t="s">
        <v>342</v>
      </c>
      <c r="K271" t="s">
        <v>346</v>
      </c>
      <c r="L271" t="s">
        <v>308</v>
      </c>
    </row>
    <row r="272" spans="1:12" x14ac:dyDescent="0.15">
      <c r="A272" s="5">
        <v>2007.75</v>
      </c>
      <c r="B272" s="34">
        <f t="shared" si="17"/>
        <v>3.2216796875000002E-2</v>
      </c>
      <c r="C272">
        <v>2007</v>
      </c>
      <c r="D272" s="10" t="s">
        <v>257</v>
      </c>
      <c r="E272" t="s">
        <v>318</v>
      </c>
      <c r="G272" t="s">
        <v>272</v>
      </c>
      <c r="H272">
        <v>2097152</v>
      </c>
      <c r="I272">
        <v>65.98</v>
      </c>
      <c r="J272" t="s">
        <v>338</v>
      </c>
      <c r="K272" t="s">
        <v>347</v>
      </c>
      <c r="L272" t="s">
        <v>340</v>
      </c>
    </row>
    <row r="273" spans="1:12" x14ac:dyDescent="0.15">
      <c r="A273" s="5">
        <v>2007.83</v>
      </c>
      <c r="B273" s="34">
        <f t="shared" si="17"/>
        <v>2.4404296874999998E-2</v>
      </c>
      <c r="C273">
        <v>2007</v>
      </c>
      <c r="D273" s="10" t="s">
        <v>348</v>
      </c>
      <c r="E273" t="s">
        <v>318</v>
      </c>
      <c r="G273" t="s">
        <v>272</v>
      </c>
      <c r="H273">
        <v>2097152</v>
      </c>
      <c r="I273">
        <v>49.98</v>
      </c>
      <c r="K273" t="s">
        <v>349</v>
      </c>
      <c r="L273" t="s">
        <v>305</v>
      </c>
    </row>
    <row r="274" spans="1:12" x14ac:dyDescent="0.15">
      <c r="A274" s="5">
        <v>2007.92</v>
      </c>
      <c r="B274" s="34">
        <f t="shared" si="17"/>
        <v>2.4389648437500001E-2</v>
      </c>
      <c r="C274">
        <v>2007</v>
      </c>
      <c r="D274" s="10" t="s">
        <v>350</v>
      </c>
      <c r="E274" t="s">
        <v>318</v>
      </c>
      <c r="G274" t="s">
        <v>272</v>
      </c>
      <c r="H274">
        <v>2097152</v>
      </c>
      <c r="I274">
        <v>49.95</v>
      </c>
      <c r="J274" t="s">
        <v>351</v>
      </c>
      <c r="K274" t="s">
        <v>352</v>
      </c>
      <c r="L274" t="s">
        <v>353</v>
      </c>
    </row>
    <row r="275" spans="1:12" x14ac:dyDescent="0.15">
      <c r="A275" s="5">
        <v>2008</v>
      </c>
      <c r="B275" s="34">
        <f t="shared" si="17"/>
        <v>2.3190917968749999E-2</v>
      </c>
      <c r="C275">
        <v>2008</v>
      </c>
      <c r="D275" s="10" t="s">
        <v>217</v>
      </c>
      <c r="E275" t="s">
        <v>318</v>
      </c>
      <c r="G275" t="s">
        <v>272</v>
      </c>
      <c r="H275">
        <v>4194304</v>
      </c>
      <c r="I275">
        <v>94.99</v>
      </c>
      <c r="J275" t="s">
        <v>351</v>
      </c>
      <c r="K275" t="s">
        <v>354</v>
      </c>
      <c r="L275" t="s">
        <v>353</v>
      </c>
    </row>
    <row r="276" spans="1:12" x14ac:dyDescent="0.15">
      <c r="A276" s="5">
        <v>2008.08</v>
      </c>
      <c r="B276" s="34">
        <f t="shared" si="17"/>
        <v>2.1967773437500001E-2</v>
      </c>
      <c r="C276">
        <v>2008</v>
      </c>
      <c r="D276" s="10" t="s">
        <v>355</v>
      </c>
      <c r="E276" t="s">
        <v>318</v>
      </c>
      <c r="G276" t="s">
        <v>272</v>
      </c>
      <c r="H276">
        <v>2097152</v>
      </c>
      <c r="I276">
        <v>44.99</v>
      </c>
      <c r="J276" t="s">
        <v>351</v>
      </c>
      <c r="K276" t="s">
        <v>356</v>
      </c>
      <c r="L276" t="s">
        <v>353</v>
      </c>
    </row>
    <row r="277" spans="1:12" x14ac:dyDescent="0.15">
      <c r="A277" s="5">
        <v>2008.33</v>
      </c>
      <c r="B277" s="34">
        <f t="shared" si="17"/>
        <v>2.1967773437500001E-2</v>
      </c>
      <c r="C277">
        <v>2008</v>
      </c>
      <c r="D277" s="10" t="s">
        <v>357</v>
      </c>
      <c r="E277" t="s">
        <v>318</v>
      </c>
      <c r="G277" t="s">
        <v>272</v>
      </c>
      <c r="H277">
        <v>2097152</v>
      </c>
      <c r="I277">
        <v>44.99</v>
      </c>
      <c r="J277" t="s">
        <v>351</v>
      </c>
      <c r="K277" t="s">
        <v>356</v>
      </c>
      <c r="L277" t="s">
        <v>353</v>
      </c>
    </row>
    <row r="278" spans="1:12" x14ac:dyDescent="0.15">
      <c r="A278" s="5">
        <v>2008.5</v>
      </c>
      <c r="B278" s="34">
        <f t="shared" si="17"/>
        <v>2.0747070312500001E-2</v>
      </c>
      <c r="C278">
        <v>2008</v>
      </c>
      <c r="D278" s="10" t="s">
        <v>358</v>
      </c>
      <c r="E278" t="s">
        <v>318</v>
      </c>
      <c r="G278" t="s">
        <v>272</v>
      </c>
      <c r="H278">
        <v>4194304</v>
      </c>
      <c r="I278">
        <v>84.98</v>
      </c>
      <c r="J278" t="s">
        <v>338</v>
      </c>
      <c r="K278" t="s">
        <v>359</v>
      </c>
      <c r="L278" t="s">
        <v>340</v>
      </c>
    </row>
    <row r="279" spans="1:12" x14ac:dyDescent="0.15">
      <c r="A279" s="5">
        <v>2008.58</v>
      </c>
      <c r="B279" s="34">
        <f t="shared" si="17"/>
        <v>1.7573242187500001E-2</v>
      </c>
      <c r="C279">
        <v>2008</v>
      </c>
      <c r="D279" s="10" t="s">
        <v>360</v>
      </c>
      <c r="E279" t="s">
        <v>318</v>
      </c>
      <c r="G279" t="s">
        <v>272</v>
      </c>
      <c r="H279">
        <v>2097152</v>
      </c>
      <c r="I279">
        <v>35.99</v>
      </c>
      <c r="K279" t="s">
        <v>361</v>
      </c>
      <c r="L279" t="s">
        <v>362</v>
      </c>
    </row>
    <row r="280" spans="1:12" x14ac:dyDescent="0.15">
      <c r="A280" s="5">
        <v>2008.67</v>
      </c>
      <c r="B280" s="34">
        <f t="shared" si="17"/>
        <v>1.4643554687499999E-2</v>
      </c>
      <c r="C280">
        <v>2008</v>
      </c>
      <c r="D280" s="10" t="s">
        <v>363</v>
      </c>
      <c r="E280" t="s">
        <v>318</v>
      </c>
      <c r="G280" t="s">
        <v>272</v>
      </c>
      <c r="H280">
        <v>2097152</v>
      </c>
      <c r="I280">
        <v>29.99</v>
      </c>
      <c r="J280" t="s">
        <v>342</v>
      </c>
      <c r="K280" t="s">
        <v>364</v>
      </c>
      <c r="L280" t="s">
        <v>362</v>
      </c>
    </row>
    <row r="281" spans="1:12" x14ac:dyDescent="0.15">
      <c r="A281" s="5">
        <v>2008.83</v>
      </c>
      <c r="B281" s="34">
        <f t="shared" si="17"/>
        <v>1.098388671875E-2</v>
      </c>
      <c r="C281">
        <v>2008</v>
      </c>
      <c r="D281" s="10" t="s">
        <v>365</v>
      </c>
      <c r="E281" t="s">
        <v>318</v>
      </c>
      <c r="G281" t="s">
        <v>272</v>
      </c>
      <c r="H281">
        <v>4194304</v>
      </c>
      <c r="I281">
        <v>44.99</v>
      </c>
      <c r="J281" t="s">
        <v>351</v>
      </c>
      <c r="K281" t="s">
        <v>366</v>
      </c>
      <c r="L281" t="s">
        <v>353</v>
      </c>
    </row>
    <row r="282" spans="1:12" x14ac:dyDescent="0.15">
      <c r="A282" s="5">
        <v>2008.92</v>
      </c>
      <c r="B282" s="34">
        <f t="shared" si="17"/>
        <v>9.7631835937500005E-3</v>
      </c>
      <c r="C282">
        <v>2008</v>
      </c>
      <c r="D282" s="10" t="s">
        <v>367</v>
      </c>
      <c r="E282" t="s">
        <v>318</v>
      </c>
      <c r="G282" t="s">
        <v>272</v>
      </c>
      <c r="H282">
        <v>4194304</v>
      </c>
      <c r="I282">
        <v>39.99</v>
      </c>
      <c r="J282" t="s">
        <v>351</v>
      </c>
      <c r="K282" t="s">
        <v>368</v>
      </c>
      <c r="L282" t="s">
        <v>353</v>
      </c>
    </row>
    <row r="283" spans="1:12" x14ac:dyDescent="0.15">
      <c r="A283" s="5">
        <v>2009</v>
      </c>
      <c r="B283" s="34">
        <f t="shared" si="17"/>
        <v>9.7631835937500005E-3</v>
      </c>
      <c r="C283">
        <v>2009</v>
      </c>
      <c r="D283" s="10" t="s">
        <v>369</v>
      </c>
      <c r="E283" t="s">
        <v>318</v>
      </c>
      <c r="G283" t="s">
        <v>272</v>
      </c>
      <c r="H283">
        <v>4194304</v>
      </c>
      <c r="I283">
        <v>39.99</v>
      </c>
      <c r="J283" t="s">
        <v>351</v>
      </c>
      <c r="K283" t="s">
        <v>368</v>
      </c>
      <c r="L283" t="s">
        <v>353</v>
      </c>
    </row>
    <row r="284" spans="1:12" x14ac:dyDescent="0.15">
      <c r="A284" s="5">
        <v>2009.08</v>
      </c>
      <c r="B284" s="34">
        <f t="shared" si="17"/>
        <v>1.0737304687499999E-2</v>
      </c>
      <c r="C284">
        <v>2009</v>
      </c>
      <c r="D284" s="10" t="s">
        <v>370</v>
      </c>
      <c r="E284" t="s">
        <v>318</v>
      </c>
      <c r="G284" t="s">
        <v>272</v>
      </c>
      <c r="H284">
        <v>2097152</v>
      </c>
      <c r="I284">
        <v>21.99</v>
      </c>
      <c r="J284" t="s">
        <v>371</v>
      </c>
      <c r="K284" t="s">
        <v>372</v>
      </c>
      <c r="L284" t="s">
        <v>305</v>
      </c>
    </row>
    <row r="285" spans="1:12" x14ac:dyDescent="0.15">
      <c r="A285" s="5">
        <v>2009.25</v>
      </c>
      <c r="B285" s="34">
        <f t="shared" si="17"/>
        <v>1.049560546875E-2</v>
      </c>
      <c r="C285">
        <v>2009</v>
      </c>
      <c r="D285" s="10" t="s">
        <v>373</v>
      </c>
      <c r="E285" t="s">
        <v>318</v>
      </c>
      <c r="G285" t="s">
        <v>272</v>
      </c>
      <c r="H285">
        <v>4194304</v>
      </c>
      <c r="I285">
        <v>42.99</v>
      </c>
      <c r="J285" t="s">
        <v>351</v>
      </c>
      <c r="K285" t="s">
        <v>374</v>
      </c>
      <c r="L285" t="s">
        <v>353</v>
      </c>
    </row>
    <row r="286" spans="1:12" x14ac:dyDescent="0.15">
      <c r="A286" s="5">
        <v>2009.42</v>
      </c>
      <c r="B286" s="34">
        <f t="shared" si="17"/>
        <v>1.147216796875E-2</v>
      </c>
      <c r="C286">
        <v>2009</v>
      </c>
      <c r="D286" s="10" t="s">
        <v>375</v>
      </c>
      <c r="E286" t="s">
        <v>318</v>
      </c>
      <c r="G286" t="s">
        <v>272</v>
      </c>
      <c r="H286">
        <v>4194304</v>
      </c>
      <c r="I286">
        <v>46.99</v>
      </c>
      <c r="J286" t="s">
        <v>338</v>
      </c>
      <c r="K286" t="s">
        <v>376</v>
      </c>
      <c r="L286" t="s">
        <v>311</v>
      </c>
    </row>
    <row r="287" spans="1:12" x14ac:dyDescent="0.15">
      <c r="A287" s="5">
        <v>2009.5</v>
      </c>
      <c r="B287" s="34">
        <f t="shared" si="17"/>
        <v>1.098388671875E-2</v>
      </c>
      <c r="C287">
        <v>2009</v>
      </c>
      <c r="D287" s="10" t="s">
        <v>377</v>
      </c>
      <c r="E287" t="s">
        <v>318</v>
      </c>
      <c r="G287" t="s">
        <v>272</v>
      </c>
      <c r="H287">
        <v>4194304</v>
      </c>
      <c r="I287">
        <v>44.99</v>
      </c>
      <c r="J287" t="s">
        <v>338</v>
      </c>
      <c r="K287" t="s">
        <v>378</v>
      </c>
      <c r="L287" t="s">
        <v>311</v>
      </c>
    </row>
    <row r="288" spans="1:12" x14ac:dyDescent="0.15">
      <c r="A288" s="5">
        <v>2009.58</v>
      </c>
      <c r="B288" s="34">
        <f t="shared" ref="B288:B344" si="18">I288/H288*1024</f>
        <v>1.269287109375E-2</v>
      </c>
      <c r="C288">
        <v>2009</v>
      </c>
      <c r="D288" s="10" t="s">
        <v>379</v>
      </c>
      <c r="E288" t="s">
        <v>318</v>
      </c>
      <c r="G288" t="s">
        <v>272</v>
      </c>
      <c r="H288">
        <v>4194304</v>
      </c>
      <c r="I288">
        <v>51.99</v>
      </c>
      <c r="J288" t="s">
        <v>351</v>
      </c>
      <c r="K288" t="s">
        <v>380</v>
      </c>
      <c r="L288" t="s">
        <v>353</v>
      </c>
    </row>
    <row r="289" spans="1:12" x14ac:dyDescent="0.15">
      <c r="A289" s="5">
        <v>2009.75</v>
      </c>
      <c r="B289" s="34">
        <f t="shared" si="18"/>
        <v>1.8308105468749999E-2</v>
      </c>
      <c r="C289">
        <v>2009</v>
      </c>
      <c r="D289" s="10" t="s">
        <v>381</v>
      </c>
      <c r="E289" t="s">
        <v>318</v>
      </c>
      <c r="G289" t="s">
        <v>272</v>
      </c>
      <c r="H289">
        <v>4194304</v>
      </c>
      <c r="I289">
        <v>74.989999999999995</v>
      </c>
      <c r="J289" t="s">
        <v>351</v>
      </c>
      <c r="K289" t="s">
        <v>382</v>
      </c>
      <c r="L289" t="s">
        <v>335</v>
      </c>
    </row>
    <row r="290" spans="1:12" x14ac:dyDescent="0.15">
      <c r="A290" s="5">
        <v>2009.92</v>
      </c>
      <c r="B290" s="34">
        <f t="shared" si="18"/>
        <v>2.0502929687500001E-2</v>
      </c>
      <c r="C290">
        <v>2009</v>
      </c>
      <c r="D290" s="10" t="s">
        <v>383</v>
      </c>
      <c r="E290" t="s">
        <v>318</v>
      </c>
      <c r="G290" t="s">
        <v>272</v>
      </c>
      <c r="H290">
        <v>2097152</v>
      </c>
      <c r="I290">
        <v>41.99</v>
      </c>
      <c r="K290" t="s">
        <v>384</v>
      </c>
      <c r="L290" t="s">
        <v>362</v>
      </c>
    </row>
    <row r="291" spans="1:12" x14ac:dyDescent="0.15">
      <c r="A291" s="5">
        <v>2010</v>
      </c>
      <c r="B291" s="34">
        <f t="shared" si="18"/>
        <v>1.9040527343749999E-2</v>
      </c>
      <c r="C291">
        <v>2010</v>
      </c>
      <c r="D291" s="10" t="s">
        <v>385</v>
      </c>
      <c r="E291" t="s">
        <v>318</v>
      </c>
      <c r="G291" t="s">
        <v>272</v>
      </c>
      <c r="H291">
        <v>4194304</v>
      </c>
      <c r="I291">
        <v>77.989999999999995</v>
      </c>
      <c r="J291" t="s">
        <v>351</v>
      </c>
      <c r="K291" t="s">
        <v>386</v>
      </c>
      <c r="L291" t="s">
        <v>330</v>
      </c>
    </row>
    <row r="292" spans="1:12" x14ac:dyDescent="0.15">
      <c r="A292" s="5">
        <v>2010.08</v>
      </c>
      <c r="B292" s="34">
        <f t="shared" si="18"/>
        <v>2.02099609375E-2</v>
      </c>
      <c r="C292">
        <v>2010</v>
      </c>
      <c r="D292" s="10" t="s">
        <v>387</v>
      </c>
      <c r="E292" t="s">
        <v>318</v>
      </c>
      <c r="G292" t="s">
        <v>272</v>
      </c>
      <c r="H292">
        <v>4194304</v>
      </c>
      <c r="I292">
        <f>79.99+2.79</f>
        <v>82.78</v>
      </c>
      <c r="J292" t="s">
        <v>342</v>
      </c>
      <c r="K292" t="s">
        <v>388</v>
      </c>
      <c r="L292" t="s">
        <v>335</v>
      </c>
    </row>
    <row r="293" spans="1:12" x14ac:dyDescent="0.15">
      <c r="A293" s="5">
        <v>2010.17</v>
      </c>
      <c r="B293" s="34">
        <f t="shared" si="18"/>
        <v>1.9526367187500001E-2</v>
      </c>
      <c r="C293">
        <v>2010</v>
      </c>
      <c r="D293" s="10" t="s">
        <v>180</v>
      </c>
      <c r="E293" t="s">
        <v>318</v>
      </c>
      <c r="G293" t="s">
        <v>272</v>
      </c>
      <c r="H293">
        <v>2097152</v>
      </c>
      <c r="I293">
        <v>39.99</v>
      </c>
      <c r="J293" t="s">
        <v>342</v>
      </c>
      <c r="K293" t="s">
        <v>389</v>
      </c>
      <c r="L293" t="s">
        <v>330</v>
      </c>
    </row>
    <row r="294" spans="1:12" x14ac:dyDescent="0.15">
      <c r="A294" s="5">
        <v>2010.33</v>
      </c>
      <c r="B294" s="34">
        <f t="shared" si="18"/>
        <v>2.4165039062500001E-2</v>
      </c>
      <c r="C294">
        <v>2010</v>
      </c>
      <c r="D294" s="10" t="s">
        <v>390</v>
      </c>
      <c r="E294" t="s">
        <v>318</v>
      </c>
      <c r="G294" t="s">
        <v>272</v>
      </c>
      <c r="H294">
        <v>4194304</v>
      </c>
      <c r="I294">
        <v>98.98</v>
      </c>
      <c r="J294" t="s">
        <v>342</v>
      </c>
      <c r="K294" t="s">
        <v>391</v>
      </c>
      <c r="L294" t="s">
        <v>325</v>
      </c>
    </row>
    <row r="295" spans="1:12" x14ac:dyDescent="0.15">
      <c r="A295" s="5">
        <v>2010.5</v>
      </c>
      <c r="B295" s="34">
        <f t="shared" si="18"/>
        <v>2.0991210937500001E-2</v>
      </c>
      <c r="C295">
        <v>2010</v>
      </c>
      <c r="D295" s="10" t="s">
        <v>392</v>
      </c>
      <c r="E295" t="s">
        <v>318</v>
      </c>
      <c r="G295" t="s">
        <v>272</v>
      </c>
      <c r="H295">
        <v>4194304</v>
      </c>
      <c r="I295">
        <v>85.98</v>
      </c>
      <c r="J295" t="s">
        <v>393</v>
      </c>
      <c r="K295" t="s">
        <v>394</v>
      </c>
    </row>
    <row r="296" spans="1:12" x14ac:dyDescent="0.15">
      <c r="A296" s="5">
        <v>2010.58</v>
      </c>
      <c r="B296" s="34">
        <f t="shared" si="18"/>
        <v>2.1970214843749999E-2</v>
      </c>
      <c r="C296">
        <v>2010</v>
      </c>
      <c r="D296" s="10" t="s">
        <v>395</v>
      </c>
      <c r="E296" t="s">
        <v>318</v>
      </c>
      <c r="G296" t="s">
        <v>272</v>
      </c>
      <c r="H296">
        <v>4194304</v>
      </c>
      <c r="I296">
        <v>89.99</v>
      </c>
      <c r="J296" t="s">
        <v>396</v>
      </c>
      <c r="K296" t="s">
        <v>397</v>
      </c>
      <c r="L296" t="s">
        <v>335</v>
      </c>
    </row>
    <row r="297" spans="1:12" x14ac:dyDescent="0.15">
      <c r="A297" s="5">
        <v>2010.75</v>
      </c>
      <c r="B297" s="34">
        <f t="shared" si="18"/>
        <v>1.7087402343749999E-2</v>
      </c>
      <c r="C297">
        <v>2010</v>
      </c>
      <c r="D297" s="10" t="s">
        <v>381</v>
      </c>
      <c r="E297" t="s">
        <v>318</v>
      </c>
      <c r="G297" t="s">
        <v>272</v>
      </c>
      <c r="H297">
        <v>4194304</v>
      </c>
      <c r="I297">
        <v>69.989999999999995</v>
      </c>
      <c r="J297" t="s">
        <v>398</v>
      </c>
      <c r="K297" t="s">
        <v>399</v>
      </c>
      <c r="L297" t="s">
        <v>317</v>
      </c>
    </row>
    <row r="298" spans="1:12" x14ac:dyDescent="0.15">
      <c r="A298" s="5">
        <v>2010.83</v>
      </c>
      <c r="B298" s="34">
        <f t="shared" si="18"/>
        <v>1.464599609375E-2</v>
      </c>
      <c r="C298">
        <v>2010</v>
      </c>
      <c r="D298" s="10" t="s">
        <v>214</v>
      </c>
      <c r="E298" t="s">
        <v>318</v>
      </c>
      <c r="G298" t="s">
        <v>272</v>
      </c>
      <c r="H298">
        <v>4194304</v>
      </c>
      <c r="I298">
        <v>59.99</v>
      </c>
      <c r="J298" t="s">
        <v>396</v>
      </c>
      <c r="K298" t="s">
        <v>400</v>
      </c>
      <c r="L298" t="s">
        <v>308</v>
      </c>
    </row>
    <row r="299" spans="1:12" x14ac:dyDescent="0.15">
      <c r="A299" s="5">
        <v>2010.92</v>
      </c>
      <c r="B299" s="34">
        <f t="shared" si="18"/>
        <v>1.2205810546874999E-2</v>
      </c>
      <c r="C299">
        <v>2010</v>
      </c>
      <c r="D299" s="10" t="s">
        <v>401</v>
      </c>
      <c r="E299" t="s">
        <v>318</v>
      </c>
      <c r="G299" t="s">
        <v>272</v>
      </c>
      <c r="H299">
        <v>8388608</v>
      </c>
      <c r="I299">
        <v>99.99</v>
      </c>
      <c r="J299" t="s">
        <v>396</v>
      </c>
      <c r="K299" t="s">
        <v>402</v>
      </c>
      <c r="L299" t="s">
        <v>308</v>
      </c>
    </row>
    <row r="300" spans="1:12" x14ac:dyDescent="0.15">
      <c r="A300" s="5">
        <v>2011</v>
      </c>
      <c r="B300" s="34">
        <f t="shared" si="18"/>
        <v>1.0004882812499999E-2</v>
      </c>
      <c r="C300">
        <v>2011</v>
      </c>
      <c r="D300" s="10" t="s">
        <v>403</v>
      </c>
      <c r="E300" t="s">
        <v>318</v>
      </c>
      <c r="G300" t="s">
        <v>272</v>
      </c>
      <c r="H300">
        <v>4194304</v>
      </c>
      <c r="I300">
        <v>40.98</v>
      </c>
      <c r="J300" t="s">
        <v>404</v>
      </c>
      <c r="K300" t="s">
        <v>405</v>
      </c>
      <c r="L300" t="s">
        <v>340</v>
      </c>
    </row>
    <row r="301" spans="1:12" x14ac:dyDescent="0.15">
      <c r="A301" s="5">
        <v>2011.08</v>
      </c>
      <c r="B301" s="34">
        <f t="shared" si="18"/>
        <v>1.025146484375E-2</v>
      </c>
      <c r="C301">
        <v>2011</v>
      </c>
      <c r="D301" s="10" t="s">
        <v>261</v>
      </c>
      <c r="E301" t="s">
        <v>318</v>
      </c>
      <c r="G301" t="s">
        <v>272</v>
      </c>
      <c r="H301">
        <v>4194304</v>
      </c>
      <c r="I301">
        <v>41.99</v>
      </c>
      <c r="J301" t="s">
        <v>404</v>
      </c>
      <c r="K301" t="s">
        <v>406</v>
      </c>
      <c r="L301" t="s">
        <v>305</v>
      </c>
    </row>
    <row r="302" spans="1:12" x14ac:dyDescent="0.15">
      <c r="A302" s="5">
        <v>2011.33</v>
      </c>
      <c r="B302" s="34">
        <f t="shared" si="18"/>
        <v>1.0008544921874999E-2</v>
      </c>
      <c r="C302">
        <v>2011</v>
      </c>
      <c r="D302" s="10" t="s">
        <v>407</v>
      </c>
      <c r="E302" t="s">
        <v>318</v>
      </c>
      <c r="G302" t="s">
        <v>272</v>
      </c>
      <c r="H302">
        <v>8388608</v>
      </c>
      <c r="I302">
        <v>81.99</v>
      </c>
      <c r="J302" t="s">
        <v>396</v>
      </c>
      <c r="K302" t="s">
        <v>408</v>
      </c>
      <c r="L302" t="s">
        <v>298</v>
      </c>
    </row>
    <row r="303" spans="1:12" x14ac:dyDescent="0.15">
      <c r="A303" s="5">
        <v>2011.42</v>
      </c>
      <c r="B303" s="34">
        <f t="shared" si="18"/>
        <v>8.5437011718749994E-3</v>
      </c>
      <c r="C303">
        <v>2011</v>
      </c>
      <c r="D303" s="10" t="s">
        <v>409</v>
      </c>
      <c r="E303" t="s">
        <v>318</v>
      </c>
      <c r="G303" t="s">
        <v>272</v>
      </c>
      <c r="H303">
        <v>8388608</v>
      </c>
      <c r="I303">
        <v>69.989999999999995</v>
      </c>
      <c r="J303" t="s">
        <v>404</v>
      </c>
      <c r="K303" t="s">
        <v>410</v>
      </c>
      <c r="L303" t="s">
        <v>305</v>
      </c>
    </row>
    <row r="304" spans="1:12" x14ac:dyDescent="0.15">
      <c r="A304" s="5">
        <v>2011.67</v>
      </c>
      <c r="B304" s="34">
        <f t="shared" si="18"/>
        <v>5.3686523437499996E-3</v>
      </c>
      <c r="C304">
        <v>2011</v>
      </c>
      <c r="D304" s="10" t="s">
        <v>411</v>
      </c>
      <c r="E304" t="s">
        <v>318</v>
      </c>
      <c r="G304" t="s">
        <v>272</v>
      </c>
      <c r="H304">
        <v>4194304</v>
      </c>
      <c r="I304">
        <v>21.99</v>
      </c>
      <c r="J304" t="s">
        <v>404</v>
      </c>
      <c r="K304" t="s">
        <v>412</v>
      </c>
      <c r="L304" t="s">
        <v>362</v>
      </c>
    </row>
    <row r="305" spans="1:12" x14ac:dyDescent="0.15">
      <c r="A305" s="5">
        <v>2011.75</v>
      </c>
      <c r="B305" s="34">
        <f t="shared" si="18"/>
        <v>5.1257324218750002E-3</v>
      </c>
      <c r="C305">
        <v>2011</v>
      </c>
      <c r="D305" s="10" t="s">
        <v>413</v>
      </c>
      <c r="E305" t="s">
        <v>318</v>
      </c>
      <c r="G305" t="s">
        <v>272</v>
      </c>
      <c r="H305">
        <v>8388608</v>
      </c>
      <c r="I305">
        <v>41.99</v>
      </c>
      <c r="J305" t="s">
        <v>404</v>
      </c>
      <c r="K305" t="s">
        <v>414</v>
      </c>
      <c r="L305" t="s">
        <v>415</v>
      </c>
    </row>
    <row r="306" spans="1:12" x14ac:dyDescent="0.15">
      <c r="A306" s="5">
        <v>2012</v>
      </c>
      <c r="B306" s="34">
        <f t="shared" si="18"/>
        <v>4.8815917968750002E-3</v>
      </c>
      <c r="C306">
        <v>2012</v>
      </c>
      <c r="D306" s="10" t="s">
        <v>416</v>
      </c>
      <c r="E306" t="s">
        <v>318</v>
      </c>
      <c r="G306" t="s">
        <v>272</v>
      </c>
      <c r="H306">
        <v>8388608</v>
      </c>
      <c r="I306">
        <v>39.99</v>
      </c>
      <c r="J306" t="s">
        <v>396</v>
      </c>
      <c r="K306" t="s">
        <v>417</v>
      </c>
      <c r="L306" t="s">
        <v>311</v>
      </c>
    </row>
    <row r="307" spans="1:12" x14ac:dyDescent="0.15">
      <c r="A307" s="5">
        <v>2012.08</v>
      </c>
      <c r="B307" s="34">
        <f t="shared" si="18"/>
        <v>4.8815917968750002E-3</v>
      </c>
      <c r="C307">
        <v>2012</v>
      </c>
      <c r="D307" s="10" t="s">
        <v>418</v>
      </c>
      <c r="E307" t="s">
        <v>318</v>
      </c>
      <c r="G307" t="s">
        <v>272</v>
      </c>
      <c r="H307">
        <v>8388608</v>
      </c>
      <c r="I307">
        <v>39.99</v>
      </c>
      <c r="J307" t="s">
        <v>404</v>
      </c>
      <c r="K307" t="s">
        <v>417</v>
      </c>
      <c r="L307" t="s">
        <v>305</v>
      </c>
    </row>
    <row r="308" spans="1:12" x14ac:dyDescent="0.15">
      <c r="A308" s="5">
        <v>2012.25</v>
      </c>
      <c r="B308" s="34">
        <f t="shared" si="18"/>
        <v>5.0036621093750002E-3</v>
      </c>
      <c r="C308">
        <v>2012</v>
      </c>
      <c r="D308" s="10" t="s">
        <v>419</v>
      </c>
      <c r="E308" t="s">
        <v>318</v>
      </c>
      <c r="G308" t="s">
        <v>272</v>
      </c>
      <c r="H308">
        <v>8388608</v>
      </c>
      <c r="I308">
        <v>40.99</v>
      </c>
      <c r="J308" t="s">
        <v>396</v>
      </c>
      <c r="K308" t="s">
        <v>420</v>
      </c>
      <c r="L308" t="s">
        <v>335</v>
      </c>
    </row>
    <row r="309" spans="1:12" x14ac:dyDescent="0.15">
      <c r="A309" s="5">
        <v>2012.33</v>
      </c>
      <c r="B309" s="34">
        <f t="shared" si="18"/>
        <v>4.8815917968750002E-3</v>
      </c>
      <c r="C309">
        <v>2012</v>
      </c>
      <c r="D309" s="10" t="s">
        <v>421</v>
      </c>
      <c r="E309" t="s">
        <v>318</v>
      </c>
      <c r="G309" t="s">
        <v>272</v>
      </c>
      <c r="H309">
        <v>8388608</v>
      </c>
      <c r="I309">
        <v>39.99</v>
      </c>
      <c r="J309" t="s">
        <v>396</v>
      </c>
      <c r="K309" t="s">
        <v>422</v>
      </c>
      <c r="L309" t="s">
        <v>423</v>
      </c>
    </row>
    <row r="310" spans="1:12" x14ac:dyDescent="0.15">
      <c r="A310" s="5">
        <v>2012.58</v>
      </c>
      <c r="B310" s="34">
        <f t="shared" si="18"/>
        <v>4.7601318359374997E-3</v>
      </c>
      <c r="C310">
        <v>2012</v>
      </c>
      <c r="D310" s="10" t="s">
        <v>379</v>
      </c>
      <c r="E310" t="s">
        <v>318</v>
      </c>
      <c r="G310" t="s">
        <v>272</v>
      </c>
      <c r="H310">
        <v>16777216</v>
      </c>
      <c r="I310">
        <v>77.989999999999995</v>
      </c>
      <c r="J310" t="s">
        <v>404</v>
      </c>
      <c r="K310" t="s">
        <v>424</v>
      </c>
      <c r="L310" t="s">
        <v>305</v>
      </c>
    </row>
    <row r="311" spans="1:12" x14ac:dyDescent="0.15">
      <c r="A311" s="5">
        <v>2012.67</v>
      </c>
      <c r="B311" s="34">
        <f t="shared" si="18"/>
        <v>3.9544677734375004E-3</v>
      </c>
      <c r="C311">
        <v>2012</v>
      </c>
      <c r="D311" s="10" t="s">
        <v>209</v>
      </c>
      <c r="E311" t="s">
        <v>318</v>
      </c>
      <c r="G311" t="s">
        <v>272</v>
      </c>
      <c r="H311">
        <v>16777216</v>
      </c>
      <c r="I311">
        <v>64.790000000000006</v>
      </c>
      <c r="J311" t="s">
        <v>425</v>
      </c>
      <c r="K311" t="s">
        <v>426</v>
      </c>
      <c r="L311" t="s">
        <v>427</v>
      </c>
    </row>
    <row r="312" spans="1:12" x14ac:dyDescent="0.15">
      <c r="A312" s="5">
        <v>2012.83</v>
      </c>
      <c r="B312" s="34">
        <f t="shared" si="18"/>
        <v>3.6608886718749998E-3</v>
      </c>
      <c r="C312">
        <v>2012</v>
      </c>
      <c r="D312" s="10" t="s">
        <v>192</v>
      </c>
      <c r="E312" t="s">
        <v>318</v>
      </c>
      <c r="G312" t="s">
        <v>272</v>
      </c>
      <c r="H312">
        <v>8388608</v>
      </c>
      <c r="I312">
        <v>29.99</v>
      </c>
      <c r="J312" t="s">
        <v>404</v>
      </c>
      <c r="K312" t="s">
        <v>428</v>
      </c>
      <c r="L312" t="s">
        <v>429</v>
      </c>
    </row>
    <row r="313" spans="1:12" x14ac:dyDescent="0.15">
      <c r="A313" s="5">
        <v>2013</v>
      </c>
      <c r="B313" s="34">
        <f t="shared" si="18"/>
        <v>4.2712402343750002E-3</v>
      </c>
      <c r="C313">
        <v>2013</v>
      </c>
      <c r="D313" s="10" t="s">
        <v>430</v>
      </c>
      <c r="E313" t="s">
        <v>318</v>
      </c>
      <c r="G313" t="s">
        <v>272</v>
      </c>
      <c r="H313">
        <v>8388608</v>
      </c>
      <c r="I313">
        <v>34.99</v>
      </c>
      <c r="J313" t="s">
        <v>396</v>
      </c>
      <c r="K313" t="s">
        <v>431</v>
      </c>
      <c r="L313" t="s">
        <v>432</v>
      </c>
    </row>
    <row r="314" spans="1:12" x14ac:dyDescent="0.15">
      <c r="A314" s="5">
        <v>2013.08</v>
      </c>
      <c r="B314" s="34">
        <f t="shared" si="18"/>
        <v>5.4315185546874997E-3</v>
      </c>
      <c r="C314">
        <v>2013</v>
      </c>
      <c r="D314" s="10" t="s">
        <v>199</v>
      </c>
      <c r="E314" t="s">
        <v>318</v>
      </c>
      <c r="G314" t="s">
        <v>272</v>
      </c>
      <c r="H314">
        <v>16777216</v>
      </c>
      <c r="I314">
        <v>88.99</v>
      </c>
      <c r="J314" t="s">
        <v>433</v>
      </c>
      <c r="K314" t="s">
        <v>434</v>
      </c>
      <c r="L314" t="s">
        <v>427</v>
      </c>
    </row>
    <row r="315" spans="1:12" x14ac:dyDescent="0.15">
      <c r="A315" s="5">
        <v>2013.33</v>
      </c>
      <c r="B315" s="34">
        <f t="shared" si="18"/>
        <v>6.7132568359374997E-3</v>
      </c>
      <c r="C315">
        <v>2013</v>
      </c>
      <c r="D315" s="10" t="s">
        <v>357</v>
      </c>
      <c r="E315" t="s">
        <v>318</v>
      </c>
      <c r="G315" t="s">
        <v>272</v>
      </c>
      <c r="H315">
        <v>16777216</v>
      </c>
      <c r="I315">
        <v>109.99</v>
      </c>
      <c r="J315" t="s">
        <v>435</v>
      </c>
      <c r="K315" t="s">
        <v>436</v>
      </c>
      <c r="L315" t="s">
        <v>298</v>
      </c>
    </row>
    <row r="316" spans="1:12" x14ac:dyDescent="0.15">
      <c r="A316" s="5">
        <v>2013.42</v>
      </c>
      <c r="B316" s="34">
        <f t="shared" si="18"/>
        <v>6.1022949218750002E-3</v>
      </c>
      <c r="C316">
        <v>2013</v>
      </c>
      <c r="D316" s="41" t="s">
        <v>186</v>
      </c>
      <c r="E316" t="s">
        <v>318</v>
      </c>
      <c r="G316" t="s">
        <v>272</v>
      </c>
      <c r="H316">
        <v>8388608</v>
      </c>
      <c r="I316">
        <v>49.99</v>
      </c>
      <c r="J316" t="s">
        <v>404</v>
      </c>
      <c r="K316" t="s">
        <v>437</v>
      </c>
    </row>
    <row r="317" spans="1:12" x14ac:dyDescent="0.15">
      <c r="A317" s="5">
        <v>2013.58</v>
      </c>
      <c r="B317" s="34">
        <f t="shared" si="18"/>
        <v>7.3229980468750002E-3</v>
      </c>
      <c r="C317">
        <v>2013</v>
      </c>
      <c r="D317" s="10" t="s">
        <v>438</v>
      </c>
      <c r="E317" t="s">
        <v>318</v>
      </c>
      <c r="G317" t="s">
        <v>272</v>
      </c>
      <c r="H317">
        <v>8388608</v>
      </c>
      <c r="I317">
        <v>59.99</v>
      </c>
      <c r="J317" t="s">
        <v>439</v>
      </c>
      <c r="K317" t="s">
        <v>440</v>
      </c>
      <c r="L317" t="s">
        <v>441</v>
      </c>
    </row>
    <row r="318" spans="1:12" x14ac:dyDescent="0.15">
      <c r="A318" s="5">
        <v>2013.67</v>
      </c>
      <c r="B318" s="34">
        <f t="shared" si="18"/>
        <v>6.4685058593750002E-3</v>
      </c>
      <c r="C318">
        <v>2013</v>
      </c>
      <c r="D318" s="10" t="s">
        <v>442</v>
      </c>
      <c r="E318" t="s">
        <v>318</v>
      </c>
      <c r="G318" t="s">
        <v>272</v>
      </c>
      <c r="H318">
        <v>8388608</v>
      </c>
      <c r="I318">
        <v>52.99</v>
      </c>
      <c r="J318" t="s">
        <v>443</v>
      </c>
      <c r="K318" t="s">
        <v>444</v>
      </c>
      <c r="L318" t="s">
        <v>362</v>
      </c>
    </row>
    <row r="319" spans="1:12" x14ac:dyDescent="0.15">
      <c r="A319" s="5">
        <v>2013.75</v>
      </c>
      <c r="B319" s="34">
        <f t="shared" si="18"/>
        <v>8.1781005859375006E-3</v>
      </c>
      <c r="C319">
        <v>2013</v>
      </c>
      <c r="D319" s="10" t="s">
        <v>257</v>
      </c>
      <c r="E319" t="s">
        <v>318</v>
      </c>
      <c r="G319" t="s">
        <v>272</v>
      </c>
      <c r="H319">
        <v>16777216</v>
      </c>
      <c r="I319">
        <v>133.99</v>
      </c>
      <c r="J319" t="s">
        <v>445</v>
      </c>
      <c r="K319" t="s">
        <v>446</v>
      </c>
      <c r="L319" t="s">
        <v>447</v>
      </c>
    </row>
    <row r="320" spans="1:12" x14ac:dyDescent="0.15">
      <c r="A320" s="5">
        <v>2013.83</v>
      </c>
      <c r="B320" s="34">
        <f t="shared" si="18"/>
        <v>8.5437011718749994E-3</v>
      </c>
      <c r="C320">
        <v>2013</v>
      </c>
      <c r="D320" s="10" t="s">
        <v>348</v>
      </c>
      <c r="E320" t="s">
        <v>318</v>
      </c>
      <c r="G320" t="s">
        <v>272</v>
      </c>
      <c r="H320">
        <v>8388608</v>
      </c>
      <c r="I320">
        <v>69.989999999999995</v>
      </c>
      <c r="J320" t="s">
        <v>404</v>
      </c>
      <c r="K320" t="s">
        <v>448</v>
      </c>
      <c r="L320" t="s">
        <v>449</v>
      </c>
    </row>
    <row r="321" spans="1:12" x14ac:dyDescent="0.15">
      <c r="A321" s="5">
        <v>2013.92</v>
      </c>
      <c r="B321" s="34">
        <f t="shared" si="18"/>
        <v>7.9339599609375006E-3</v>
      </c>
      <c r="C321">
        <v>2013</v>
      </c>
      <c r="D321" s="10" t="s">
        <v>450</v>
      </c>
      <c r="E321" t="s">
        <v>318</v>
      </c>
      <c r="G321" t="s">
        <v>272</v>
      </c>
      <c r="H321">
        <v>16777216</v>
      </c>
      <c r="I321">
        <v>129.99</v>
      </c>
      <c r="J321" t="s">
        <v>451</v>
      </c>
      <c r="K321" t="s">
        <v>452</v>
      </c>
      <c r="L321" t="s">
        <v>453</v>
      </c>
    </row>
    <row r="322" spans="1:12" x14ac:dyDescent="0.15">
      <c r="A322" s="5">
        <v>2014.08</v>
      </c>
      <c r="B322" s="34">
        <f t="shared" si="18"/>
        <v>9.5190429687500005E-3</v>
      </c>
      <c r="C322">
        <v>2014</v>
      </c>
      <c r="D322" s="10" t="s">
        <v>454</v>
      </c>
      <c r="E322" t="s">
        <v>318</v>
      </c>
      <c r="G322" t="s">
        <v>272</v>
      </c>
      <c r="H322">
        <v>4194304</v>
      </c>
      <c r="I322">
        <v>38.99</v>
      </c>
      <c r="J322" t="s">
        <v>443</v>
      </c>
      <c r="K322" t="s">
        <v>455</v>
      </c>
      <c r="L322" t="s">
        <v>456</v>
      </c>
    </row>
    <row r="323" spans="1:12" x14ac:dyDescent="0.15">
      <c r="A323" s="5">
        <v>2014.17</v>
      </c>
      <c r="B323" s="34">
        <f t="shared" si="18"/>
        <v>7.9333496093749994E-3</v>
      </c>
      <c r="C323">
        <v>2014</v>
      </c>
      <c r="D323" s="10" t="s">
        <v>457</v>
      </c>
      <c r="E323" t="s">
        <v>318</v>
      </c>
      <c r="G323" t="s">
        <v>272</v>
      </c>
      <c r="H323">
        <v>8388608</v>
      </c>
      <c r="I323">
        <v>64.989999999999995</v>
      </c>
      <c r="J323" t="s">
        <v>404</v>
      </c>
      <c r="K323" t="s">
        <v>458</v>
      </c>
      <c r="L323" t="s">
        <v>459</v>
      </c>
    </row>
    <row r="324" spans="1:12" x14ac:dyDescent="0.15">
      <c r="A324" s="5">
        <v>2014.25</v>
      </c>
      <c r="B324" s="34">
        <f t="shared" si="18"/>
        <v>7.3217773437499996E-3</v>
      </c>
      <c r="C324">
        <v>2014</v>
      </c>
      <c r="D324" s="10" t="s">
        <v>460</v>
      </c>
      <c r="E324" t="s">
        <v>318</v>
      </c>
      <c r="G324" t="s">
        <v>272</v>
      </c>
      <c r="H324">
        <v>4194304</v>
      </c>
      <c r="I324">
        <v>29.99</v>
      </c>
      <c r="J324" s="3" t="s">
        <v>461</v>
      </c>
      <c r="K324" t="s">
        <v>462</v>
      </c>
      <c r="L324" t="s">
        <v>463</v>
      </c>
    </row>
    <row r="325" spans="1:12" x14ac:dyDescent="0.15">
      <c r="A325" s="5">
        <v>2014.42</v>
      </c>
      <c r="B325" s="34">
        <f t="shared" si="18"/>
        <v>7.9333496093749994E-3</v>
      </c>
      <c r="C325">
        <v>2014</v>
      </c>
      <c r="D325" s="10" t="s">
        <v>464</v>
      </c>
      <c r="E325" t="s">
        <v>318</v>
      </c>
      <c r="G325" t="s">
        <v>272</v>
      </c>
      <c r="H325">
        <v>8388608</v>
      </c>
      <c r="I325">
        <v>64.989999999999995</v>
      </c>
      <c r="J325" t="s">
        <v>396</v>
      </c>
      <c r="K325" t="s">
        <v>465</v>
      </c>
      <c r="L325" t="s">
        <v>423</v>
      </c>
    </row>
    <row r="326" spans="1:12" x14ac:dyDescent="0.15">
      <c r="A326" s="5">
        <v>2014.58</v>
      </c>
      <c r="B326" s="34">
        <f t="shared" si="18"/>
        <v>8.5437011718749994E-3</v>
      </c>
      <c r="C326">
        <v>2014</v>
      </c>
      <c r="D326" s="41" t="s">
        <v>268</v>
      </c>
      <c r="E326" t="s">
        <v>318</v>
      </c>
      <c r="G326" t="s">
        <v>272</v>
      </c>
      <c r="H326">
        <v>8388608</v>
      </c>
      <c r="I326">
        <v>69.989999999999995</v>
      </c>
      <c r="J326" t="s">
        <v>396</v>
      </c>
      <c r="K326" t="s">
        <v>466</v>
      </c>
      <c r="L326" t="s">
        <v>467</v>
      </c>
    </row>
    <row r="327" spans="1:12" x14ac:dyDescent="0.15">
      <c r="A327" s="5">
        <v>2014.67</v>
      </c>
      <c r="B327" s="34">
        <f t="shared" si="18"/>
        <v>8.5437011718749994E-3</v>
      </c>
      <c r="C327">
        <v>2014</v>
      </c>
      <c r="D327" s="10" t="s">
        <v>468</v>
      </c>
      <c r="E327" t="s">
        <v>318</v>
      </c>
      <c r="G327" t="s">
        <v>272</v>
      </c>
      <c r="H327">
        <v>8388608</v>
      </c>
      <c r="I327">
        <v>69.989999999999995</v>
      </c>
      <c r="J327" t="s">
        <v>396</v>
      </c>
      <c r="K327" t="s">
        <v>466</v>
      </c>
      <c r="L327" t="s">
        <v>467</v>
      </c>
    </row>
    <row r="328" spans="1:12" x14ac:dyDescent="0.15">
      <c r="A328" s="5">
        <v>2014.83</v>
      </c>
      <c r="B328" s="34">
        <f t="shared" si="18"/>
        <v>8.5424804687500005E-3</v>
      </c>
      <c r="C328">
        <v>2014</v>
      </c>
      <c r="D328" s="41" t="s">
        <v>469</v>
      </c>
      <c r="E328" t="s">
        <v>318</v>
      </c>
      <c r="G328" t="s">
        <v>272</v>
      </c>
      <c r="H328">
        <v>4194304</v>
      </c>
      <c r="I328">
        <v>34.99</v>
      </c>
      <c r="J328" s="3" t="s">
        <v>470</v>
      </c>
      <c r="K328" t="s">
        <v>471</v>
      </c>
      <c r="L328" t="s">
        <v>472</v>
      </c>
    </row>
    <row r="329" spans="1:12" x14ac:dyDescent="0.15">
      <c r="A329" s="5">
        <v>2015</v>
      </c>
      <c r="B329" s="34">
        <f t="shared" si="18"/>
        <v>7.8112792968750002E-3</v>
      </c>
      <c r="C329">
        <v>2015</v>
      </c>
      <c r="D329" s="10" t="s">
        <v>473</v>
      </c>
      <c r="E329" t="s">
        <v>318</v>
      </c>
      <c r="G329" t="s">
        <v>272</v>
      </c>
      <c r="H329">
        <v>8388608</v>
      </c>
      <c r="I329">
        <v>63.99</v>
      </c>
      <c r="J329" t="s">
        <v>443</v>
      </c>
      <c r="K329" t="s">
        <v>474</v>
      </c>
      <c r="L329" t="s">
        <v>475</v>
      </c>
    </row>
    <row r="330" spans="1:12" x14ac:dyDescent="0.15">
      <c r="A330" s="5">
        <v>2015.08</v>
      </c>
      <c r="B330" s="34">
        <f t="shared" si="18"/>
        <v>7.3229980468750002E-3</v>
      </c>
      <c r="C330">
        <v>2015</v>
      </c>
      <c r="D330" s="10" t="s">
        <v>476</v>
      </c>
      <c r="E330" t="s">
        <v>318</v>
      </c>
      <c r="G330" t="s">
        <v>272</v>
      </c>
      <c r="H330">
        <v>8388608</v>
      </c>
      <c r="I330">
        <v>59.99</v>
      </c>
      <c r="J330" t="s">
        <v>451</v>
      </c>
      <c r="K330" t="s">
        <v>477</v>
      </c>
      <c r="L330" t="s">
        <v>362</v>
      </c>
    </row>
    <row r="331" spans="1:12" x14ac:dyDescent="0.15">
      <c r="A331" s="5">
        <v>2015.25</v>
      </c>
      <c r="B331" s="34">
        <f t="shared" si="18"/>
        <v>6.1022949218750002E-3</v>
      </c>
      <c r="C331">
        <v>2015</v>
      </c>
      <c r="D331" s="10" t="s">
        <v>478</v>
      </c>
      <c r="E331" t="s">
        <v>318</v>
      </c>
      <c r="G331" t="s">
        <v>272</v>
      </c>
      <c r="H331">
        <v>8388608</v>
      </c>
      <c r="I331">
        <v>49.99</v>
      </c>
      <c r="J331" s="3" t="s">
        <v>461</v>
      </c>
      <c r="K331" t="s">
        <v>479</v>
      </c>
      <c r="L331" t="s">
        <v>480</v>
      </c>
    </row>
    <row r="332" spans="1:12" x14ac:dyDescent="0.15">
      <c r="A332" s="5">
        <v>2015.33</v>
      </c>
      <c r="B332" s="34">
        <f t="shared" si="18"/>
        <v>5.6146240234374997E-3</v>
      </c>
      <c r="C332">
        <v>2015</v>
      </c>
      <c r="D332" s="10" t="s">
        <v>481</v>
      </c>
      <c r="E332" t="s">
        <v>318</v>
      </c>
      <c r="G332" t="s">
        <v>272</v>
      </c>
      <c r="H332">
        <v>16777216</v>
      </c>
      <c r="I332">
        <v>91.99</v>
      </c>
      <c r="J332" s="3" t="s">
        <v>396</v>
      </c>
      <c r="K332" t="s">
        <v>482</v>
      </c>
      <c r="L332" t="s">
        <v>467</v>
      </c>
    </row>
    <row r="333" spans="1:12" x14ac:dyDescent="0.15">
      <c r="A333" s="5">
        <v>2015.5</v>
      </c>
      <c r="B333" s="34">
        <f t="shared" si="18"/>
        <v>4.8815917968750002E-3</v>
      </c>
      <c r="C333">
        <v>2015</v>
      </c>
      <c r="D333" s="13" t="s">
        <v>483</v>
      </c>
      <c r="E333" t="s">
        <v>318</v>
      </c>
      <c r="G333" t="s">
        <v>272</v>
      </c>
      <c r="H333">
        <v>8388608</v>
      </c>
      <c r="I333">
        <v>39.99</v>
      </c>
      <c r="J333" s="30" t="s">
        <v>461</v>
      </c>
      <c r="K333" t="s">
        <v>484</v>
      </c>
      <c r="L333" t="s">
        <v>423</v>
      </c>
    </row>
    <row r="334" spans="1:12" x14ac:dyDescent="0.15">
      <c r="A334" s="5">
        <v>2015.58</v>
      </c>
      <c r="B334" s="34">
        <f t="shared" si="18"/>
        <v>4.5159912109374997E-3</v>
      </c>
      <c r="C334">
        <v>2015</v>
      </c>
      <c r="D334" s="10" t="s">
        <v>485</v>
      </c>
      <c r="E334" t="s">
        <v>318</v>
      </c>
      <c r="G334" t="s">
        <v>272</v>
      </c>
      <c r="H334">
        <v>16777216</v>
      </c>
      <c r="I334">
        <v>73.989999999999995</v>
      </c>
      <c r="J334" s="30" t="s">
        <v>396</v>
      </c>
      <c r="K334" t="s">
        <v>486</v>
      </c>
      <c r="L334" t="s">
        <v>487</v>
      </c>
    </row>
    <row r="335" spans="1:12" x14ac:dyDescent="0.15">
      <c r="A335" s="5">
        <v>2015.67</v>
      </c>
      <c r="B335" s="34">
        <f t="shared" si="18"/>
        <v>4.2712402343750002E-3</v>
      </c>
      <c r="C335">
        <v>2015</v>
      </c>
      <c r="D335" s="10" t="s">
        <v>189</v>
      </c>
      <c r="E335" t="s">
        <v>318</v>
      </c>
      <c r="G335" t="s">
        <v>272</v>
      </c>
      <c r="H335">
        <v>8388608</v>
      </c>
      <c r="I335">
        <v>34.99</v>
      </c>
      <c r="J335" s="30" t="s">
        <v>396</v>
      </c>
      <c r="K335" t="s">
        <v>488</v>
      </c>
      <c r="L335" t="s">
        <v>423</v>
      </c>
    </row>
    <row r="336" spans="1:12" x14ac:dyDescent="0.15">
      <c r="A336" s="5">
        <v>2015.75</v>
      </c>
      <c r="B336" s="34">
        <f t="shared" si="18"/>
        <v>4.2108154296874997E-3</v>
      </c>
      <c r="C336">
        <v>2015</v>
      </c>
      <c r="D336" s="10" t="s">
        <v>489</v>
      </c>
      <c r="E336" t="s">
        <v>318</v>
      </c>
      <c r="G336" t="s">
        <v>272</v>
      </c>
      <c r="H336">
        <v>16777216</v>
      </c>
      <c r="I336">
        <v>68.989999999999995</v>
      </c>
      <c r="J336" s="30" t="s">
        <v>396</v>
      </c>
      <c r="K336" t="s">
        <v>490</v>
      </c>
      <c r="L336" t="s">
        <v>491</v>
      </c>
    </row>
    <row r="337" spans="1:12" x14ac:dyDescent="0.15">
      <c r="A337" s="5">
        <v>2015.83</v>
      </c>
      <c r="B337" s="34">
        <f t="shared" si="18"/>
        <v>3.8446044921875001E-3</v>
      </c>
      <c r="C337">
        <v>2015</v>
      </c>
      <c r="D337" s="10" t="s">
        <v>492</v>
      </c>
      <c r="E337" t="s">
        <v>318</v>
      </c>
      <c r="G337" t="s">
        <v>272</v>
      </c>
      <c r="H337">
        <v>16777216</v>
      </c>
      <c r="I337">
        <v>62.99</v>
      </c>
      <c r="J337" s="30" t="s">
        <v>396</v>
      </c>
      <c r="K337" t="s">
        <v>493</v>
      </c>
      <c r="L337" t="s">
        <v>494</v>
      </c>
    </row>
    <row r="338" spans="1:12" x14ac:dyDescent="0.15">
      <c r="A338" s="5">
        <v>2015.92</v>
      </c>
      <c r="B338" s="34">
        <f t="shared" si="18"/>
        <v>3.6614990234375001E-3</v>
      </c>
      <c r="C338">
        <v>2015</v>
      </c>
      <c r="D338" s="10" t="s">
        <v>495</v>
      </c>
      <c r="E338" t="s">
        <v>318</v>
      </c>
      <c r="G338" t="s">
        <v>272</v>
      </c>
      <c r="H338">
        <v>16777216</v>
      </c>
      <c r="I338">
        <v>59.99</v>
      </c>
      <c r="J338" s="30" t="s">
        <v>496</v>
      </c>
      <c r="K338" t="s">
        <v>497</v>
      </c>
      <c r="L338" t="s">
        <v>467</v>
      </c>
    </row>
    <row r="339" spans="1:12" x14ac:dyDescent="0.15">
      <c r="A339" s="5">
        <v>2016.08</v>
      </c>
      <c r="B339" s="34">
        <f t="shared" si="18"/>
        <v>3.6004638671875001E-3</v>
      </c>
      <c r="C339">
        <v>2016</v>
      </c>
      <c r="D339" s="10" t="s">
        <v>370</v>
      </c>
      <c r="E339" t="s">
        <v>318</v>
      </c>
      <c r="G339" t="s">
        <v>272</v>
      </c>
      <c r="H339">
        <v>16777216</v>
      </c>
      <c r="I339">
        <v>58.99</v>
      </c>
      <c r="J339" s="30" t="s">
        <v>396</v>
      </c>
      <c r="K339" t="s">
        <v>498</v>
      </c>
      <c r="L339" t="s">
        <v>499</v>
      </c>
    </row>
    <row r="340" spans="1:12" x14ac:dyDescent="0.15">
      <c r="A340" s="5">
        <v>2016.25</v>
      </c>
      <c r="B340" s="34">
        <f t="shared" si="18"/>
        <v>3.0511474609375001E-3</v>
      </c>
      <c r="C340">
        <v>2016</v>
      </c>
      <c r="D340" s="10" t="s">
        <v>478</v>
      </c>
      <c r="E340" t="s">
        <v>318</v>
      </c>
      <c r="G340" t="s">
        <v>272</v>
      </c>
      <c r="H340">
        <v>16777216</v>
      </c>
      <c r="I340">
        <v>49.99</v>
      </c>
      <c r="J340" s="30" t="s">
        <v>396</v>
      </c>
      <c r="K340" t="s">
        <v>500</v>
      </c>
      <c r="L340" t="s">
        <v>499</v>
      </c>
    </row>
    <row r="341" spans="1:12" x14ac:dyDescent="0.15">
      <c r="A341" s="5">
        <v>2016.33</v>
      </c>
      <c r="B341" s="34">
        <f t="shared" si="18"/>
        <v>2.9901123046875001E-3</v>
      </c>
      <c r="C341">
        <v>2016</v>
      </c>
      <c r="D341" s="10" t="s">
        <v>357</v>
      </c>
      <c r="E341" t="s">
        <v>318</v>
      </c>
      <c r="G341" t="s">
        <v>272</v>
      </c>
      <c r="H341">
        <v>16777216</v>
      </c>
      <c r="I341">
        <v>48.99</v>
      </c>
      <c r="J341" s="30"/>
      <c r="K341" t="s">
        <v>501</v>
      </c>
      <c r="L341" t="s">
        <v>502</v>
      </c>
    </row>
    <row r="342" spans="1:12" x14ac:dyDescent="0.15">
      <c r="A342" s="5">
        <v>2016.42</v>
      </c>
      <c r="B342" s="34">
        <f t="shared" si="18"/>
        <v>2.7459716796875001E-3</v>
      </c>
      <c r="C342">
        <v>2016</v>
      </c>
      <c r="D342" s="10" t="s">
        <v>503</v>
      </c>
      <c r="E342" t="s">
        <v>318</v>
      </c>
      <c r="G342" t="s">
        <v>272</v>
      </c>
      <c r="H342">
        <v>16777216</v>
      </c>
      <c r="I342">
        <v>44.99</v>
      </c>
      <c r="J342" s="30" t="s">
        <v>445</v>
      </c>
      <c r="K342" t="s">
        <v>504</v>
      </c>
      <c r="L342" t="s">
        <v>505</v>
      </c>
    </row>
    <row r="343" spans="1:12" x14ac:dyDescent="0.15">
      <c r="A343" s="5">
        <v>2016.5</v>
      </c>
      <c r="B343" s="34">
        <f t="shared" si="18"/>
        <v>3.0511474609375001E-3</v>
      </c>
      <c r="C343">
        <v>2016</v>
      </c>
      <c r="D343" s="10" t="s">
        <v>506</v>
      </c>
      <c r="E343" t="s">
        <v>318</v>
      </c>
      <c r="G343" t="s">
        <v>272</v>
      </c>
      <c r="H343">
        <v>16777216</v>
      </c>
      <c r="I343">
        <v>49.99</v>
      </c>
      <c r="J343" s="30" t="s">
        <v>396</v>
      </c>
      <c r="K343" t="s">
        <v>507</v>
      </c>
      <c r="L343" t="s">
        <v>467</v>
      </c>
    </row>
    <row r="344" spans="1:12" x14ac:dyDescent="0.15">
      <c r="A344" s="5">
        <v>2016.58</v>
      </c>
      <c r="B344" s="34">
        <f t="shared" si="18"/>
        <v>3.5394287109375001E-3</v>
      </c>
      <c r="C344">
        <v>2016</v>
      </c>
      <c r="D344" s="10" t="s">
        <v>508</v>
      </c>
      <c r="E344" t="s">
        <v>318</v>
      </c>
      <c r="G344" t="s">
        <v>272</v>
      </c>
      <c r="H344">
        <v>16777216</v>
      </c>
      <c r="I344">
        <v>57.99</v>
      </c>
      <c r="J344" s="30" t="s">
        <v>396</v>
      </c>
      <c r="K344" t="s">
        <v>509</v>
      </c>
      <c r="L344" t="s">
        <v>467</v>
      </c>
    </row>
    <row r="345" spans="1:12" x14ac:dyDescent="0.15">
      <c r="A345" s="5"/>
      <c r="B345" s="34"/>
      <c r="D345" s="10"/>
    </row>
    <row r="346" spans="1:12" x14ac:dyDescent="0.15">
      <c r="A346" s="5"/>
      <c r="B346" s="34"/>
      <c r="D346" s="10"/>
    </row>
    <row r="347" spans="1:12" x14ac:dyDescent="0.15">
      <c r="A347" s="5"/>
      <c r="B347" s="34"/>
      <c r="D347" s="10"/>
    </row>
    <row r="348" spans="1:12" x14ac:dyDescent="0.15">
      <c r="A348" s="5"/>
      <c r="B348" s="34"/>
      <c r="D348" s="10"/>
    </row>
    <row r="349" spans="1:12" x14ac:dyDescent="0.15">
      <c r="A349" s="5"/>
      <c r="B349" s="34"/>
      <c r="D349" s="10"/>
    </row>
  </sheetData>
  <phoneticPr fontId="3" type="noConversion"/>
  <pageMargins left="0.25" right="0.25" top="0.3" bottom="0.3" header="0.5" footer="0.5"/>
  <pageSetup paperSize="9" scale="58" fitToHeight="4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D1" transitionEvaluation="1">
    <pageSetUpPr fitToPage="1"/>
  </sheetPr>
  <dimension ref="A1:U194"/>
  <sheetViews>
    <sheetView showGridLines="0" topLeftCell="D1" zoomScale="89" workbookViewId="0">
      <selection activeCell="M5" sqref="M5"/>
    </sheetView>
  </sheetViews>
  <sheetFormatPr defaultColWidth="9.625" defaultRowHeight="12" x14ac:dyDescent="0.15"/>
  <cols>
    <col min="1" max="1" width="4.5" customWidth="1"/>
    <col min="2" max="2" width="15.125" customWidth="1"/>
    <col min="3" max="3" width="8.625" customWidth="1"/>
    <col min="4" max="4" width="10" customWidth="1"/>
    <col min="5" max="5" width="17.5" customWidth="1"/>
    <col min="6" max="6" width="9.5" customWidth="1"/>
    <col min="7" max="7" width="13.125" customWidth="1"/>
    <col min="8" max="8" width="6.5" customWidth="1"/>
    <col min="9" max="9" width="6.625" customWidth="1"/>
    <col min="10" max="10" width="32.125" customWidth="1"/>
    <col min="11" max="11" width="4.625" customWidth="1"/>
    <col min="12" max="12" width="12.25" customWidth="1"/>
    <col min="13" max="13" width="11.625" customWidth="1"/>
    <col min="14" max="14" width="27.625" customWidth="1"/>
    <col min="15" max="15" width="7.5" customWidth="1"/>
    <col min="16" max="16" width="11.625" customWidth="1"/>
    <col min="17" max="19" width="7.625" customWidth="1"/>
    <col min="20" max="20" width="9.125" customWidth="1"/>
    <col min="21" max="21" width="7.625" customWidth="1"/>
  </cols>
  <sheetData>
    <row r="1" spans="1:21" x14ac:dyDescent="0.15">
      <c r="B1" s="1" t="s">
        <v>510</v>
      </c>
      <c r="C1" s="17"/>
      <c r="D1" s="17"/>
      <c r="E1" t="s">
        <v>511</v>
      </c>
      <c r="G1" s="1"/>
      <c r="M1" s="1"/>
      <c r="Q1" s="1"/>
      <c r="R1" s="1"/>
      <c r="S1" s="1"/>
    </row>
    <row r="2" spans="1:21" x14ac:dyDescent="0.15">
      <c r="B2" s="17" t="s">
        <v>512</v>
      </c>
      <c r="C2" s="17"/>
      <c r="D2" s="17"/>
      <c r="L2" s="1"/>
      <c r="Q2" s="1"/>
      <c r="R2" s="1"/>
      <c r="S2" s="1"/>
    </row>
    <row r="3" spans="1:21" x14ac:dyDescent="0.15">
      <c r="B3" s="17"/>
      <c r="C3" s="17"/>
      <c r="D3" s="17"/>
      <c r="L3" s="1"/>
      <c r="M3" s="1"/>
      <c r="Q3" s="1"/>
      <c r="R3" s="1"/>
      <c r="S3" s="1"/>
    </row>
    <row r="5" spans="1:21" x14ac:dyDescent="0.15">
      <c r="A5" t="s">
        <v>522</v>
      </c>
      <c r="B5" s="1" t="s">
        <v>993</v>
      </c>
      <c r="C5" s="1" t="s">
        <v>514</v>
      </c>
      <c r="D5" s="1" t="s">
        <v>515</v>
      </c>
      <c r="E5" s="1" t="s">
        <v>992</v>
      </c>
      <c r="F5" s="1" t="s">
        <v>523</v>
      </c>
      <c r="G5" s="1"/>
      <c r="H5" s="1" t="s">
        <v>516</v>
      </c>
      <c r="I5" s="1" t="s">
        <v>517</v>
      </c>
      <c r="J5" s="1" t="s">
        <v>518</v>
      </c>
      <c r="K5" s="1" t="s">
        <v>519</v>
      </c>
      <c r="L5" s="1" t="s">
        <v>1000</v>
      </c>
      <c r="M5" s="1" t="s">
        <v>513</v>
      </c>
      <c r="N5" s="1" t="s">
        <v>520</v>
      </c>
      <c r="O5" s="1" t="s">
        <v>1005</v>
      </c>
      <c r="P5" s="1" t="s">
        <v>521</v>
      </c>
      <c r="Q5" s="1" t="s">
        <v>1015</v>
      </c>
      <c r="R5" s="1" t="s">
        <v>1002</v>
      </c>
      <c r="S5" s="1" t="s">
        <v>1003</v>
      </c>
      <c r="T5" s="1" t="s">
        <v>1004</v>
      </c>
      <c r="U5" s="1" t="s">
        <v>1006</v>
      </c>
    </row>
    <row r="6" spans="1:21" x14ac:dyDescent="0.15">
      <c r="A6" t="s">
        <v>524</v>
      </c>
      <c r="B6" s="18">
        <v>1956.45</v>
      </c>
      <c r="C6" s="19">
        <f t="shared" ref="C6:C11" si="0">ROUND(U6/T6,2)</f>
        <v>9200</v>
      </c>
      <c r="D6" s="18"/>
      <c r="E6" s="20"/>
      <c r="F6" s="20"/>
      <c r="G6" s="20"/>
      <c r="H6" s="2">
        <v>1956</v>
      </c>
      <c r="I6" t="s">
        <v>37</v>
      </c>
      <c r="J6" s="1" t="s">
        <v>525</v>
      </c>
      <c r="K6" s="2">
        <v>369</v>
      </c>
      <c r="L6" s="1" t="s">
        <v>17</v>
      </c>
      <c r="M6" s="1" t="s">
        <v>17</v>
      </c>
      <c r="N6" s="1" t="s">
        <v>526</v>
      </c>
      <c r="O6" s="1" t="s">
        <v>527</v>
      </c>
      <c r="P6" s="1" t="s">
        <v>528</v>
      </c>
      <c r="Q6" s="21">
        <v>500</v>
      </c>
      <c r="R6" s="22">
        <v>1200</v>
      </c>
      <c r="S6" s="21"/>
      <c r="T6" s="2">
        <v>3.75</v>
      </c>
      <c r="U6" s="2">
        <v>34500</v>
      </c>
    </row>
    <row r="7" spans="1:21" x14ac:dyDescent="0.15">
      <c r="A7" t="s">
        <v>529</v>
      </c>
      <c r="B7" s="18">
        <v>1959.45</v>
      </c>
      <c r="C7" s="19">
        <f t="shared" si="0"/>
        <v>7600</v>
      </c>
      <c r="D7" s="18"/>
      <c r="E7" s="20"/>
      <c r="F7" s="20"/>
      <c r="G7" s="20"/>
      <c r="H7" s="2">
        <v>1959</v>
      </c>
      <c r="I7" t="s">
        <v>37</v>
      </c>
      <c r="J7" s="1" t="s">
        <v>525</v>
      </c>
      <c r="K7" s="2">
        <v>369</v>
      </c>
      <c r="L7" s="1" t="s">
        <v>17</v>
      </c>
      <c r="M7" s="1" t="s">
        <v>17</v>
      </c>
      <c r="N7" s="1" t="s">
        <v>530</v>
      </c>
      <c r="O7" s="1" t="s">
        <v>527</v>
      </c>
      <c r="P7" s="1" t="s">
        <v>528</v>
      </c>
      <c r="Q7" s="21">
        <v>500</v>
      </c>
      <c r="R7" s="22">
        <v>1200</v>
      </c>
      <c r="S7" s="21"/>
      <c r="T7" s="2">
        <v>7.5</v>
      </c>
      <c r="U7" s="2">
        <v>57000</v>
      </c>
    </row>
    <row r="8" spans="1:21" x14ac:dyDescent="0.15">
      <c r="A8">
        <v>2</v>
      </c>
      <c r="B8" s="18">
        <v>1960</v>
      </c>
      <c r="C8" s="19">
        <f t="shared" si="0"/>
        <v>3600</v>
      </c>
      <c r="D8" s="18"/>
      <c r="E8" s="20"/>
      <c r="F8" s="20"/>
      <c r="G8" s="20"/>
      <c r="H8" s="2">
        <v>1960</v>
      </c>
      <c r="J8" s="1" t="s">
        <v>525</v>
      </c>
      <c r="K8" s="2">
        <v>67</v>
      </c>
      <c r="L8" s="1" t="s">
        <v>17</v>
      </c>
      <c r="M8" s="1" t="s">
        <v>17</v>
      </c>
      <c r="N8" s="1" t="s">
        <v>531</v>
      </c>
      <c r="O8" s="1" t="s">
        <v>527</v>
      </c>
      <c r="P8" s="1" t="s">
        <v>528</v>
      </c>
      <c r="Q8" s="21">
        <v>625</v>
      </c>
      <c r="R8" s="22"/>
      <c r="S8" s="21"/>
      <c r="T8" s="2">
        <v>10</v>
      </c>
      <c r="U8" s="2">
        <v>36000</v>
      </c>
    </row>
    <row r="9" spans="1:21" x14ac:dyDescent="0.15">
      <c r="A9">
        <v>3</v>
      </c>
      <c r="B9" s="18">
        <v>1964</v>
      </c>
      <c r="C9" s="19">
        <f t="shared" si="0"/>
        <v>3518.62</v>
      </c>
      <c r="D9" s="18"/>
      <c r="E9" s="20"/>
      <c r="F9" s="20"/>
      <c r="G9" s="20"/>
      <c r="H9" s="2">
        <v>1964</v>
      </c>
      <c r="J9" s="1" t="s">
        <v>525</v>
      </c>
      <c r="K9" s="2">
        <v>67</v>
      </c>
      <c r="L9" s="1" t="s">
        <v>17</v>
      </c>
      <c r="M9" s="1" t="s">
        <v>17</v>
      </c>
      <c r="N9" s="1" t="s">
        <v>532</v>
      </c>
      <c r="O9" s="1" t="s">
        <v>533</v>
      </c>
      <c r="P9" s="1" t="s">
        <v>534</v>
      </c>
      <c r="Q9" s="21">
        <v>97.5</v>
      </c>
      <c r="R9" s="22"/>
      <c r="S9" s="21"/>
      <c r="T9" s="2">
        <v>7.25</v>
      </c>
      <c r="U9" s="2">
        <v>25510</v>
      </c>
    </row>
    <row r="10" spans="1:21" x14ac:dyDescent="0.15">
      <c r="A10">
        <v>4</v>
      </c>
      <c r="B10" s="18">
        <v>1966</v>
      </c>
      <c r="C10" s="19">
        <f t="shared" si="0"/>
        <v>1047.26</v>
      </c>
      <c r="D10" s="18"/>
      <c r="E10" s="20"/>
      <c r="F10" s="20"/>
      <c r="G10" s="20"/>
      <c r="H10" s="2">
        <v>1966</v>
      </c>
      <c r="J10" s="1" t="s">
        <v>525</v>
      </c>
      <c r="K10" s="2">
        <v>67</v>
      </c>
      <c r="L10" s="1" t="s">
        <v>17</v>
      </c>
      <c r="M10" s="1" t="s">
        <v>17</v>
      </c>
      <c r="N10" s="1" t="s">
        <v>535</v>
      </c>
      <c r="O10" s="1" t="s">
        <v>533</v>
      </c>
      <c r="P10" s="1" t="s">
        <v>536</v>
      </c>
      <c r="Q10" s="21">
        <v>87.5</v>
      </c>
      <c r="R10" s="22"/>
      <c r="S10" s="21"/>
      <c r="T10" s="2">
        <v>29.175999999999998</v>
      </c>
      <c r="U10" s="2">
        <v>30555</v>
      </c>
    </row>
    <row r="11" spans="1:21" x14ac:dyDescent="0.15">
      <c r="A11">
        <v>5</v>
      </c>
      <c r="B11" s="18">
        <v>1970</v>
      </c>
      <c r="C11" s="19">
        <f t="shared" si="0"/>
        <v>259.7</v>
      </c>
      <c r="D11" s="18"/>
      <c r="E11" s="20"/>
      <c r="F11" s="20"/>
      <c r="G11" s="20"/>
      <c r="H11" s="2">
        <v>1970</v>
      </c>
      <c r="J11" s="1" t="s">
        <v>525</v>
      </c>
      <c r="K11" s="2">
        <v>67</v>
      </c>
      <c r="L11" s="1" t="s">
        <v>17</v>
      </c>
      <c r="M11" s="1" t="s">
        <v>17</v>
      </c>
      <c r="N11" s="1" t="s">
        <v>537</v>
      </c>
      <c r="O11" s="1" t="s">
        <v>533</v>
      </c>
      <c r="P11" s="1" t="s">
        <v>538</v>
      </c>
      <c r="Q11" s="21">
        <v>38.299999999999997</v>
      </c>
      <c r="R11" s="22"/>
      <c r="S11" s="21"/>
      <c r="T11" s="2">
        <v>100</v>
      </c>
      <c r="U11" s="2">
        <v>25970</v>
      </c>
    </row>
    <row r="12" spans="1:21" x14ac:dyDescent="0.15">
      <c r="A12">
        <v>6</v>
      </c>
      <c r="B12" s="18">
        <v>1973</v>
      </c>
      <c r="C12" s="18"/>
      <c r="D12" s="18"/>
      <c r="E12" s="20">
        <f>U12/T12</f>
        <v>2549.9999999999995</v>
      </c>
      <c r="F12" s="20"/>
      <c r="G12" s="20">
        <v>2550</v>
      </c>
      <c r="H12" s="2">
        <v>1973</v>
      </c>
      <c r="I12" s="1" t="s">
        <v>21</v>
      </c>
      <c r="J12" s="1" t="s">
        <v>23</v>
      </c>
      <c r="L12" s="1" t="s">
        <v>539</v>
      </c>
      <c r="N12" s="1" t="s">
        <v>540</v>
      </c>
      <c r="P12" s="1" t="s">
        <v>541</v>
      </c>
      <c r="Q12" s="21"/>
      <c r="R12" s="22"/>
      <c r="S12" s="21"/>
      <c r="T12" s="2">
        <f>1.6*1.5</f>
        <v>2.4000000000000004</v>
      </c>
      <c r="U12" s="2">
        <v>6120</v>
      </c>
    </row>
    <row r="13" spans="1:21" x14ac:dyDescent="0.15">
      <c r="A13">
        <v>7</v>
      </c>
      <c r="B13" s="18">
        <v>1974</v>
      </c>
      <c r="C13" s="19">
        <f>ROUND(U13/T13,2)</f>
        <v>185</v>
      </c>
      <c r="D13" s="18"/>
      <c r="E13" s="20"/>
      <c r="F13" s="20"/>
      <c r="G13" s="20"/>
      <c r="H13" s="2">
        <v>1974</v>
      </c>
      <c r="J13" s="1" t="s">
        <v>525</v>
      </c>
      <c r="K13" s="2">
        <v>67</v>
      </c>
      <c r="L13" s="1" t="s">
        <v>17</v>
      </c>
      <c r="M13" s="1" t="s">
        <v>17</v>
      </c>
      <c r="N13" s="1" t="s">
        <v>542</v>
      </c>
      <c r="O13" s="1" t="s">
        <v>533</v>
      </c>
      <c r="P13" s="1" t="s">
        <v>543</v>
      </c>
      <c r="Q13" s="21">
        <v>38.299999999999997</v>
      </c>
      <c r="R13" s="22"/>
      <c r="S13" s="21"/>
      <c r="T13" s="2">
        <v>200</v>
      </c>
      <c r="U13" s="2">
        <v>37000</v>
      </c>
    </row>
    <row r="14" spans="1:21" x14ac:dyDescent="0.15">
      <c r="A14">
        <v>8</v>
      </c>
      <c r="B14" s="18">
        <v>1975</v>
      </c>
      <c r="C14" s="18"/>
      <c r="D14" s="19">
        <f>ROUND(U14/T14,2)</f>
        <v>11377.78</v>
      </c>
      <c r="E14" s="20"/>
      <c r="F14" s="20"/>
      <c r="G14" s="20"/>
      <c r="H14" s="2">
        <v>1975</v>
      </c>
      <c r="J14" s="1" t="s">
        <v>544</v>
      </c>
      <c r="L14" s="1" t="s">
        <v>545</v>
      </c>
      <c r="M14" s="1" t="s">
        <v>546</v>
      </c>
      <c r="N14" s="1" t="s">
        <v>547</v>
      </c>
      <c r="O14" s="1" t="s">
        <v>548</v>
      </c>
      <c r="P14" s="1" t="s">
        <v>549</v>
      </c>
      <c r="Q14" s="21"/>
      <c r="R14" s="22"/>
      <c r="S14" s="21"/>
      <c r="T14" s="2">
        <f>90/1024</f>
        <v>8.7890625E-2</v>
      </c>
      <c r="U14" s="2">
        <v>1000</v>
      </c>
    </row>
    <row r="15" spans="1:21" x14ac:dyDescent="0.15">
      <c r="A15">
        <v>9</v>
      </c>
      <c r="B15" s="18">
        <v>1979</v>
      </c>
      <c r="C15" s="18"/>
      <c r="D15" s="19">
        <f>ROUND(U15/T15,2)</f>
        <v>3009.42</v>
      </c>
      <c r="E15" s="20"/>
      <c r="F15" s="20"/>
      <c r="G15" s="20"/>
      <c r="H15" s="2">
        <v>1979</v>
      </c>
      <c r="I15" s="1" t="s">
        <v>21</v>
      </c>
      <c r="J15" s="1" t="s">
        <v>550</v>
      </c>
      <c r="K15" s="2">
        <v>124</v>
      </c>
      <c r="N15" s="1" t="s">
        <v>551</v>
      </c>
      <c r="P15" s="1" t="s">
        <v>549</v>
      </c>
      <c r="Q15" s="21"/>
      <c r="R15" s="22"/>
      <c r="S15" s="21"/>
      <c r="T15" s="2">
        <f>180/1024</f>
        <v>0.17578125</v>
      </c>
      <c r="U15" s="2">
        <v>529</v>
      </c>
    </row>
    <row r="16" spans="1:21" x14ac:dyDescent="0.15">
      <c r="A16">
        <v>10</v>
      </c>
      <c r="B16" s="18">
        <v>1980</v>
      </c>
      <c r="C16" s="18"/>
      <c r="D16" s="19">
        <f>ROUND(U16/T16,2)</f>
        <v>3488.63</v>
      </c>
      <c r="E16" s="20"/>
      <c r="F16" s="20"/>
      <c r="G16" s="20"/>
      <c r="H16" s="2">
        <v>1980</v>
      </c>
      <c r="I16" s="1" t="s">
        <v>21</v>
      </c>
      <c r="J16" s="1" t="s">
        <v>550</v>
      </c>
      <c r="K16" s="2">
        <v>123</v>
      </c>
      <c r="N16" s="1" t="s">
        <v>552</v>
      </c>
      <c r="P16" s="1" t="s">
        <v>549</v>
      </c>
      <c r="Q16" s="21"/>
      <c r="R16" s="22"/>
      <c r="S16" s="21"/>
      <c r="T16" s="2">
        <f>204/1024</f>
        <v>0.19921875</v>
      </c>
      <c r="U16" s="2">
        <v>695</v>
      </c>
    </row>
    <row r="17" spans="1:21" x14ac:dyDescent="0.15">
      <c r="A17">
        <v>11</v>
      </c>
      <c r="B17" s="18">
        <v>1981</v>
      </c>
      <c r="C17" s="18"/>
      <c r="D17" s="19">
        <f>ROUND(U17/T17,2)</f>
        <v>1020.83</v>
      </c>
      <c r="E17" s="20"/>
      <c r="F17" s="20"/>
      <c r="G17" s="20"/>
      <c r="H17" s="2">
        <v>1981</v>
      </c>
      <c r="I17" s="1" t="s">
        <v>21</v>
      </c>
      <c r="J17" s="1" t="s">
        <v>550</v>
      </c>
      <c r="K17" s="2">
        <v>141</v>
      </c>
      <c r="M17" s="1" t="s">
        <v>553</v>
      </c>
      <c r="N17" s="1" t="s">
        <v>554</v>
      </c>
      <c r="O17" s="1" t="s">
        <v>555</v>
      </c>
      <c r="P17" s="1" t="s">
        <v>549</v>
      </c>
      <c r="Q17" s="21"/>
      <c r="R17" s="22"/>
      <c r="S17" s="21"/>
      <c r="T17" s="2">
        <v>1.2</v>
      </c>
      <c r="U17" s="2">
        <v>1225</v>
      </c>
    </row>
    <row r="18" spans="1:21" x14ac:dyDescent="0.15">
      <c r="A18">
        <v>12</v>
      </c>
      <c r="B18" s="18">
        <v>1982</v>
      </c>
      <c r="C18" s="18"/>
      <c r="D18" s="18"/>
      <c r="E18" s="20">
        <f t="shared" ref="E18:E81" si="1">U18/T18</f>
        <v>289.21052631578948</v>
      </c>
      <c r="F18" s="20"/>
      <c r="G18" s="20">
        <v>289.21052631578948</v>
      </c>
      <c r="H18" s="2">
        <v>1982</v>
      </c>
      <c r="I18" s="1" t="s">
        <v>21</v>
      </c>
      <c r="J18" s="1" t="s">
        <v>550</v>
      </c>
      <c r="K18" s="2">
        <v>139</v>
      </c>
      <c r="N18" s="1" t="s">
        <v>556</v>
      </c>
      <c r="P18" s="1" t="s">
        <v>557</v>
      </c>
      <c r="Q18" s="21"/>
      <c r="R18" s="22"/>
      <c r="S18" s="21"/>
      <c r="T18" s="2">
        <v>19</v>
      </c>
      <c r="U18" s="2">
        <v>5495</v>
      </c>
    </row>
    <row r="19" spans="1:21" x14ac:dyDescent="0.15">
      <c r="A19">
        <v>13</v>
      </c>
      <c r="B19" s="18">
        <v>1982</v>
      </c>
      <c r="C19" s="18"/>
      <c r="D19" s="18"/>
      <c r="E19" s="20">
        <f t="shared" si="1"/>
        <v>270</v>
      </c>
      <c r="F19" s="20"/>
      <c r="G19" s="20">
        <v>270</v>
      </c>
      <c r="H19" s="23">
        <v>1982</v>
      </c>
      <c r="I19" s="1" t="s">
        <v>21</v>
      </c>
      <c r="J19" s="1" t="s">
        <v>550</v>
      </c>
      <c r="K19" s="23">
        <v>12</v>
      </c>
      <c r="L19" t="s">
        <v>558</v>
      </c>
      <c r="M19" t="s">
        <v>559</v>
      </c>
      <c r="N19" s="1" t="s">
        <v>560</v>
      </c>
      <c r="O19" t="s">
        <v>561</v>
      </c>
      <c r="P19" s="1" t="s">
        <v>557</v>
      </c>
      <c r="Q19" s="21">
        <v>93.3</v>
      </c>
      <c r="R19" s="22">
        <v>3600</v>
      </c>
      <c r="S19" s="21"/>
      <c r="T19" s="2">
        <v>5</v>
      </c>
      <c r="U19" s="23">
        <v>1350</v>
      </c>
    </row>
    <row r="20" spans="1:21" x14ac:dyDescent="0.15">
      <c r="A20">
        <v>14</v>
      </c>
      <c r="B20" s="18">
        <v>1983</v>
      </c>
      <c r="C20" s="18"/>
      <c r="D20" s="18"/>
      <c r="E20" s="20">
        <f t="shared" si="1"/>
        <v>319</v>
      </c>
      <c r="F20" s="20"/>
      <c r="G20" s="20">
        <v>319</v>
      </c>
      <c r="H20" s="2">
        <v>1983</v>
      </c>
      <c r="I20" s="1" t="s">
        <v>21</v>
      </c>
      <c r="J20" s="1" t="s">
        <v>550</v>
      </c>
      <c r="K20" s="2">
        <v>153</v>
      </c>
      <c r="N20" s="1" t="s">
        <v>562</v>
      </c>
      <c r="P20" s="1" t="s">
        <v>557</v>
      </c>
      <c r="Q20" s="21"/>
      <c r="R20" s="22"/>
      <c r="S20" s="21"/>
      <c r="T20" s="2">
        <v>5</v>
      </c>
      <c r="U20" s="2">
        <v>1595</v>
      </c>
    </row>
    <row r="21" spans="1:21" x14ac:dyDescent="0.15">
      <c r="A21">
        <v>15</v>
      </c>
      <c r="B21" s="18">
        <v>1983.5</v>
      </c>
      <c r="C21" s="18"/>
      <c r="D21" s="18"/>
      <c r="E21" s="20">
        <f t="shared" si="1"/>
        <v>119.9</v>
      </c>
      <c r="F21" s="20"/>
      <c r="G21" s="20">
        <v>119.9</v>
      </c>
      <c r="H21" s="23">
        <v>1983</v>
      </c>
      <c r="I21" s="1" t="s">
        <v>46</v>
      </c>
      <c r="J21" s="1" t="s">
        <v>550</v>
      </c>
      <c r="K21" s="23">
        <v>77</v>
      </c>
      <c r="L21" t="s">
        <v>563</v>
      </c>
      <c r="M21" t="s">
        <v>564</v>
      </c>
      <c r="N21" s="1" t="s">
        <v>565</v>
      </c>
      <c r="O21" t="s">
        <v>561</v>
      </c>
      <c r="P21" s="1" t="s">
        <v>557</v>
      </c>
      <c r="Q21" s="21"/>
      <c r="R21" s="22"/>
      <c r="S21" s="21"/>
      <c r="T21" s="23">
        <v>10</v>
      </c>
      <c r="U21" s="23">
        <v>1199</v>
      </c>
    </row>
    <row r="22" spans="1:21" x14ac:dyDescent="0.15">
      <c r="A22">
        <v>16</v>
      </c>
      <c r="B22" s="18">
        <v>1983.5</v>
      </c>
      <c r="C22" s="18"/>
      <c r="D22" s="18"/>
      <c r="E22" s="20">
        <f t="shared" si="1"/>
        <v>287.5</v>
      </c>
      <c r="F22" s="20"/>
      <c r="G22" s="20">
        <v>287.5</v>
      </c>
      <c r="H22" s="23">
        <v>1983</v>
      </c>
      <c r="I22" s="1" t="s">
        <v>46</v>
      </c>
      <c r="J22" s="1" t="s">
        <v>550</v>
      </c>
      <c r="K22" s="23">
        <v>140</v>
      </c>
      <c r="L22" t="s">
        <v>566</v>
      </c>
      <c r="M22" t="s">
        <v>559</v>
      </c>
      <c r="N22" s="1" t="s">
        <v>567</v>
      </c>
      <c r="O22" t="s">
        <v>561</v>
      </c>
      <c r="P22" s="1" t="s">
        <v>568</v>
      </c>
      <c r="Q22" s="21">
        <v>93.3</v>
      </c>
      <c r="R22" s="22">
        <v>3600</v>
      </c>
      <c r="S22" s="21"/>
      <c r="T22" s="23">
        <v>10</v>
      </c>
      <c r="U22" s="23">
        <v>2875</v>
      </c>
    </row>
    <row r="23" spans="1:21" x14ac:dyDescent="0.15">
      <c r="A23">
        <v>17</v>
      </c>
      <c r="B23" s="18">
        <v>1984.09</v>
      </c>
      <c r="C23" s="18"/>
      <c r="D23" s="19">
        <f>ROUND(U23/T23,2)</f>
        <v>566.04</v>
      </c>
      <c r="E23" s="20"/>
      <c r="F23" s="20"/>
      <c r="G23" s="20"/>
      <c r="H23" s="2">
        <v>1984</v>
      </c>
      <c r="I23" s="1" t="s">
        <v>21</v>
      </c>
      <c r="J23" s="1" t="s">
        <v>550</v>
      </c>
      <c r="K23" s="2">
        <v>163</v>
      </c>
      <c r="N23" s="1" t="s">
        <v>569</v>
      </c>
      <c r="O23" s="1" t="s">
        <v>548</v>
      </c>
      <c r="P23" s="1" t="s">
        <v>549</v>
      </c>
      <c r="Q23" s="21"/>
      <c r="R23" s="22"/>
      <c r="S23" s="21"/>
      <c r="T23" s="2">
        <f>720/1024</f>
        <v>0.703125</v>
      </c>
      <c r="U23" s="2">
        <v>398</v>
      </c>
    </row>
    <row r="24" spans="1:21" x14ac:dyDescent="0.15">
      <c r="A24">
        <v>18</v>
      </c>
      <c r="B24" s="18">
        <v>1984.58</v>
      </c>
      <c r="C24" s="18"/>
      <c r="D24" s="18"/>
      <c r="E24" s="20">
        <f t="shared" si="1"/>
        <v>37.5</v>
      </c>
      <c r="F24" s="20"/>
      <c r="G24" s="20">
        <v>37.5</v>
      </c>
      <c r="H24" s="23">
        <v>1984</v>
      </c>
      <c r="I24" s="1" t="s">
        <v>40</v>
      </c>
      <c r="J24" s="1" t="s">
        <v>54</v>
      </c>
      <c r="K24" s="23">
        <v>471</v>
      </c>
      <c r="M24" t="s">
        <v>559</v>
      </c>
      <c r="N24" s="1" t="s">
        <v>570</v>
      </c>
      <c r="O24" s="1"/>
      <c r="P24" s="1" t="s">
        <v>557</v>
      </c>
      <c r="Q24" s="21"/>
      <c r="R24" s="22"/>
      <c r="S24" s="21"/>
      <c r="T24" s="23">
        <v>10</v>
      </c>
      <c r="U24" s="23">
        <v>375</v>
      </c>
    </row>
    <row r="25" spans="1:21" x14ac:dyDescent="0.15">
      <c r="A25">
        <v>19</v>
      </c>
      <c r="B25" s="18">
        <v>1985</v>
      </c>
      <c r="C25" s="18"/>
      <c r="D25" s="18"/>
      <c r="E25" s="20">
        <f t="shared" si="1"/>
        <v>31.392857142857142</v>
      </c>
      <c r="F25" s="20"/>
      <c r="G25" s="20">
        <v>31.392857142857142</v>
      </c>
      <c r="H25" s="2">
        <v>1985</v>
      </c>
      <c r="I25" s="1" t="s">
        <v>21</v>
      </c>
      <c r="J25" s="1" t="s">
        <v>54</v>
      </c>
      <c r="K25" s="2">
        <v>476</v>
      </c>
      <c r="N25" s="1" t="s">
        <v>544</v>
      </c>
      <c r="P25" s="1" t="s">
        <v>557</v>
      </c>
      <c r="Q25" s="21"/>
      <c r="R25" s="22"/>
      <c r="S25" s="21"/>
      <c r="T25" s="2">
        <v>140</v>
      </c>
      <c r="U25" s="2">
        <v>4395</v>
      </c>
    </row>
    <row r="26" spans="1:21" x14ac:dyDescent="0.15">
      <c r="A26">
        <v>20</v>
      </c>
      <c r="B26" s="18">
        <v>1985.5</v>
      </c>
      <c r="C26" s="18"/>
      <c r="D26" s="18"/>
      <c r="E26" s="20">
        <f t="shared" si="1"/>
        <v>34.75</v>
      </c>
      <c r="F26" s="20"/>
      <c r="G26" s="20">
        <v>34.75</v>
      </c>
      <c r="H26" s="23">
        <v>1985</v>
      </c>
      <c r="I26" s="1" t="s">
        <v>46</v>
      </c>
      <c r="J26" s="1" t="s">
        <v>54</v>
      </c>
      <c r="K26" s="23">
        <v>444</v>
      </c>
      <c r="L26" t="s">
        <v>55</v>
      </c>
      <c r="M26" t="s">
        <v>559</v>
      </c>
      <c r="N26" s="1" t="s">
        <v>571</v>
      </c>
      <c r="O26" t="s">
        <v>572</v>
      </c>
      <c r="P26" s="1" t="s">
        <v>573</v>
      </c>
      <c r="Q26" s="21">
        <v>73.3</v>
      </c>
      <c r="R26" s="22">
        <v>3600</v>
      </c>
      <c r="S26" s="21"/>
      <c r="T26" s="23">
        <v>20</v>
      </c>
      <c r="U26" s="23">
        <v>695</v>
      </c>
    </row>
    <row r="27" spans="1:21" x14ac:dyDescent="0.15">
      <c r="A27">
        <v>21</v>
      </c>
      <c r="B27" s="18">
        <v>1986</v>
      </c>
      <c r="C27" s="18"/>
      <c r="D27" s="18"/>
      <c r="E27" s="20">
        <f t="shared" si="1"/>
        <v>24.45</v>
      </c>
      <c r="F27" s="20"/>
      <c r="G27" s="20">
        <v>24.45</v>
      </c>
      <c r="H27" s="2">
        <v>1986</v>
      </c>
      <c r="I27" s="1" t="s">
        <v>21</v>
      </c>
      <c r="J27" s="1" t="s">
        <v>54</v>
      </c>
      <c r="K27" s="2">
        <v>450</v>
      </c>
      <c r="N27" s="1" t="s">
        <v>544</v>
      </c>
      <c r="P27" s="1" t="s">
        <v>557</v>
      </c>
      <c r="Q27" s="21"/>
      <c r="R27" s="22"/>
      <c r="S27" s="21"/>
      <c r="T27" s="2">
        <v>20</v>
      </c>
      <c r="U27" s="2">
        <v>489</v>
      </c>
    </row>
    <row r="28" spans="1:21" x14ac:dyDescent="0.15">
      <c r="A28">
        <v>22</v>
      </c>
      <c r="B28" s="18">
        <v>1986</v>
      </c>
      <c r="C28" s="18"/>
      <c r="D28" s="18"/>
      <c r="E28" s="20">
        <f t="shared" si="1"/>
        <v>18.45</v>
      </c>
      <c r="F28" s="20"/>
      <c r="G28" s="20">
        <v>18.45</v>
      </c>
      <c r="H28" s="2">
        <v>1986</v>
      </c>
      <c r="I28" s="1" t="s">
        <v>21</v>
      </c>
      <c r="J28" s="1" t="s">
        <v>54</v>
      </c>
      <c r="K28" s="23">
        <v>446</v>
      </c>
      <c r="L28" t="s">
        <v>574</v>
      </c>
      <c r="M28" t="s">
        <v>559</v>
      </c>
      <c r="N28" s="1" t="s">
        <v>571</v>
      </c>
      <c r="O28" t="s">
        <v>572</v>
      </c>
      <c r="P28" s="1" t="s">
        <v>573</v>
      </c>
      <c r="Q28" s="21">
        <v>73.3</v>
      </c>
      <c r="R28" s="22">
        <v>3600</v>
      </c>
      <c r="S28" s="21"/>
      <c r="T28" s="23">
        <v>20</v>
      </c>
      <c r="U28" s="23">
        <v>369</v>
      </c>
    </row>
    <row r="29" spans="1:21" x14ac:dyDescent="0.15">
      <c r="A29">
        <v>23</v>
      </c>
      <c r="B29" s="18">
        <v>1987</v>
      </c>
      <c r="C29" s="18"/>
      <c r="D29" s="18"/>
      <c r="E29" s="20">
        <f t="shared" si="1"/>
        <v>14.966666666666667</v>
      </c>
      <c r="F29" s="20"/>
      <c r="G29" s="20">
        <v>14.966666666666667</v>
      </c>
      <c r="H29" s="2">
        <v>1987</v>
      </c>
      <c r="I29" s="1" t="s">
        <v>21</v>
      </c>
      <c r="J29" s="1" t="s">
        <v>54</v>
      </c>
      <c r="K29" s="2">
        <v>409</v>
      </c>
      <c r="N29" s="1" t="s">
        <v>544</v>
      </c>
      <c r="P29" s="1" t="s">
        <v>557</v>
      </c>
      <c r="Q29" s="21">
        <v>70</v>
      </c>
      <c r="R29" s="22"/>
      <c r="S29" s="21"/>
      <c r="T29" s="2">
        <v>30</v>
      </c>
      <c r="U29" s="2">
        <v>449</v>
      </c>
    </row>
    <row r="30" spans="1:21" x14ac:dyDescent="0.15">
      <c r="A30">
        <v>24</v>
      </c>
      <c r="B30" s="18">
        <v>1988</v>
      </c>
      <c r="C30" s="18"/>
      <c r="D30" s="18"/>
      <c r="E30" s="20">
        <f t="shared" si="1"/>
        <v>9.9666666666666668</v>
      </c>
      <c r="F30" s="20"/>
      <c r="G30" s="20">
        <v>9.9666666666666668</v>
      </c>
      <c r="H30" s="2">
        <v>1988</v>
      </c>
      <c r="I30" s="1" t="s">
        <v>21</v>
      </c>
      <c r="J30" s="1" t="s">
        <v>54</v>
      </c>
      <c r="K30" s="2">
        <v>334</v>
      </c>
      <c r="L30" s="1" t="s">
        <v>68</v>
      </c>
      <c r="M30" t="s">
        <v>559</v>
      </c>
      <c r="N30" s="1" t="s">
        <v>575</v>
      </c>
      <c r="O30" s="1" t="s">
        <v>572</v>
      </c>
      <c r="P30" s="1" t="s">
        <v>576</v>
      </c>
      <c r="Q30" s="21">
        <v>70</v>
      </c>
      <c r="R30" s="22"/>
      <c r="S30" s="21"/>
      <c r="T30" s="2">
        <v>30</v>
      </c>
      <c r="U30" s="2">
        <v>299</v>
      </c>
    </row>
    <row r="31" spans="1:21" x14ac:dyDescent="0.15">
      <c r="A31">
        <v>25</v>
      </c>
      <c r="B31" s="18">
        <v>1989</v>
      </c>
      <c r="C31" s="18"/>
      <c r="D31" s="18"/>
      <c r="E31" s="20">
        <f t="shared" si="1"/>
        <v>7.4833333333333334</v>
      </c>
      <c r="F31" s="20"/>
      <c r="G31" s="20">
        <v>7.4833333333333334</v>
      </c>
      <c r="H31" s="2">
        <v>1989</v>
      </c>
      <c r="I31" s="1" t="s">
        <v>21</v>
      </c>
      <c r="J31" s="1" t="s">
        <v>54</v>
      </c>
      <c r="K31" s="2">
        <v>431</v>
      </c>
      <c r="L31" s="1" t="s">
        <v>68</v>
      </c>
      <c r="M31" t="s">
        <v>559</v>
      </c>
      <c r="N31" s="1" t="s">
        <v>577</v>
      </c>
      <c r="O31" s="1" t="s">
        <v>572</v>
      </c>
      <c r="P31" s="1" t="s">
        <v>576</v>
      </c>
      <c r="Q31" s="21">
        <v>40</v>
      </c>
      <c r="R31" s="22"/>
      <c r="S31" s="21"/>
      <c r="T31" s="2">
        <v>60</v>
      </c>
      <c r="U31" s="2">
        <v>449</v>
      </c>
    </row>
    <row r="32" spans="1:21" x14ac:dyDescent="0.15">
      <c r="A32">
        <v>26</v>
      </c>
      <c r="B32" s="18">
        <v>1989</v>
      </c>
      <c r="C32" s="18"/>
      <c r="D32" s="18"/>
      <c r="E32" s="20">
        <f t="shared" si="1"/>
        <v>14.3</v>
      </c>
      <c r="F32" s="20"/>
      <c r="G32" s="20">
        <v>14.3</v>
      </c>
      <c r="H32" s="23">
        <v>1989</v>
      </c>
      <c r="I32" s="1" t="s">
        <v>21</v>
      </c>
      <c r="J32" s="1" t="s">
        <v>54</v>
      </c>
      <c r="K32" s="23">
        <v>423</v>
      </c>
      <c r="L32" s="1" t="s">
        <v>56</v>
      </c>
      <c r="M32" t="s">
        <v>559</v>
      </c>
      <c r="N32" s="1" t="s">
        <v>578</v>
      </c>
      <c r="O32" s="1" t="s">
        <v>579</v>
      </c>
      <c r="P32" s="1"/>
      <c r="Q32" s="21">
        <v>48.3</v>
      </c>
      <c r="R32" s="22">
        <v>3600</v>
      </c>
      <c r="S32" s="21"/>
      <c r="T32" s="23">
        <v>30</v>
      </c>
      <c r="U32" s="23">
        <v>429</v>
      </c>
    </row>
    <row r="33" spans="1:21" x14ac:dyDescent="0.15">
      <c r="A33">
        <v>27</v>
      </c>
      <c r="B33" s="18">
        <v>1990</v>
      </c>
      <c r="C33" s="18"/>
      <c r="D33" s="18"/>
      <c r="E33" s="20">
        <f t="shared" si="1"/>
        <v>5.2794117647058822</v>
      </c>
      <c r="F33" s="20"/>
      <c r="G33" s="20">
        <v>5.2794117647058822</v>
      </c>
      <c r="H33" s="2">
        <v>1990</v>
      </c>
      <c r="I33" s="1" t="s">
        <v>21</v>
      </c>
      <c r="J33" s="1" t="s">
        <v>54</v>
      </c>
      <c r="K33" s="2">
        <v>393</v>
      </c>
      <c r="L33" s="1" t="s">
        <v>68</v>
      </c>
      <c r="M33" s="1" t="s">
        <v>580</v>
      </c>
      <c r="N33" s="1" t="s">
        <v>581</v>
      </c>
      <c r="Q33" s="21">
        <v>16.5</v>
      </c>
      <c r="R33" s="22"/>
      <c r="S33" s="21"/>
      <c r="T33" s="2">
        <v>340</v>
      </c>
      <c r="U33" s="2">
        <v>1795</v>
      </c>
    </row>
    <row r="34" spans="1:21" x14ac:dyDescent="0.15">
      <c r="A34">
        <v>28</v>
      </c>
      <c r="B34" s="18">
        <v>1990.17</v>
      </c>
      <c r="C34" s="18"/>
      <c r="D34" s="18"/>
      <c r="E34" s="20">
        <f t="shared" si="1"/>
        <v>4.083333333333333</v>
      </c>
      <c r="F34" s="20"/>
      <c r="G34" s="20">
        <v>4.083333333333333</v>
      </c>
      <c r="H34" s="2">
        <v>1990</v>
      </c>
      <c r="I34" s="1" t="s">
        <v>35</v>
      </c>
      <c r="J34" s="1" t="s">
        <v>54</v>
      </c>
      <c r="K34" s="2">
        <v>335</v>
      </c>
      <c r="M34" s="1" t="s">
        <v>582</v>
      </c>
      <c r="N34" s="1" t="s">
        <v>583</v>
      </c>
      <c r="Q34" s="21">
        <v>16</v>
      </c>
      <c r="R34" s="22"/>
      <c r="S34" s="21"/>
      <c r="T34" s="2">
        <v>660</v>
      </c>
      <c r="U34" s="2">
        <v>2695</v>
      </c>
    </row>
    <row r="35" spans="1:21" x14ac:dyDescent="0.15">
      <c r="A35">
        <v>29</v>
      </c>
      <c r="B35" s="18">
        <v>1990.5</v>
      </c>
      <c r="C35" s="18"/>
      <c r="D35" s="18"/>
      <c r="E35" s="20">
        <f t="shared" si="1"/>
        <v>3.2692307692307692</v>
      </c>
      <c r="F35" s="20"/>
      <c r="G35" s="20">
        <v>3.2692307692307692</v>
      </c>
      <c r="H35" s="2">
        <v>1990</v>
      </c>
      <c r="I35" s="1" t="s">
        <v>46</v>
      </c>
      <c r="J35" s="1" t="s">
        <v>54</v>
      </c>
      <c r="K35" s="2">
        <v>327</v>
      </c>
      <c r="L35" s="1" t="s">
        <v>584</v>
      </c>
      <c r="M35" s="1" t="s">
        <v>585</v>
      </c>
      <c r="Q35" s="21"/>
      <c r="R35" s="22"/>
      <c r="S35" s="21"/>
      <c r="T35" s="2">
        <v>702</v>
      </c>
      <c r="U35" s="2">
        <v>2295</v>
      </c>
    </row>
    <row r="36" spans="1:21" x14ac:dyDescent="0.15">
      <c r="A36">
        <v>30</v>
      </c>
      <c r="B36" s="18">
        <v>1990.75</v>
      </c>
      <c r="C36" s="18"/>
      <c r="D36" s="18"/>
      <c r="E36" s="20">
        <f t="shared" si="1"/>
        <v>5.2153846153846155</v>
      </c>
      <c r="F36" s="20"/>
      <c r="G36" s="20">
        <v>5.2153846153846155</v>
      </c>
      <c r="H36" s="2">
        <v>1990</v>
      </c>
      <c r="I36" s="1" t="s">
        <v>33</v>
      </c>
      <c r="J36" s="1" t="s">
        <v>54</v>
      </c>
      <c r="K36" s="2">
        <v>350</v>
      </c>
      <c r="L36" s="1" t="s">
        <v>90</v>
      </c>
      <c r="M36" t="s">
        <v>559</v>
      </c>
      <c r="N36" s="1" t="s">
        <v>586</v>
      </c>
      <c r="P36" s="1" t="s">
        <v>576</v>
      </c>
      <c r="Q36" s="21">
        <v>28</v>
      </c>
      <c r="R36" s="22"/>
      <c r="S36" s="21"/>
      <c r="T36" s="2">
        <v>65</v>
      </c>
      <c r="U36" s="2">
        <v>339</v>
      </c>
    </row>
    <row r="37" spans="1:21" x14ac:dyDescent="0.15">
      <c r="A37">
        <v>31</v>
      </c>
      <c r="B37" s="18">
        <v>1991</v>
      </c>
      <c r="C37" s="18"/>
      <c r="D37" s="18"/>
      <c r="E37" s="20">
        <f t="shared" si="1"/>
        <v>4.2450000000000001</v>
      </c>
      <c r="F37" s="20"/>
      <c r="G37" s="20">
        <v>4.2450000000000001</v>
      </c>
      <c r="H37" s="2">
        <v>1991</v>
      </c>
      <c r="I37" s="1" t="s">
        <v>21</v>
      </c>
      <c r="J37" s="1" t="s">
        <v>54</v>
      </c>
      <c r="K37" s="2">
        <v>392</v>
      </c>
      <c r="L37" s="1" t="s">
        <v>90</v>
      </c>
      <c r="M37" s="1" t="s">
        <v>587</v>
      </c>
      <c r="Q37" s="21">
        <v>18</v>
      </c>
      <c r="R37" s="22"/>
      <c r="S37" s="21"/>
      <c r="T37" s="2">
        <v>200</v>
      </c>
      <c r="U37" s="2">
        <v>849</v>
      </c>
    </row>
    <row r="38" spans="1:21" x14ac:dyDescent="0.15">
      <c r="A38">
        <v>32</v>
      </c>
      <c r="B38" s="18">
        <v>1991.17</v>
      </c>
      <c r="C38" s="18"/>
      <c r="D38" s="18"/>
      <c r="E38" s="20">
        <f t="shared" si="1"/>
        <v>3.0676923076923077</v>
      </c>
      <c r="F38" s="20"/>
      <c r="G38" s="20">
        <v>3.0676923076923077</v>
      </c>
      <c r="H38" s="2">
        <v>1991</v>
      </c>
      <c r="I38" s="1" t="s">
        <v>35</v>
      </c>
      <c r="J38" s="1" t="s">
        <v>54</v>
      </c>
      <c r="K38" s="2">
        <v>357</v>
      </c>
      <c r="L38" s="1" t="s">
        <v>588</v>
      </c>
      <c r="M38" s="1" t="s">
        <v>589</v>
      </c>
      <c r="N38" s="1" t="s">
        <v>590</v>
      </c>
      <c r="P38" s="1" t="s">
        <v>591</v>
      </c>
      <c r="Q38" s="21"/>
      <c r="R38" s="22"/>
      <c r="S38" s="21"/>
      <c r="T38" s="2">
        <v>650</v>
      </c>
      <c r="U38" s="2">
        <v>1994</v>
      </c>
    </row>
    <row r="39" spans="1:21" x14ac:dyDescent="0.15">
      <c r="A39">
        <v>33</v>
      </c>
      <c r="B39" s="18">
        <v>1991.5</v>
      </c>
      <c r="C39" s="18"/>
      <c r="D39" s="18"/>
      <c r="E39" s="20">
        <f t="shared" si="1"/>
        <v>2.8032544378698225</v>
      </c>
      <c r="F39" s="20"/>
      <c r="G39" s="20">
        <v>2.8032544378698225</v>
      </c>
      <c r="H39" s="2">
        <v>1991</v>
      </c>
      <c r="I39" s="1" t="s">
        <v>46</v>
      </c>
      <c r="J39" s="1" t="s">
        <v>54</v>
      </c>
      <c r="K39" s="2">
        <v>321</v>
      </c>
      <c r="L39" s="1" t="s">
        <v>592</v>
      </c>
      <c r="M39" s="1" t="s">
        <v>589</v>
      </c>
      <c r="N39" s="1" t="s">
        <v>593</v>
      </c>
      <c r="Q39" s="21"/>
      <c r="R39" s="22"/>
      <c r="S39" s="21"/>
      <c r="T39" s="2">
        <v>676</v>
      </c>
      <c r="U39" s="2">
        <v>1895</v>
      </c>
    </row>
    <row r="40" spans="1:21" x14ac:dyDescent="0.15">
      <c r="A40">
        <v>34</v>
      </c>
      <c r="B40" s="18">
        <v>1991.75</v>
      </c>
      <c r="C40" s="18"/>
      <c r="D40" s="18"/>
      <c r="E40" s="20">
        <f t="shared" si="1"/>
        <v>2.7919999999999998</v>
      </c>
      <c r="F40" s="20"/>
      <c r="G40" s="20">
        <v>2.7919999999999998</v>
      </c>
      <c r="H40" s="2">
        <v>1991</v>
      </c>
      <c r="I40" s="1" t="s">
        <v>33</v>
      </c>
      <c r="J40" s="1" t="s">
        <v>54</v>
      </c>
      <c r="K40" s="2">
        <v>305</v>
      </c>
      <c r="L40" s="1" t="s">
        <v>90</v>
      </c>
      <c r="M40" t="s">
        <v>559</v>
      </c>
      <c r="N40" s="1" t="s">
        <v>594</v>
      </c>
      <c r="P40" s="1" t="s">
        <v>595</v>
      </c>
      <c r="Q40" s="21">
        <v>20</v>
      </c>
      <c r="R40" s="22"/>
      <c r="S40" s="21"/>
      <c r="T40" s="2">
        <v>125</v>
      </c>
      <c r="U40" s="2">
        <v>349</v>
      </c>
    </row>
    <row r="41" spans="1:21" x14ac:dyDescent="0.15">
      <c r="A41">
        <v>35</v>
      </c>
      <c r="B41" s="18">
        <v>1992</v>
      </c>
      <c r="C41" s="18"/>
      <c r="D41" s="18"/>
      <c r="E41" s="20">
        <f t="shared" si="1"/>
        <v>1.9558823529411764</v>
      </c>
      <c r="F41" s="20"/>
      <c r="G41" s="20">
        <v>1.9558823529411764</v>
      </c>
      <c r="H41" s="2">
        <v>1992</v>
      </c>
      <c r="I41" s="1" t="s">
        <v>21</v>
      </c>
      <c r="J41" s="1" t="s">
        <v>54</v>
      </c>
      <c r="K41" s="2">
        <v>370</v>
      </c>
      <c r="L41" s="1" t="s">
        <v>596</v>
      </c>
      <c r="M41" s="1" t="s">
        <v>589</v>
      </c>
      <c r="Q41" s="21"/>
      <c r="R41" s="22"/>
      <c r="S41" s="21"/>
      <c r="T41" s="2">
        <v>1020</v>
      </c>
      <c r="U41" s="2">
        <v>1995</v>
      </c>
    </row>
    <row r="42" spans="1:21" x14ac:dyDescent="0.15">
      <c r="A42">
        <v>36</v>
      </c>
      <c r="B42" s="18">
        <v>1992.17</v>
      </c>
      <c r="C42" s="18"/>
      <c r="D42" s="18"/>
      <c r="E42" s="20">
        <f t="shared" si="1"/>
        <v>1.9558823529411764</v>
      </c>
      <c r="F42" s="20"/>
      <c r="G42" s="20">
        <v>1.9558823529411764</v>
      </c>
      <c r="H42" s="2">
        <v>1992</v>
      </c>
      <c r="I42" s="1" t="s">
        <v>35</v>
      </c>
      <c r="J42" s="1" t="s">
        <v>54</v>
      </c>
      <c r="K42" s="2">
        <v>335</v>
      </c>
      <c r="L42" s="1" t="s">
        <v>596</v>
      </c>
      <c r="M42" s="1" t="s">
        <v>589</v>
      </c>
      <c r="P42" s="1" t="s">
        <v>597</v>
      </c>
      <c r="Q42" s="21"/>
      <c r="R42" s="22"/>
      <c r="S42" s="21"/>
      <c r="T42" s="2">
        <v>1020</v>
      </c>
      <c r="U42" s="2">
        <v>1995</v>
      </c>
    </row>
    <row r="43" spans="1:21" x14ac:dyDescent="0.15">
      <c r="A43">
        <v>37</v>
      </c>
      <c r="B43" s="18">
        <v>1992.5</v>
      </c>
      <c r="C43" s="18"/>
      <c r="D43" s="18"/>
      <c r="E43" s="20">
        <f t="shared" si="1"/>
        <v>1.6241666666666668</v>
      </c>
      <c r="F43" s="20"/>
      <c r="G43" s="20">
        <v>1.6241666666666668</v>
      </c>
      <c r="H43" s="2">
        <v>1992</v>
      </c>
      <c r="I43" s="1" t="s">
        <v>46</v>
      </c>
      <c r="J43" s="1" t="s">
        <v>54</v>
      </c>
      <c r="K43" s="2">
        <v>343</v>
      </c>
      <c r="L43" s="1" t="s">
        <v>598</v>
      </c>
      <c r="M43" t="s">
        <v>559</v>
      </c>
      <c r="N43" s="1" t="s">
        <v>599</v>
      </c>
      <c r="Q43" s="21"/>
      <c r="R43" s="22"/>
      <c r="S43" s="21"/>
      <c r="T43" s="2">
        <v>1200</v>
      </c>
      <c r="U43" s="2">
        <v>1949</v>
      </c>
    </row>
    <row r="44" spans="1:21" x14ac:dyDescent="0.15">
      <c r="A44">
        <v>38</v>
      </c>
      <c r="B44" s="18">
        <v>1992.75</v>
      </c>
      <c r="C44" s="18"/>
      <c r="D44" s="18"/>
      <c r="E44" s="20">
        <f t="shared" si="1"/>
        <v>1.3995</v>
      </c>
      <c r="F44" s="20"/>
      <c r="G44" s="20">
        <v>1.3995</v>
      </c>
      <c r="H44" s="2">
        <v>1992</v>
      </c>
      <c r="I44" s="1" t="s">
        <v>33</v>
      </c>
      <c r="J44" s="1" t="s">
        <v>54</v>
      </c>
      <c r="K44" s="2">
        <v>297</v>
      </c>
      <c r="L44" s="1" t="s">
        <v>598</v>
      </c>
      <c r="M44" s="1" t="s">
        <v>600</v>
      </c>
      <c r="Q44" s="21"/>
      <c r="R44" s="22"/>
      <c r="S44" s="21"/>
      <c r="T44" s="2">
        <v>2000</v>
      </c>
      <c r="U44" s="2">
        <v>2799</v>
      </c>
    </row>
    <row r="45" spans="1:21" x14ac:dyDescent="0.15">
      <c r="A45">
        <v>39</v>
      </c>
      <c r="B45" s="18">
        <v>1993</v>
      </c>
      <c r="C45" s="18"/>
      <c r="D45" s="18"/>
      <c r="E45" s="20">
        <f t="shared" si="1"/>
        <v>1.3325925925925926</v>
      </c>
      <c r="F45" s="20"/>
      <c r="G45" s="20">
        <v>1.3325925925925926</v>
      </c>
      <c r="H45" s="2">
        <v>1993</v>
      </c>
      <c r="I45" s="1" t="s">
        <v>21</v>
      </c>
      <c r="J45" s="1" t="s">
        <v>54</v>
      </c>
      <c r="K45" s="2">
        <v>295</v>
      </c>
      <c r="L45" s="1" t="s">
        <v>601</v>
      </c>
      <c r="M45" s="1" t="s">
        <v>602</v>
      </c>
      <c r="N45" s="1" t="s">
        <v>603</v>
      </c>
      <c r="Q45" s="21">
        <v>15</v>
      </c>
      <c r="R45" s="22"/>
      <c r="S45" s="21"/>
      <c r="T45" s="2">
        <v>1350</v>
      </c>
      <c r="U45" s="2">
        <v>1799</v>
      </c>
    </row>
    <row r="46" spans="1:21" x14ac:dyDescent="0.15">
      <c r="A46">
        <v>40</v>
      </c>
      <c r="B46" s="18">
        <v>1993.17</v>
      </c>
      <c r="C46" s="18"/>
      <c r="D46" s="18"/>
      <c r="E46" s="20">
        <f t="shared" si="1"/>
        <v>1.1526666666666667</v>
      </c>
      <c r="F46" s="20"/>
      <c r="G46" s="20">
        <v>1.1526666666666667</v>
      </c>
      <c r="H46" s="2">
        <v>1993</v>
      </c>
      <c r="I46" s="1" t="s">
        <v>35</v>
      </c>
      <c r="J46" s="1" t="s">
        <v>54</v>
      </c>
      <c r="K46" s="2">
        <v>221</v>
      </c>
      <c r="L46" s="1" t="s">
        <v>90</v>
      </c>
      <c r="M46" s="1" t="s">
        <v>589</v>
      </c>
      <c r="N46" s="1" t="s">
        <v>604</v>
      </c>
      <c r="P46" s="1" t="s">
        <v>597</v>
      </c>
      <c r="Q46" s="21">
        <v>13</v>
      </c>
      <c r="R46" s="22"/>
      <c r="S46" s="21"/>
      <c r="T46" s="2">
        <v>1500</v>
      </c>
      <c r="U46" s="2">
        <v>1729</v>
      </c>
    </row>
    <row r="47" spans="1:21" x14ac:dyDescent="0.15">
      <c r="A47">
        <v>41</v>
      </c>
      <c r="B47" s="18">
        <v>1993.5</v>
      </c>
      <c r="C47" s="18"/>
      <c r="D47" s="18"/>
      <c r="E47" s="20">
        <f t="shared" si="1"/>
        <v>0.97266666666666668</v>
      </c>
      <c r="F47" s="20"/>
      <c r="G47" s="20">
        <v>0.97266666666666668</v>
      </c>
      <c r="H47" s="2">
        <v>1993</v>
      </c>
      <c r="I47" s="1" t="s">
        <v>46</v>
      </c>
      <c r="J47" s="1" t="s">
        <v>54</v>
      </c>
      <c r="K47" s="2">
        <v>254</v>
      </c>
      <c r="L47" s="1" t="s">
        <v>113</v>
      </c>
      <c r="M47" s="1" t="s">
        <v>589</v>
      </c>
      <c r="N47" s="1" t="s">
        <v>605</v>
      </c>
      <c r="P47" s="1" t="s">
        <v>597</v>
      </c>
      <c r="Q47" s="21">
        <v>13</v>
      </c>
      <c r="R47" s="22"/>
      <c r="S47" s="21"/>
      <c r="T47" s="2">
        <v>1500</v>
      </c>
      <c r="U47" s="2">
        <v>1459</v>
      </c>
    </row>
    <row r="48" spans="1:21" x14ac:dyDescent="0.15">
      <c r="A48">
        <v>42</v>
      </c>
      <c r="B48" s="18">
        <v>1993.75</v>
      </c>
      <c r="C48" s="18"/>
      <c r="D48" s="18"/>
      <c r="E48" s="20">
        <f t="shared" si="1"/>
        <v>0.71777777777777774</v>
      </c>
      <c r="F48" s="20"/>
      <c r="G48" s="20">
        <v>0.71777777777777774</v>
      </c>
      <c r="H48" s="2">
        <v>1993</v>
      </c>
      <c r="I48" s="1" t="s">
        <v>33</v>
      </c>
      <c r="J48" s="1" t="s">
        <v>54</v>
      </c>
      <c r="K48" s="2">
        <v>250</v>
      </c>
      <c r="L48" s="1" t="s">
        <v>113</v>
      </c>
      <c r="M48" s="1" t="s">
        <v>582</v>
      </c>
      <c r="N48" s="1" t="s">
        <v>606</v>
      </c>
      <c r="P48" s="1" t="s">
        <v>597</v>
      </c>
      <c r="Q48" s="21">
        <v>15</v>
      </c>
      <c r="R48" s="22"/>
      <c r="S48" s="21"/>
      <c r="T48" s="2">
        <v>1350</v>
      </c>
      <c r="U48" s="2">
        <v>969</v>
      </c>
    </row>
    <row r="49" spans="1:21" x14ac:dyDescent="0.15">
      <c r="A49">
        <v>43</v>
      </c>
      <c r="B49" s="18">
        <v>1994</v>
      </c>
      <c r="C49" s="18"/>
      <c r="D49" s="18"/>
      <c r="E49" s="20">
        <f t="shared" si="1"/>
        <v>0.57899999999999996</v>
      </c>
      <c r="F49" s="20"/>
      <c r="G49" s="20">
        <v>0.57899999999999996</v>
      </c>
      <c r="H49" s="2">
        <v>1994</v>
      </c>
      <c r="I49" s="1" t="s">
        <v>21</v>
      </c>
      <c r="J49" s="1" t="s">
        <v>54</v>
      </c>
      <c r="K49" s="2">
        <v>273</v>
      </c>
      <c r="L49" s="1" t="s">
        <v>607</v>
      </c>
      <c r="M49" s="1" t="s">
        <v>23</v>
      </c>
      <c r="N49" s="1" t="s">
        <v>608</v>
      </c>
      <c r="P49" s="1" t="s">
        <v>597</v>
      </c>
      <c r="Q49" s="21">
        <v>12.5</v>
      </c>
      <c r="R49" s="22"/>
      <c r="S49" s="21"/>
      <c r="T49" s="2">
        <v>2000</v>
      </c>
      <c r="U49" s="2">
        <v>1158</v>
      </c>
    </row>
    <row r="50" spans="1:21" x14ac:dyDescent="0.15">
      <c r="A50">
        <v>44</v>
      </c>
      <c r="B50" s="18">
        <v>1994.17</v>
      </c>
      <c r="C50" s="18"/>
      <c r="D50" s="18"/>
      <c r="E50" s="20">
        <f t="shared" si="1"/>
        <v>0.65727272727272723</v>
      </c>
      <c r="F50" s="20"/>
      <c r="G50" s="20">
        <v>0.65727272727272723</v>
      </c>
      <c r="H50" s="2">
        <v>1994</v>
      </c>
      <c r="I50" s="1" t="s">
        <v>35</v>
      </c>
      <c r="J50" s="1" t="s">
        <v>54</v>
      </c>
      <c r="K50" s="2">
        <v>235</v>
      </c>
      <c r="L50" s="1" t="s">
        <v>609</v>
      </c>
      <c r="M50" s="1" t="s">
        <v>582</v>
      </c>
      <c r="N50" s="1" t="s">
        <v>610</v>
      </c>
      <c r="P50" s="1" t="s">
        <v>597</v>
      </c>
      <c r="Q50" s="21">
        <v>11</v>
      </c>
      <c r="R50" s="22"/>
      <c r="S50" s="21"/>
      <c r="T50" s="2">
        <v>3300</v>
      </c>
      <c r="U50" s="2">
        <v>2169</v>
      </c>
    </row>
    <row r="51" spans="1:21" x14ac:dyDescent="0.15">
      <c r="A51">
        <v>45</v>
      </c>
      <c r="B51" s="18">
        <v>1994.5</v>
      </c>
      <c r="C51" s="18"/>
      <c r="D51" s="18"/>
      <c r="E51" s="20">
        <f t="shared" si="1"/>
        <v>0.53555555555555556</v>
      </c>
      <c r="F51" s="20"/>
      <c r="G51" s="20">
        <v>0.53555555555555556</v>
      </c>
      <c r="H51" s="2">
        <v>1994</v>
      </c>
      <c r="I51" s="1" t="s">
        <v>46</v>
      </c>
      <c r="J51" s="1" t="s">
        <v>54</v>
      </c>
      <c r="K51" s="2">
        <v>240</v>
      </c>
      <c r="L51" s="1" t="s">
        <v>607</v>
      </c>
      <c r="M51" s="1" t="s">
        <v>611</v>
      </c>
      <c r="N51" s="1" t="s">
        <v>612</v>
      </c>
      <c r="O51" s="1" t="s">
        <v>613</v>
      </c>
      <c r="P51" s="1" t="s">
        <v>597</v>
      </c>
      <c r="Q51" s="21">
        <v>10</v>
      </c>
      <c r="R51" s="22"/>
      <c r="S51" s="21"/>
      <c r="T51" s="2">
        <v>1800</v>
      </c>
      <c r="U51" s="2">
        <v>964</v>
      </c>
    </row>
    <row r="52" spans="1:21" x14ac:dyDescent="0.15">
      <c r="A52">
        <v>46</v>
      </c>
      <c r="B52" s="18">
        <v>1994.5</v>
      </c>
      <c r="C52" s="18"/>
      <c r="D52" s="18"/>
      <c r="E52" s="20">
        <f t="shared" si="1"/>
        <v>0.95190476190476192</v>
      </c>
      <c r="F52" s="20"/>
      <c r="G52" s="20">
        <v>0.95190476190476192</v>
      </c>
      <c r="H52" s="2">
        <v>1994</v>
      </c>
      <c r="I52" s="1" t="s">
        <v>46</v>
      </c>
      <c r="J52" s="1" t="s">
        <v>54</v>
      </c>
      <c r="K52" s="2"/>
      <c r="L52" s="1" t="s">
        <v>614</v>
      </c>
      <c r="M52" t="s">
        <v>559</v>
      </c>
      <c r="N52" s="1" t="s">
        <v>615</v>
      </c>
      <c r="O52" s="1" t="s">
        <v>579</v>
      </c>
      <c r="P52" s="1" t="s">
        <v>597</v>
      </c>
      <c r="Q52" s="21">
        <v>12.7</v>
      </c>
      <c r="R52" s="22">
        <v>7200</v>
      </c>
      <c r="S52" s="21"/>
      <c r="T52" s="23">
        <v>2100</v>
      </c>
      <c r="U52" s="23">
        <v>1999</v>
      </c>
    </row>
    <row r="53" spans="1:21" x14ac:dyDescent="0.15">
      <c r="A53">
        <v>47</v>
      </c>
      <c r="B53" s="18">
        <v>1994.75</v>
      </c>
      <c r="C53" s="18"/>
      <c r="D53" s="18"/>
      <c r="E53" s="20">
        <f t="shared" si="1"/>
        <v>0.43322222222222223</v>
      </c>
      <c r="F53" s="20"/>
      <c r="G53" s="20">
        <v>0.43322222222222223</v>
      </c>
      <c r="H53" s="2">
        <v>1994</v>
      </c>
      <c r="I53" s="1" t="s">
        <v>33</v>
      </c>
      <c r="J53" s="1" t="s">
        <v>54</v>
      </c>
      <c r="K53" s="2">
        <v>261</v>
      </c>
      <c r="L53" s="1" t="s">
        <v>68</v>
      </c>
      <c r="M53" t="s">
        <v>559</v>
      </c>
      <c r="N53" s="1" t="s">
        <v>616</v>
      </c>
      <c r="O53" s="1" t="s">
        <v>617</v>
      </c>
      <c r="P53" s="1" t="s">
        <v>597</v>
      </c>
      <c r="Q53" s="21">
        <v>12</v>
      </c>
      <c r="R53" s="22"/>
      <c r="S53" s="21"/>
      <c r="T53" s="2">
        <v>9000</v>
      </c>
      <c r="U53" s="2">
        <v>3899</v>
      </c>
    </row>
    <row r="54" spans="1:21" x14ac:dyDescent="0.15">
      <c r="A54">
        <v>48</v>
      </c>
      <c r="B54" s="18">
        <v>1995</v>
      </c>
      <c r="C54" s="18"/>
      <c r="D54" s="18"/>
      <c r="E54" s="20">
        <f t="shared" si="1"/>
        <v>0.26655555555555555</v>
      </c>
      <c r="F54" s="20"/>
      <c r="G54" s="20">
        <v>0.26655555555555555</v>
      </c>
      <c r="H54" s="2">
        <v>1995</v>
      </c>
      <c r="I54" s="1" t="s">
        <v>21</v>
      </c>
      <c r="J54" s="1" t="s">
        <v>54</v>
      </c>
      <c r="K54" s="2">
        <v>275</v>
      </c>
      <c r="L54" s="1" t="s">
        <v>68</v>
      </c>
      <c r="M54" t="s">
        <v>559</v>
      </c>
      <c r="N54" s="1" t="s">
        <v>616</v>
      </c>
      <c r="O54" s="1" t="s">
        <v>617</v>
      </c>
      <c r="P54" s="1" t="s">
        <v>597</v>
      </c>
      <c r="Q54" s="21">
        <v>12</v>
      </c>
      <c r="R54" s="22"/>
      <c r="S54" s="21"/>
      <c r="T54" s="2">
        <v>9000</v>
      </c>
      <c r="U54" s="2">
        <v>2399</v>
      </c>
    </row>
    <row r="55" spans="1:21" x14ac:dyDescent="0.15">
      <c r="A55">
        <v>49</v>
      </c>
      <c r="B55" s="18">
        <v>1995.17</v>
      </c>
      <c r="C55" s="18"/>
      <c r="D55" s="18"/>
      <c r="E55" s="20">
        <f t="shared" si="1"/>
        <v>0.3392857142857143</v>
      </c>
      <c r="F55" s="20"/>
      <c r="G55" s="20">
        <v>0.3392857142857143</v>
      </c>
      <c r="H55" s="2">
        <v>1995</v>
      </c>
      <c r="I55" s="1" t="s">
        <v>35</v>
      </c>
      <c r="J55" s="1" t="s">
        <v>54</v>
      </c>
      <c r="K55" s="2">
        <v>224</v>
      </c>
      <c r="L55" s="1" t="s">
        <v>618</v>
      </c>
      <c r="M55" s="1" t="s">
        <v>619</v>
      </c>
      <c r="N55" s="1" t="s">
        <v>620</v>
      </c>
      <c r="O55" s="1" t="s">
        <v>613</v>
      </c>
      <c r="P55" s="1" t="s">
        <v>597</v>
      </c>
      <c r="Q55" s="21">
        <v>9</v>
      </c>
      <c r="R55" s="22"/>
      <c r="S55" s="21"/>
      <c r="T55" s="2">
        <v>4200</v>
      </c>
      <c r="U55" s="2">
        <v>1425</v>
      </c>
    </row>
    <row r="56" spans="1:21" x14ac:dyDescent="0.15">
      <c r="A56">
        <v>50</v>
      </c>
      <c r="B56" s="18">
        <v>1995.5</v>
      </c>
      <c r="C56" s="18"/>
      <c r="D56" s="18"/>
      <c r="E56" s="20">
        <f t="shared" si="1"/>
        <v>0.24824175824175823</v>
      </c>
      <c r="F56" s="20"/>
      <c r="G56" s="20">
        <v>0.24824175824175823</v>
      </c>
      <c r="H56" s="2">
        <v>1995</v>
      </c>
      <c r="I56" s="1" t="s">
        <v>46</v>
      </c>
      <c r="J56" s="1" t="s">
        <v>54</v>
      </c>
      <c r="K56" s="2">
        <v>218</v>
      </c>
      <c r="L56" s="1" t="s">
        <v>618</v>
      </c>
      <c r="M56" s="1" t="s">
        <v>582</v>
      </c>
      <c r="N56" s="1" t="s">
        <v>621</v>
      </c>
      <c r="O56" s="1" t="s">
        <v>617</v>
      </c>
      <c r="P56" s="1" t="s">
        <v>597</v>
      </c>
      <c r="Q56" s="21">
        <v>10</v>
      </c>
      <c r="R56" s="22"/>
      <c r="S56" s="21"/>
      <c r="T56" s="2">
        <v>9100</v>
      </c>
      <c r="U56" s="2">
        <v>2259</v>
      </c>
    </row>
    <row r="57" spans="1:21" x14ac:dyDescent="0.15">
      <c r="A57">
        <v>51</v>
      </c>
      <c r="B57" s="18">
        <v>1995.75</v>
      </c>
      <c r="C57" s="18"/>
      <c r="D57" s="18"/>
      <c r="E57" s="20">
        <f t="shared" si="1"/>
        <v>0.21384615384615385</v>
      </c>
      <c r="F57" s="20"/>
      <c r="G57" s="20">
        <v>0.21384615384615385</v>
      </c>
      <c r="H57" s="2">
        <v>1995</v>
      </c>
      <c r="I57" s="1" t="s">
        <v>33</v>
      </c>
      <c r="J57" s="1" t="s">
        <v>54</v>
      </c>
      <c r="K57" s="2">
        <v>216</v>
      </c>
      <c r="L57" s="1" t="s">
        <v>618</v>
      </c>
      <c r="M57" s="1" t="s">
        <v>619</v>
      </c>
      <c r="N57" s="1" t="s">
        <v>622</v>
      </c>
      <c r="O57" s="1" t="s">
        <v>613</v>
      </c>
      <c r="P57" s="1" t="s">
        <v>595</v>
      </c>
      <c r="Q57" s="21">
        <v>10</v>
      </c>
      <c r="R57" s="22"/>
      <c r="S57" s="21"/>
      <c r="T57" s="2">
        <v>1300</v>
      </c>
      <c r="U57" s="2">
        <v>278</v>
      </c>
    </row>
    <row r="58" spans="1:21" x14ac:dyDescent="0.15">
      <c r="A58">
        <v>52</v>
      </c>
      <c r="B58" s="18">
        <v>1996</v>
      </c>
      <c r="C58" s="18"/>
      <c r="D58" s="18"/>
      <c r="E58" s="20">
        <f t="shared" si="1"/>
        <v>0.20393700787401575</v>
      </c>
      <c r="F58" s="20"/>
      <c r="G58" s="20">
        <v>0.20393700787401575</v>
      </c>
      <c r="H58" s="2">
        <v>1996</v>
      </c>
      <c r="I58" s="1" t="s">
        <v>21</v>
      </c>
      <c r="J58" s="1" t="s">
        <v>54</v>
      </c>
      <c r="K58" s="2">
        <v>184</v>
      </c>
      <c r="L58" s="1" t="s">
        <v>618</v>
      </c>
      <c r="M58" s="1" t="s">
        <v>623</v>
      </c>
      <c r="N58" s="1" t="s">
        <v>624</v>
      </c>
      <c r="O58" s="1" t="s">
        <v>613</v>
      </c>
      <c r="P58" s="1" t="s">
        <v>595</v>
      </c>
      <c r="Q58" s="21">
        <v>11</v>
      </c>
      <c r="R58" s="22"/>
      <c r="S58" s="21"/>
      <c r="T58" s="2">
        <v>1270</v>
      </c>
      <c r="U58" s="2">
        <v>259</v>
      </c>
    </row>
    <row r="59" spans="1:21" x14ac:dyDescent="0.15">
      <c r="A59">
        <v>53</v>
      </c>
      <c r="B59" s="18">
        <v>1996.17</v>
      </c>
      <c r="C59" s="18"/>
      <c r="D59" s="18"/>
      <c r="E59" s="20">
        <f t="shared" si="1"/>
        <v>0.19153846153846155</v>
      </c>
      <c r="F59" s="20"/>
      <c r="G59" s="20">
        <v>0.19153846153846155</v>
      </c>
      <c r="H59" s="2">
        <v>1996</v>
      </c>
      <c r="I59" s="1" t="s">
        <v>35</v>
      </c>
      <c r="J59" s="1" t="s">
        <v>54</v>
      </c>
      <c r="K59" s="2">
        <v>183</v>
      </c>
      <c r="L59" s="1" t="s">
        <v>618</v>
      </c>
      <c r="M59" s="1" t="s">
        <v>619</v>
      </c>
      <c r="N59" s="1" t="s">
        <v>625</v>
      </c>
      <c r="O59" s="1" t="s">
        <v>613</v>
      </c>
      <c r="P59" s="1" t="s">
        <v>595</v>
      </c>
      <c r="Q59" s="21">
        <v>10</v>
      </c>
      <c r="R59" s="22"/>
      <c r="S59" s="21"/>
      <c r="T59" s="2">
        <v>1300</v>
      </c>
      <c r="U59" s="2">
        <v>249</v>
      </c>
    </row>
    <row r="60" spans="1:21" x14ac:dyDescent="0.15">
      <c r="A60">
        <v>54</v>
      </c>
      <c r="B60" s="18">
        <v>1996.5</v>
      </c>
      <c r="C60" s="18"/>
      <c r="D60" s="18"/>
      <c r="E60" s="20">
        <f t="shared" si="1"/>
        <v>0.12759999999999999</v>
      </c>
      <c r="F60" s="20"/>
      <c r="G60" s="20">
        <v>0.12759999999999999</v>
      </c>
      <c r="H60" s="2">
        <v>1996</v>
      </c>
      <c r="I60" s="1" t="s">
        <v>46</v>
      </c>
      <c r="J60" s="1" t="s">
        <v>54</v>
      </c>
      <c r="K60" s="2">
        <v>189</v>
      </c>
      <c r="L60" s="1" t="s">
        <v>626</v>
      </c>
      <c r="M60" s="1" t="s">
        <v>611</v>
      </c>
      <c r="N60" s="1" t="s">
        <v>627</v>
      </c>
      <c r="O60" s="1" t="s">
        <v>617</v>
      </c>
      <c r="P60" s="1" t="s">
        <v>595</v>
      </c>
      <c r="Q60" s="21">
        <v>15</v>
      </c>
      <c r="R60" s="22"/>
      <c r="S60" s="21"/>
      <c r="T60" s="2">
        <v>2500</v>
      </c>
      <c r="U60" s="2">
        <v>319</v>
      </c>
    </row>
    <row r="61" spans="1:21" x14ac:dyDescent="0.15">
      <c r="A61">
        <v>55</v>
      </c>
      <c r="B61" s="18">
        <v>1996.75</v>
      </c>
      <c r="C61" s="18"/>
      <c r="D61" s="18"/>
      <c r="E61" s="20">
        <f t="shared" si="1"/>
        <v>0.13800000000000001</v>
      </c>
      <c r="F61" s="20"/>
      <c r="G61" s="20">
        <v>0.13800000000000001</v>
      </c>
      <c r="H61" s="2">
        <v>1996</v>
      </c>
      <c r="I61" s="1" t="s">
        <v>33</v>
      </c>
      <c r="J61" s="1" t="s">
        <v>54</v>
      </c>
      <c r="K61" s="2">
        <v>177</v>
      </c>
      <c r="L61" s="1" t="s">
        <v>122</v>
      </c>
      <c r="M61" s="1" t="s">
        <v>589</v>
      </c>
      <c r="N61" s="1" t="s">
        <v>628</v>
      </c>
      <c r="O61" s="1" t="s">
        <v>613</v>
      </c>
      <c r="P61" s="1" t="s">
        <v>595</v>
      </c>
      <c r="R61" s="6"/>
      <c r="T61" s="2">
        <v>2000</v>
      </c>
      <c r="U61" s="2">
        <v>276</v>
      </c>
    </row>
    <row r="62" spans="1:21" x14ac:dyDescent="0.15">
      <c r="A62">
        <v>56</v>
      </c>
      <c r="B62" s="18">
        <v>1997</v>
      </c>
      <c r="C62" s="18"/>
      <c r="D62" s="18"/>
      <c r="E62" s="20">
        <f t="shared" si="1"/>
        <v>0.13800000000000001</v>
      </c>
      <c r="F62" s="20"/>
      <c r="G62" s="20">
        <v>0.13800000000000001</v>
      </c>
      <c r="H62" s="2">
        <v>1997</v>
      </c>
      <c r="I62" s="1" t="s">
        <v>21</v>
      </c>
      <c r="J62" s="1" t="s">
        <v>54</v>
      </c>
      <c r="K62" s="2">
        <v>156</v>
      </c>
      <c r="L62" s="1" t="s">
        <v>122</v>
      </c>
      <c r="M62" s="1" t="s">
        <v>589</v>
      </c>
      <c r="N62" s="1" t="s">
        <v>628</v>
      </c>
      <c r="O62" s="1" t="s">
        <v>613</v>
      </c>
      <c r="P62" s="1" t="s">
        <v>595</v>
      </c>
      <c r="R62" s="6"/>
      <c r="T62" s="2">
        <v>2000</v>
      </c>
      <c r="U62" s="2">
        <v>276</v>
      </c>
    </row>
    <row r="63" spans="1:21" x14ac:dyDescent="0.15">
      <c r="A63">
        <v>57</v>
      </c>
      <c r="B63" s="18">
        <v>1997.17</v>
      </c>
      <c r="C63" s="18"/>
      <c r="D63" s="18"/>
      <c r="E63" s="20">
        <f t="shared" si="1"/>
        <v>0.11258064516129032</v>
      </c>
      <c r="F63" s="20"/>
      <c r="G63" s="20">
        <v>0.11258064516129032</v>
      </c>
      <c r="H63" s="2">
        <v>1997</v>
      </c>
      <c r="I63" s="1" t="s">
        <v>35</v>
      </c>
      <c r="J63" s="1" t="s">
        <v>54</v>
      </c>
      <c r="K63" s="2">
        <v>158</v>
      </c>
      <c r="L63" s="1" t="s">
        <v>122</v>
      </c>
      <c r="M63" s="1" t="s">
        <v>629</v>
      </c>
      <c r="N63" s="1" t="s">
        <v>630</v>
      </c>
      <c r="O63" s="1" t="s">
        <v>613</v>
      </c>
      <c r="P63" s="1" t="s">
        <v>595</v>
      </c>
      <c r="R63" s="6"/>
      <c r="T63" s="2">
        <v>3100</v>
      </c>
      <c r="U63" s="2">
        <v>349</v>
      </c>
    </row>
    <row r="64" spans="1:21" x14ac:dyDescent="0.15">
      <c r="A64">
        <v>58</v>
      </c>
      <c r="B64" s="4">
        <v>1997.5</v>
      </c>
      <c r="C64" s="4"/>
      <c r="D64" s="4"/>
      <c r="E64" s="20">
        <f t="shared" si="1"/>
        <v>5.6682027649769588E-2</v>
      </c>
      <c r="F64" s="20"/>
      <c r="G64" s="20">
        <v>5.6682027649769588E-2</v>
      </c>
      <c r="H64">
        <v>1997</v>
      </c>
      <c r="I64" t="s">
        <v>46</v>
      </c>
      <c r="J64" t="s">
        <v>163</v>
      </c>
      <c r="K64">
        <v>384</v>
      </c>
      <c r="L64" t="s">
        <v>631</v>
      </c>
      <c r="M64" t="s">
        <v>611</v>
      </c>
      <c r="N64" t="s">
        <v>632</v>
      </c>
      <c r="O64" s="17">
        <v>5.25</v>
      </c>
      <c r="P64" t="s">
        <v>595</v>
      </c>
      <c r="R64" s="6"/>
      <c r="T64">
        <v>6510</v>
      </c>
      <c r="U64">
        <v>369</v>
      </c>
    </row>
    <row r="65" spans="1:21" x14ac:dyDescent="0.15">
      <c r="A65">
        <v>59</v>
      </c>
      <c r="B65" s="4">
        <v>1997.75</v>
      </c>
      <c r="C65" s="4"/>
      <c r="D65" s="4"/>
      <c r="E65" s="20">
        <f t="shared" si="1"/>
        <v>4.8387096774193547E-2</v>
      </c>
      <c r="F65" s="20"/>
      <c r="G65" s="20">
        <v>4.8387096774193547E-2</v>
      </c>
      <c r="H65">
        <v>1997</v>
      </c>
      <c r="I65" s="24" t="s">
        <v>171</v>
      </c>
      <c r="J65" t="s">
        <v>163</v>
      </c>
      <c r="K65">
        <v>309</v>
      </c>
      <c r="L65" t="s">
        <v>631</v>
      </c>
      <c r="M65" t="s">
        <v>611</v>
      </c>
      <c r="N65" t="s">
        <v>632</v>
      </c>
      <c r="O65" s="17">
        <v>5.25</v>
      </c>
      <c r="P65" t="s">
        <v>595</v>
      </c>
      <c r="R65" s="6"/>
      <c r="T65">
        <v>6510</v>
      </c>
      <c r="U65">
        <v>315</v>
      </c>
    </row>
    <row r="66" spans="1:21" x14ac:dyDescent="0.15">
      <c r="A66">
        <v>60</v>
      </c>
      <c r="B66" s="4">
        <v>1998</v>
      </c>
      <c r="C66" s="4"/>
      <c r="D66" s="4"/>
      <c r="E66" s="20">
        <f t="shared" si="1"/>
        <v>3.5252156602521567E-2</v>
      </c>
      <c r="F66" s="20"/>
      <c r="G66" s="20">
        <v>3.5252156602521567E-2</v>
      </c>
      <c r="H66">
        <v>1998</v>
      </c>
      <c r="I66" s="24" t="s">
        <v>633</v>
      </c>
      <c r="J66" t="s">
        <v>163</v>
      </c>
      <c r="K66">
        <v>291</v>
      </c>
      <c r="L66" t="s">
        <v>626</v>
      </c>
      <c r="M66" t="s">
        <v>611</v>
      </c>
      <c r="N66" t="s">
        <v>634</v>
      </c>
      <c r="O66" s="17">
        <v>5.25</v>
      </c>
      <c r="P66" t="s">
        <v>595</v>
      </c>
      <c r="R66" s="6"/>
      <c r="T66">
        <v>12056</v>
      </c>
      <c r="U66">
        <v>425</v>
      </c>
    </row>
    <row r="67" spans="1:21" x14ac:dyDescent="0.15">
      <c r="A67">
        <v>61</v>
      </c>
      <c r="B67" s="4">
        <v>1998.2</v>
      </c>
      <c r="C67" s="4"/>
      <c r="D67" s="4"/>
      <c r="E67" s="20">
        <f t="shared" si="1"/>
        <v>2.9777704047777041E-2</v>
      </c>
      <c r="F67" s="20"/>
      <c r="G67" s="20">
        <v>2.9777704047777041E-2</v>
      </c>
      <c r="H67">
        <v>1998</v>
      </c>
      <c r="I67" s="24" t="s">
        <v>635</v>
      </c>
      <c r="J67" t="s">
        <v>163</v>
      </c>
      <c r="K67">
        <v>288</v>
      </c>
      <c r="L67" t="s">
        <v>626</v>
      </c>
      <c r="M67" t="s">
        <v>611</v>
      </c>
      <c r="N67" t="s">
        <v>634</v>
      </c>
      <c r="O67" s="17">
        <v>5.25</v>
      </c>
      <c r="P67" t="s">
        <v>595</v>
      </c>
      <c r="R67" s="6"/>
      <c r="T67">
        <v>12056</v>
      </c>
      <c r="U67">
        <v>359</v>
      </c>
    </row>
    <row r="68" spans="1:21" x14ac:dyDescent="0.15">
      <c r="A68">
        <v>62</v>
      </c>
      <c r="B68" s="4">
        <v>1998.45</v>
      </c>
      <c r="C68" s="4"/>
      <c r="D68" s="4"/>
      <c r="E68" s="20">
        <f t="shared" si="1"/>
        <v>2.8948241539482417E-2</v>
      </c>
      <c r="F68" s="20"/>
      <c r="G68" s="20">
        <v>2.8948241539482417E-2</v>
      </c>
      <c r="H68">
        <v>1998</v>
      </c>
      <c r="I68" s="24" t="s">
        <v>186</v>
      </c>
      <c r="J68" t="s">
        <v>163</v>
      </c>
      <c r="K68">
        <v>279</v>
      </c>
      <c r="L68" t="s">
        <v>636</v>
      </c>
      <c r="M68" t="s">
        <v>611</v>
      </c>
      <c r="N68" t="s">
        <v>634</v>
      </c>
      <c r="O68" s="17">
        <v>5.25</v>
      </c>
      <c r="P68" t="s">
        <v>595</v>
      </c>
      <c r="R68" s="6"/>
      <c r="T68">
        <v>12056</v>
      </c>
      <c r="U68">
        <v>349</v>
      </c>
    </row>
    <row r="69" spans="1:21" x14ac:dyDescent="0.15">
      <c r="A69">
        <v>63</v>
      </c>
      <c r="B69" s="4">
        <v>1998.75</v>
      </c>
      <c r="C69" s="4"/>
      <c r="D69" s="4"/>
      <c r="E69" s="20">
        <f t="shared" si="1"/>
        <v>2.4843750000000001E-2</v>
      </c>
      <c r="F69" s="20"/>
      <c r="G69" s="20">
        <v>2.4843750000000001E-2</v>
      </c>
      <c r="H69">
        <v>1998</v>
      </c>
      <c r="I69" s="24" t="s">
        <v>259</v>
      </c>
      <c r="J69" t="s">
        <v>163</v>
      </c>
      <c r="K69">
        <v>288</v>
      </c>
      <c r="L69" t="s">
        <v>637</v>
      </c>
      <c r="M69" t="s">
        <v>623</v>
      </c>
      <c r="N69" t="s">
        <v>638</v>
      </c>
      <c r="O69" s="17">
        <v>3.5</v>
      </c>
      <c r="P69" t="s">
        <v>595</v>
      </c>
      <c r="R69" s="6"/>
      <c r="T69">
        <v>6400</v>
      </c>
      <c r="U69">
        <v>159</v>
      </c>
    </row>
    <row r="70" spans="1:21" x14ac:dyDescent="0.15">
      <c r="A70">
        <v>64</v>
      </c>
      <c r="B70" s="4">
        <v>1999.09</v>
      </c>
      <c r="C70" s="4"/>
      <c r="D70" s="4"/>
      <c r="E70" s="20">
        <f t="shared" si="1"/>
        <v>2.2617857142857144E-2</v>
      </c>
      <c r="F70" s="20"/>
      <c r="G70" s="20">
        <v>2.2617857142857144E-2</v>
      </c>
      <c r="H70">
        <v>1999</v>
      </c>
      <c r="I70" s="3" t="s">
        <v>196</v>
      </c>
      <c r="J70" t="s">
        <v>163</v>
      </c>
      <c r="K70">
        <v>243</v>
      </c>
      <c r="L70" t="s">
        <v>639</v>
      </c>
      <c r="M70" t="s">
        <v>17</v>
      </c>
      <c r="N70" t="s">
        <v>640</v>
      </c>
      <c r="O70" s="3" t="s">
        <v>613</v>
      </c>
      <c r="P70" t="s">
        <v>641</v>
      </c>
      <c r="Q70">
        <v>9.5</v>
      </c>
      <c r="R70" s="6"/>
      <c r="T70">
        <v>16800</v>
      </c>
      <c r="U70">
        <v>379.98</v>
      </c>
    </row>
    <row r="71" spans="1:21" x14ac:dyDescent="0.15">
      <c r="A71">
        <v>65</v>
      </c>
      <c r="B71" s="4">
        <v>1999.17</v>
      </c>
      <c r="C71" s="4"/>
      <c r="D71" s="4"/>
      <c r="E71" s="20">
        <f t="shared" si="1"/>
        <v>1.8700735294117646E-2</v>
      </c>
      <c r="F71" s="20"/>
      <c r="G71" s="20">
        <v>1.8700735294117646E-2</v>
      </c>
      <c r="H71">
        <v>1999</v>
      </c>
      <c r="I71" s="3" t="s">
        <v>200</v>
      </c>
      <c r="J71" t="s">
        <v>163</v>
      </c>
      <c r="K71">
        <v>218</v>
      </c>
      <c r="L71" t="s">
        <v>642</v>
      </c>
      <c r="M71" t="s">
        <v>589</v>
      </c>
      <c r="N71" t="s">
        <v>643</v>
      </c>
      <c r="O71" s="3" t="s">
        <v>613</v>
      </c>
      <c r="P71" t="s">
        <v>595</v>
      </c>
      <c r="R71" s="6"/>
      <c r="T71">
        <v>13600</v>
      </c>
      <c r="U71">
        <v>254.33</v>
      </c>
    </row>
    <row r="72" spans="1:21" x14ac:dyDescent="0.15">
      <c r="A72">
        <v>66</v>
      </c>
      <c r="B72" s="4">
        <v>1999.5</v>
      </c>
      <c r="C72" s="4"/>
      <c r="D72" s="4"/>
      <c r="E72" s="20">
        <f t="shared" si="1"/>
        <v>1.0999473684210526E-2</v>
      </c>
      <c r="F72" s="20"/>
      <c r="G72" s="20">
        <v>1.0999473684210526E-2</v>
      </c>
      <c r="H72">
        <v>1999</v>
      </c>
      <c r="I72" s="3" t="s">
        <v>46</v>
      </c>
      <c r="J72" t="s">
        <v>163</v>
      </c>
      <c r="K72">
        <v>323</v>
      </c>
      <c r="L72" t="s">
        <v>204</v>
      </c>
      <c r="M72" t="s">
        <v>611</v>
      </c>
      <c r="N72" t="s">
        <v>644</v>
      </c>
      <c r="O72" s="3" t="s">
        <v>617</v>
      </c>
      <c r="P72" t="s">
        <v>595</v>
      </c>
      <c r="R72" s="6"/>
      <c r="T72">
        <v>19000</v>
      </c>
      <c r="U72">
        <v>208.99</v>
      </c>
    </row>
    <row r="73" spans="1:21" x14ac:dyDescent="0.15">
      <c r="A73">
        <v>67</v>
      </c>
      <c r="B73" s="4">
        <v>1999.75</v>
      </c>
      <c r="C73" s="4"/>
      <c r="D73" s="4"/>
      <c r="E73" s="20">
        <f t="shared" si="1"/>
        <v>4.816666666666667E-2</v>
      </c>
      <c r="F73" s="20"/>
      <c r="G73" s="20">
        <v>4.816666666666667E-2</v>
      </c>
      <c r="H73">
        <v>1999</v>
      </c>
      <c r="I73" s="3" t="s">
        <v>212</v>
      </c>
      <c r="J73" t="s">
        <v>163</v>
      </c>
      <c r="K73">
        <v>208</v>
      </c>
      <c r="L73" t="s">
        <v>645</v>
      </c>
      <c r="M73" t="s">
        <v>646</v>
      </c>
      <c r="N73" t="s">
        <v>647</v>
      </c>
      <c r="O73" s="3" t="s">
        <v>648</v>
      </c>
      <c r="P73" t="s">
        <v>595</v>
      </c>
      <c r="R73" s="6"/>
      <c r="T73">
        <v>6000</v>
      </c>
      <c r="U73">
        <v>289</v>
      </c>
    </row>
    <row r="74" spans="1:21" x14ac:dyDescent="0.15">
      <c r="A74">
        <v>68</v>
      </c>
      <c r="B74" s="4">
        <v>2000</v>
      </c>
      <c r="C74" s="4"/>
      <c r="D74" s="4"/>
      <c r="E74" s="20">
        <f t="shared" si="1"/>
        <v>1.4787234042553192E-2</v>
      </c>
      <c r="F74" s="20"/>
      <c r="G74" s="20">
        <v>1.4787234042553192E-2</v>
      </c>
      <c r="H74">
        <v>2000</v>
      </c>
      <c r="I74" s="3" t="s">
        <v>217</v>
      </c>
      <c r="J74" t="s">
        <v>163</v>
      </c>
      <c r="K74">
        <v>152</v>
      </c>
      <c r="L74" t="s">
        <v>649</v>
      </c>
      <c r="M74" t="s">
        <v>559</v>
      </c>
      <c r="N74" t="s">
        <v>650</v>
      </c>
      <c r="O74" s="3" t="s">
        <v>617</v>
      </c>
      <c r="P74" t="s">
        <v>597</v>
      </c>
      <c r="R74" s="6"/>
      <c r="T74">
        <v>47000</v>
      </c>
      <c r="U74">
        <v>695</v>
      </c>
    </row>
    <row r="75" spans="1:21" x14ac:dyDescent="0.15">
      <c r="A75">
        <v>69</v>
      </c>
      <c r="B75" s="4">
        <v>2000.17</v>
      </c>
      <c r="C75" s="4"/>
      <c r="D75" s="4"/>
      <c r="E75" s="20">
        <f t="shared" si="1"/>
        <v>4.224E-2</v>
      </c>
      <c r="F75" s="20"/>
      <c r="G75" s="20">
        <v>4.224E-2</v>
      </c>
      <c r="H75">
        <v>2000</v>
      </c>
      <c r="I75" s="3" t="s">
        <v>222</v>
      </c>
      <c r="J75" t="s">
        <v>163</v>
      </c>
      <c r="K75">
        <v>207</v>
      </c>
      <c r="L75" t="s">
        <v>651</v>
      </c>
      <c r="M75" t="s">
        <v>646</v>
      </c>
      <c r="N75" t="s">
        <v>652</v>
      </c>
      <c r="P75" t="s">
        <v>597</v>
      </c>
      <c r="R75" s="6"/>
      <c r="T75">
        <v>125000</v>
      </c>
      <c r="U75">
        <v>5280</v>
      </c>
    </row>
    <row r="76" spans="1:21" x14ac:dyDescent="0.15">
      <c r="A76">
        <v>70</v>
      </c>
      <c r="B76" s="4">
        <v>1999.75</v>
      </c>
      <c r="C76" s="4"/>
      <c r="D76" s="4"/>
      <c r="E76" s="20">
        <f t="shared" si="1"/>
        <v>1.0174418604651164E-2</v>
      </c>
      <c r="F76" s="20"/>
      <c r="G76" s="20">
        <v>1.0174418604651164E-2</v>
      </c>
      <c r="H76">
        <v>1999</v>
      </c>
      <c r="I76" s="3" t="s">
        <v>323</v>
      </c>
      <c r="J76" t="s">
        <v>163</v>
      </c>
      <c r="K76">
        <v>248</v>
      </c>
      <c r="L76" t="s">
        <v>631</v>
      </c>
      <c r="M76" t="s">
        <v>559</v>
      </c>
      <c r="N76" t="s">
        <v>653</v>
      </c>
      <c r="O76" s="3" t="s">
        <v>613</v>
      </c>
      <c r="P76" t="s">
        <v>595</v>
      </c>
      <c r="R76" s="6">
        <v>5400</v>
      </c>
      <c r="S76" t="s">
        <v>654</v>
      </c>
      <c r="T76">
        <v>17200</v>
      </c>
      <c r="U76">
        <v>175</v>
      </c>
    </row>
    <row r="77" spans="1:21" x14ac:dyDescent="0.15">
      <c r="A77">
        <v>71</v>
      </c>
      <c r="B77" s="4">
        <v>1999.9</v>
      </c>
      <c r="C77" s="4"/>
      <c r="D77" s="4"/>
      <c r="E77" s="20">
        <f t="shared" si="1"/>
        <v>8.8372093023255816E-3</v>
      </c>
      <c r="F77" s="20"/>
      <c r="G77" s="20">
        <v>8.8372093023255816E-3</v>
      </c>
      <c r="H77">
        <v>1999</v>
      </c>
      <c r="I77" s="3" t="s">
        <v>195</v>
      </c>
      <c r="J77" t="s">
        <v>163</v>
      </c>
      <c r="K77">
        <v>292</v>
      </c>
      <c r="L77" t="s">
        <v>631</v>
      </c>
      <c r="M77" t="s">
        <v>559</v>
      </c>
      <c r="N77" t="s">
        <v>653</v>
      </c>
      <c r="O77" s="3" t="s">
        <v>613</v>
      </c>
      <c r="P77" t="s">
        <v>595</v>
      </c>
      <c r="R77" s="6">
        <v>5400</v>
      </c>
      <c r="S77" t="s">
        <v>654</v>
      </c>
      <c r="T77">
        <v>17200</v>
      </c>
      <c r="U77">
        <v>152</v>
      </c>
    </row>
    <row r="78" spans="1:21" x14ac:dyDescent="0.15">
      <c r="A78">
        <v>72</v>
      </c>
      <c r="B78" s="4">
        <v>2000.34</v>
      </c>
      <c r="C78" s="4"/>
      <c r="D78" s="4"/>
      <c r="E78" s="20">
        <f t="shared" si="1"/>
        <v>6.9750000000000003E-3</v>
      </c>
      <c r="F78" s="20"/>
      <c r="G78" s="20">
        <v>6.9750000000000003E-3</v>
      </c>
      <c r="H78">
        <v>2000</v>
      </c>
      <c r="I78" s="3" t="s">
        <v>227</v>
      </c>
      <c r="J78" t="s">
        <v>163</v>
      </c>
      <c r="K78">
        <v>232</v>
      </c>
      <c r="L78" t="s">
        <v>631</v>
      </c>
      <c r="M78" t="s">
        <v>589</v>
      </c>
      <c r="N78" t="s">
        <v>655</v>
      </c>
      <c r="O78" s="3" t="s">
        <v>613</v>
      </c>
      <c r="P78" t="s">
        <v>595</v>
      </c>
      <c r="R78" s="6">
        <v>5400</v>
      </c>
      <c r="S78" t="s">
        <v>656</v>
      </c>
      <c r="T78">
        <v>40000</v>
      </c>
      <c r="U78">
        <v>279</v>
      </c>
    </row>
    <row r="79" spans="1:21" x14ac:dyDescent="0.15">
      <c r="A79">
        <v>73</v>
      </c>
      <c r="B79" s="4">
        <v>2000.5</v>
      </c>
      <c r="C79" s="4"/>
      <c r="D79" s="4"/>
      <c r="E79" s="20">
        <f t="shared" si="1"/>
        <v>5.8469055374592831E-3</v>
      </c>
      <c r="F79" s="20"/>
      <c r="G79" s="20">
        <v>5.8469055374592831E-3</v>
      </c>
      <c r="H79">
        <v>2000</v>
      </c>
      <c r="I79" t="s">
        <v>281</v>
      </c>
      <c r="J79" t="s">
        <v>163</v>
      </c>
      <c r="K79">
        <v>211</v>
      </c>
      <c r="L79" t="s">
        <v>631</v>
      </c>
      <c r="M79" t="s">
        <v>589</v>
      </c>
      <c r="N79" t="s">
        <v>657</v>
      </c>
      <c r="O79" s="3" t="s">
        <v>613</v>
      </c>
      <c r="P79" t="s">
        <v>595</v>
      </c>
      <c r="R79" s="6">
        <v>5400</v>
      </c>
      <c r="S79" t="s">
        <v>656</v>
      </c>
      <c r="T79">
        <v>61400</v>
      </c>
      <c r="U79">
        <v>359</v>
      </c>
    </row>
    <row r="80" spans="1:21" x14ac:dyDescent="0.15">
      <c r="A80">
        <v>74</v>
      </c>
      <c r="B80" s="4">
        <v>2000.75</v>
      </c>
      <c r="C80" s="4"/>
      <c r="D80" s="4"/>
      <c r="E80" s="20">
        <f t="shared" si="1"/>
        <v>4.0716612377850164E-3</v>
      </c>
      <c r="F80" s="20"/>
      <c r="G80" s="20">
        <v>4.0716612377850164E-3</v>
      </c>
      <c r="H80">
        <v>2000</v>
      </c>
      <c r="I80" s="24" t="s">
        <v>235</v>
      </c>
      <c r="J80" t="s">
        <v>163</v>
      </c>
      <c r="K80">
        <v>208</v>
      </c>
      <c r="L80" t="s">
        <v>631</v>
      </c>
      <c r="M80" t="s">
        <v>589</v>
      </c>
      <c r="N80" t="s">
        <v>658</v>
      </c>
      <c r="O80" s="3" t="s">
        <v>613</v>
      </c>
      <c r="P80" t="s">
        <v>595</v>
      </c>
      <c r="R80" s="6">
        <v>5400</v>
      </c>
      <c r="S80" t="s">
        <v>654</v>
      </c>
      <c r="T80">
        <v>30700</v>
      </c>
      <c r="U80">
        <v>125</v>
      </c>
    </row>
    <row r="81" spans="1:21" x14ac:dyDescent="0.15">
      <c r="A81">
        <v>75</v>
      </c>
      <c r="B81" s="4">
        <v>2001</v>
      </c>
      <c r="C81" s="4"/>
      <c r="D81" s="4"/>
      <c r="E81" s="20">
        <f t="shared" si="1"/>
        <v>3.8461538461538464E-3</v>
      </c>
      <c r="F81" s="20"/>
      <c r="G81" s="20">
        <v>3.8461538461538464E-3</v>
      </c>
      <c r="H81">
        <v>2001</v>
      </c>
      <c r="I81" s="24" t="s">
        <v>241</v>
      </c>
      <c r="J81" t="s">
        <v>163</v>
      </c>
      <c r="K81">
        <v>154</v>
      </c>
      <c r="L81" t="s">
        <v>631</v>
      </c>
      <c r="M81" t="s">
        <v>589</v>
      </c>
      <c r="N81" t="s">
        <v>659</v>
      </c>
      <c r="O81" s="3" t="s">
        <v>613</v>
      </c>
      <c r="P81" t="s">
        <v>595</v>
      </c>
      <c r="R81" s="6">
        <v>5400</v>
      </c>
      <c r="S81" t="s">
        <v>656</v>
      </c>
      <c r="T81">
        <v>81900</v>
      </c>
      <c r="U81">
        <v>315</v>
      </c>
    </row>
    <row r="82" spans="1:21" x14ac:dyDescent="0.15">
      <c r="A82">
        <v>76</v>
      </c>
      <c r="B82" s="4">
        <v>2001.17</v>
      </c>
      <c r="C82" s="4"/>
      <c r="D82" s="4"/>
      <c r="E82" s="20">
        <f t="shared" ref="E82:E90" si="2">U82/T82</f>
        <v>3.6019536019536022E-3</v>
      </c>
      <c r="F82" s="20"/>
      <c r="G82" s="20">
        <v>3.6019536019536022E-3</v>
      </c>
      <c r="H82">
        <v>2001</v>
      </c>
      <c r="I82" s="3" t="s">
        <v>245</v>
      </c>
      <c r="J82" t="s">
        <v>163</v>
      </c>
      <c r="K82">
        <v>199</v>
      </c>
      <c r="L82" t="s">
        <v>631</v>
      </c>
      <c r="M82" t="s">
        <v>589</v>
      </c>
      <c r="N82" t="s">
        <v>659</v>
      </c>
      <c r="O82" s="3" t="s">
        <v>613</v>
      </c>
      <c r="P82" t="s">
        <v>595</v>
      </c>
      <c r="R82" s="6">
        <v>5400</v>
      </c>
      <c r="S82" t="s">
        <v>656</v>
      </c>
      <c r="T82">
        <v>81900</v>
      </c>
      <c r="U82">
        <v>295</v>
      </c>
    </row>
    <row r="83" spans="1:21" x14ac:dyDescent="0.15">
      <c r="A83">
        <v>77</v>
      </c>
      <c r="B83" s="4">
        <v>2001.5</v>
      </c>
      <c r="C83" s="4"/>
      <c r="D83" s="4"/>
      <c r="E83" s="20">
        <f t="shared" si="2"/>
        <v>2.7499999999999998E-3</v>
      </c>
      <c r="F83" s="20"/>
      <c r="G83" s="20">
        <v>2.7499999999999998E-3</v>
      </c>
      <c r="H83">
        <v>2001</v>
      </c>
      <c r="I83" t="s">
        <v>281</v>
      </c>
      <c r="J83" t="s">
        <v>163</v>
      </c>
      <c r="K83">
        <v>190</v>
      </c>
      <c r="L83" t="s">
        <v>631</v>
      </c>
      <c r="M83" t="s">
        <v>629</v>
      </c>
      <c r="N83" t="s">
        <v>660</v>
      </c>
      <c r="O83" s="3">
        <v>3.5</v>
      </c>
      <c r="P83" t="s">
        <v>595</v>
      </c>
      <c r="R83" s="6">
        <v>5400</v>
      </c>
      <c r="S83" t="s">
        <v>656</v>
      </c>
      <c r="T83">
        <v>60000</v>
      </c>
      <c r="U83">
        <v>165</v>
      </c>
    </row>
    <row r="84" spans="1:21" x14ac:dyDescent="0.15">
      <c r="A84">
        <v>78</v>
      </c>
      <c r="B84" s="4">
        <v>2001.75</v>
      </c>
      <c r="C84" s="4"/>
      <c r="D84" s="4"/>
      <c r="E84" s="20">
        <f t="shared" si="2"/>
        <v>2.5899999999999999E-3</v>
      </c>
      <c r="F84" s="20"/>
      <c r="G84" s="20">
        <v>2.5899999999999999E-3</v>
      </c>
      <c r="H84">
        <v>2001</v>
      </c>
      <c r="I84" s="3" t="s">
        <v>257</v>
      </c>
      <c r="J84" t="s">
        <v>163</v>
      </c>
      <c r="K84">
        <v>181</v>
      </c>
      <c r="L84" t="s">
        <v>631</v>
      </c>
      <c r="M84" t="s">
        <v>589</v>
      </c>
      <c r="N84" t="s">
        <v>661</v>
      </c>
      <c r="O84" s="3">
        <v>3.5</v>
      </c>
      <c r="P84" t="s">
        <v>662</v>
      </c>
      <c r="R84" s="6">
        <v>5400</v>
      </c>
      <c r="S84" t="s">
        <v>656</v>
      </c>
      <c r="T84">
        <v>100000</v>
      </c>
      <c r="U84">
        <v>259</v>
      </c>
    </row>
    <row r="85" spans="1:21" x14ac:dyDescent="0.15">
      <c r="A85">
        <v>79</v>
      </c>
      <c r="B85" s="25">
        <v>2002.08</v>
      </c>
      <c r="E85" s="20">
        <f t="shared" si="2"/>
        <v>1.8625E-3</v>
      </c>
      <c r="F85" s="20"/>
      <c r="G85" s="26">
        <v>1.8625E-3</v>
      </c>
      <c r="H85">
        <v>2002</v>
      </c>
      <c r="I85" s="10" t="s">
        <v>261</v>
      </c>
      <c r="J85" t="s">
        <v>163</v>
      </c>
      <c r="K85">
        <v>127</v>
      </c>
      <c r="L85" t="s">
        <v>631</v>
      </c>
      <c r="M85" t="s">
        <v>589</v>
      </c>
      <c r="N85" t="s">
        <v>663</v>
      </c>
      <c r="O85">
        <v>3.5</v>
      </c>
      <c r="P85" t="s">
        <v>662</v>
      </c>
      <c r="R85" s="6">
        <v>5400</v>
      </c>
      <c r="S85" t="s">
        <v>656</v>
      </c>
      <c r="T85">
        <v>160000</v>
      </c>
      <c r="U85">
        <v>298</v>
      </c>
    </row>
    <row r="86" spans="1:21" x14ac:dyDescent="0.15">
      <c r="A86">
        <v>80</v>
      </c>
      <c r="B86" s="4">
        <v>2002.25</v>
      </c>
      <c r="C86" s="17"/>
      <c r="D86" s="17"/>
      <c r="E86" s="20">
        <f t="shared" si="2"/>
        <v>1.7374999999999999E-3</v>
      </c>
      <c r="F86" s="20"/>
      <c r="G86" s="26">
        <v>1.7374999999999999E-3</v>
      </c>
      <c r="H86">
        <v>2002</v>
      </c>
      <c r="I86" s="11" t="s">
        <v>264</v>
      </c>
      <c r="J86" t="s">
        <v>163</v>
      </c>
      <c r="K86">
        <v>126</v>
      </c>
      <c r="L86" t="s">
        <v>631</v>
      </c>
      <c r="M86" t="s">
        <v>589</v>
      </c>
      <c r="N86" t="s">
        <v>664</v>
      </c>
      <c r="O86" s="3">
        <v>3.5</v>
      </c>
      <c r="P86" t="s">
        <v>665</v>
      </c>
      <c r="R86" s="6">
        <v>5400</v>
      </c>
      <c r="S86" t="s">
        <v>656</v>
      </c>
      <c r="T86">
        <v>160000</v>
      </c>
      <c r="U86">
        <v>278</v>
      </c>
    </row>
    <row r="87" spans="1:21" x14ac:dyDescent="0.15">
      <c r="A87">
        <v>81</v>
      </c>
      <c r="B87" s="4">
        <v>2002.33</v>
      </c>
      <c r="C87" s="17"/>
      <c r="D87" s="17"/>
      <c r="E87" s="20">
        <f t="shared" si="2"/>
        <v>1.71875E-3</v>
      </c>
      <c r="F87" s="20"/>
      <c r="G87" s="26">
        <v>1.71875E-3</v>
      </c>
      <c r="H87">
        <v>2002</v>
      </c>
      <c r="I87" s="11" t="s">
        <v>266</v>
      </c>
      <c r="J87" t="s">
        <v>163</v>
      </c>
      <c r="K87">
        <v>122</v>
      </c>
      <c r="L87" t="s">
        <v>631</v>
      </c>
      <c r="M87" t="s">
        <v>589</v>
      </c>
      <c r="N87" t="s">
        <v>664</v>
      </c>
      <c r="O87" s="3">
        <v>3.5</v>
      </c>
      <c r="P87" t="s">
        <v>665</v>
      </c>
      <c r="R87" s="6">
        <v>5400</v>
      </c>
      <c r="S87" t="s">
        <v>656</v>
      </c>
      <c r="T87">
        <v>160000</v>
      </c>
      <c r="U87">
        <v>275</v>
      </c>
    </row>
    <row r="88" spans="1:21" x14ac:dyDescent="0.15">
      <c r="A88">
        <v>82</v>
      </c>
      <c r="B88" s="4">
        <v>2002.58</v>
      </c>
      <c r="C88" s="17"/>
      <c r="D88" s="17"/>
      <c r="E88" s="20">
        <f t="shared" si="2"/>
        <v>1.6583333333333333E-3</v>
      </c>
      <c r="F88" s="20"/>
      <c r="G88" s="26">
        <v>1.6583333333333333E-3</v>
      </c>
      <c r="H88">
        <v>2002</v>
      </c>
      <c r="I88" s="11" t="s">
        <v>40</v>
      </c>
      <c r="J88" t="s">
        <v>163</v>
      </c>
      <c r="K88">
        <v>171</v>
      </c>
      <c r="L88" t="s">
        <v>666</v>
      </c>
      <c r="O88" s="3">
        <v>3.5</v>
      </c>
      <c r="P88" s="14"/>
      <c r="R88" s="28"/>
      <c r="T88">
        <v>120000</v>
      </c>
      <c r="U88">
        <v>199</v>
      </c>
    </row>
    <row r="89" spans="1:21" x14ac:dyDescent="0.15">
      <c r="A89">
        <v>83</v>
      </c>
      <c r="B89" s="4">
        <v>2002.75</v>
      </c>
      <c r="C89" s="17"/>
      <c r="D89" s="17"/>
      <c r="E89" s="20">
        <f t="shared" si="2"/>
        <v>1.2166666666666667E-3</v>
      </c>
      <c r="F89" s="20"/>
      <c r="G89" s="26">
        <v>1.2166666666666667E-3</v>
      </c>
      <c r="H89">
        <v>2002</v>
      </c>
      <c r="I89" s="11" t="s">
        <v>270</v>
      </c>
      <c r="J89" t="s">
        <v>163</v>
      </c>
      <c r="K89">
        <v>146</v>
      </c>
      <c r="L89" t="s">
        <v>279</v>
      </c>
      <c r="M89" t="s">
        <v>17</v>
      </c>
      <c r="N89" s="3" t="s">
        <v>667</v>
      </c>
      <c r="O89" s="3">
        <v>3.5</v>
      </c>
      <c r="P89" s="12" t="s">
        <v>595</v>
      </c>
      <c r="R89" s="29">
        <v>7200</v>
      </c>
      <c r="T89">
        <v>120000</v>
      </c>
      <c r="U89">
        <v>146</v>
      </c>
    </row>
    <row r="90" spans="1:21" x14ac:dyDescent="0.15">
      <c r="A90">
        <v>84</v>
      </c>
      <c r="B90" s="4">
        <v>2003.17</v>
      </c>
      <c r="C90" s="17"/>
      <c r="D90" s="17"/>
      <c r="E90" s="20">
        <f t="shared" si="2"/>
        <v>1.3064713064713065E-3</v>
      </c>
      <c r="F90" s="20"/>
      <c r="G90" s="26">
        <v>1.3064713064713065E-3</v>
      </c>
      <c r="H90">
        <v>2003</v>
      </c>
      <c r="I90" s="11" t="s">
        <v>668</v>
      </c>
      <c r="J90" t="s">
        <v>163</v>
      </c>
      <c r="K90">
        <v>95</v>
      </c>
      <c r="L90" t="s">
        <v>272</v>
      </c>
      <c r="M90" t="s">
        <v>629</v>
      </c>
      <c r="N90" s="3"/>
      <c r="O90" s="15">
        <v>3.5</v>
      </c>
      <c r="P90" s="12" t="s">
        <v>669</v>
      </c>
      <c r="Q90">
        <v>8.9</v>
      </c>
      <c r="R90" s="29">
        <v>7200</v>
      </c>
      <c r="S90" t="s">
        <v>670</v>
      </c>
      <c r="T90">
        <v>81900</v>
      </c>
      <c r="U90">
        <v>107</v>
      </c>
    </row>
    <row r="91" spans="1:21" x14ac:dyDescent="0.15">
      <c r="A91">
        <v>85</v>
      </c>
      <c r="B91" s="4">
        <v>2003.25</v>
      </c>
      <c r="C91" s="17"/>
      <c r="D91" s="17"/>
      <c r="E91" s="20">
        <f t="shared" ref="E91:E122" si="3">U91/T91</f>
        <v>1.2087912087912088E-3</v>
      </c>
      <c r="F91" s="20"/>
      <c r="G91" s="26">
        <v>1.2087912087912088E-3</v>
      </c>
      <c r="H91">
        <v>2003</v>
      </c>
      <c r="I91" s="11" t="s">
        <v>671</v>
      </c>
      <c r="J91" t="s">
        <v>163</v>
      </c>
      <c r="K91">
        <v>8</v>
      </c>
      <c r="L91" t="s">
        <v>272</v>
      </c>
      <c r="M91" t="s">
        <v>629</v>
      </c>
      <c r="N91" s="3"/>
      <c r="O91" s="15">
        <v>3.5</v>
      </c>
      <c r="P91" s="12" t="s">
        <v>595</v>
      </c>
      <c r="R91" s="29">
        <v>7200</v>
      </c>
      <c r="T91">
        <v>81900</v>
      </c>
      <c r="U91">
        <v>99</v>
      </c>
    </row>
    <row r="92" spans="1:21" x14ac:dyDescent="0.15">
      <c r="A92">
        <v>86</v>
      </c>
      <c r="B92" s="4">
        <v>2003.33</v>
      </c>
      <c r="C92" s="17"/>
      <c r="D92" s="17"/>
      <c r="E92" s="20">
        <f t="shared" si="3"/>
        <v>1.65E-3</v>
      </c>
      <c r="F92" s="20"/>
      <c r="G92" s="26">
        <v>1.65E-3</v>
      </c>
      <c r="H92">
        <v>2003</v>
      </c>
      <c r="I92" s="11" t="s">
        <v>672</v>
      </c>
      <c r="J92" t="s">
        <v>163</v>
      </c>
      <c r="K92">
        <v>95</v>
      </c>
      <c r="L92" t="s">
        <v>272</v>
      </c>
      <c r="M92" t="s">
        <v>629</v>
      </c>
      <c r="N92" s="3"/>
      <c r="O92" s="3">
        <v>3.5</v>
      </c>
      <c r="P92" s="12" t="s">
        <v>595</v>
      </c>
      <c r="R92" s="29">
        <v>7200</v>
      </c>
      <c r="T92">
        <v>40000</v>
      </c>
      <c r="U92">
        <v>66</v>
      </c>
    </row>
    <row r="93" spans="1:21" x14ac:dyDescent="0.15">
      <c r="A93">
        <v>87</v>
      </c>
      <c r="B93" s="4">
        <v>2003.42</v>
      </c>
      <c r="C93" s="17"/>
      <c r="D93" s="17"/>
      <c r="E93" s="20">
        <f t="shared" si="3"/>
        <v>1.1249999999999999E-3</v>
      </c>
      <c r="F93" s="20"/>
      <c r="G93" s="26">
        <v>1.1249999999999999E-3</v>
      </c>
      <c r="H93">
        <v>2003</v>
      </c>
      <c r="I93" s="11" t="s">
        <v>673</v>
      </c>
      <c r="J93" t="s">
        <v>163</v>
      </c>
      <c r="K93">
        <v>137</v>
      </c>
      <c r="L93" t="s">
        <v>674</v>
      </c>
      <c r="M93" t="s">
        <v>589</v>
      </c>
      <c r="N93" t="s">
        <v>675</v>
      </c>
      <c r="O93" s="3">
        <v>3.5</v>
      </c>
      <c r="P93" s="12" t="s">
        <v>676</v>
      </c>
      <c r="R93" s="29">
        <v>7200</v>
      </c>
      <c r="T93">
        <v>120000</v>
      </c>
      <c r="U93">
        <v>135</v>
      </c>
    </row>
    <row r="94" spans="1:21" x14ac:dyDescent="0.15">
      <c r="A94">
        <v>88</v>
      </c>
      <c r="B94" s="4">
        <v>2003.5</v>
      </c>
      <c r="C94" s="17"/>
      <c r="D94" s="17"/>
      <c r="E94" s="20">
        <f t="shared" si="3"/>
        <v>1.1624999999999999E-3</v>
      </c>
      <c r="F94" s="20"/>
      <c r="G94" s="26">
        <v>1.1624999999999999E-3</v>
      </c>
      <c r="H94">
        <v>2003</v>
      </c>
      <c r="I94" s="12" t="s">
        <v>281</v>
      </c>
      <c r="J94" t="s">
        <v>163</v>
      </c>
      <c r="K94">
        <v>136</v>
      </c>
      <c r="L94" t="s">
        <v>272</v>
      </c>
      <c r="M94" t="s">
        <v>629</v>
      </c>
      <c r="N94" t="s">
        <v>677</v>
      </c>
      <c r="O94" s="3">
        <v>3.5</v>
      </c>
      <c r="P94" s="12" t="s">
        <v>595</v>
      </c>
      <c r="R94" s="29">
        <v>7200</v>
      </c>
      <c r="T94">
        <v>80000</v>
      </c>
      <c r="U94">
        <v>93</v>
      </c>
    </row>
    <row r="95" spans="1:21" x14ac:dyDescent="0.15">
      <c r="A95">
        <v>89</v>
      </c>
      <c r="B95" s="4">
        <v>2003.58</v>
      </c>
      <c r="C95" s="17"/>
      <c r="D95" s="17"/>
      <c r="E95" s="20">
        <f t="shared" si="3"/>
        <v>1.1233211233211233E-3</v>
      </c>
      <c r="F95" s="20"/>
      <c r="G95" s="26">
        <v>1.1233211233211233E-3</v>
      </c>
      <c r="H95">
        <v>2003</v>
      </c>
      <c r="I95" s="27" t="s">
        <v>283</v>
      </c>
      <c r="J95" t="s">
        <v>163</v>
      </c>
      <c r="K95">
        <v>118</v>
      </c>
      <c r="L95" t="s">
        <v>272</v>
      </c>
      <c r="M95" t="s">
        <v>629</v>
      </c>
      <c r="N95" s="3" t="s">
        <v>678</v>
      </c>
      <c r="O95" s="3">
        <v>3.5</v>
      </c>
      <c r="P95" s="12" t="s">
        <v>679</v>
      </c>
      <c r="R95" s="29">
        <v>7200</v>
      </c>
      <c r="S95" t="s">
        <v>670</v>
      </c>
      <c r="T95">
        <v>81900</v>
      </c>
      <c r="U95">
        <v>92</v>
      </c>
    </row>
    <row r="96" spans="1:21" x14ac:dyDescent="0.15">
      <c r="A96">
        <v>90</v>
      </c>
      <c r="B96" s="4">
        <v>2003.67</v>
      </c>
      <c r="C96" s="17"/>
      <c r="D96" s="17"/>
      <c r="E96" s="20">
        <f t="shared" si="3"/>
        <v>8.9166666666666669E-4</v>
      </c>
      <c r="F96" s="20"/>
      <c r="G96" s="26">
        <v>8.9166666666666669E-4</v>
      </c>
      <c r="H96">
        <v>2003</v>
      </c>
      <c r="I96" s="27" t="s">
        <v>680</v>
      </c>
      <c r="J96" t="s">
        <v>163</v>
      </c>
      <c r="K96">
        <v>119</v>
      </c>
      <c r="L96" t="s">
        <v>272</v>
      </c>
      <c r="M96" t="s">
        <v>629</v>
      </c>
      <c r="N96" s="3" t="s">
        <v>681</v>
      </c>
      <c r="O96" s="3">
        <v>3.5</v>
      </c>
      <c r="P96" s="12" t="s">
        <v>679</v>
      </c>
      <c r="Q96">
        <v>8.9</v>
      </c>
      <c r="R96" s="29">
        <v>7200</v>
      </c>
      <c r="S96" s="3" t="s">
        <v>670</v>
      </c>
      <c r="T96">
        <v>120000</v>
      </c>
      <c r="U96">
        <v>107</v>
      </c>
    </row>
    <row r="97" spans="1:21" x14ac:dyDescent="0.15">
      <c r="A97">
        <v>91</v>
      </c>
      <c r="B97" s="4">
        <v>2003.75</v>
      </c>
      <c r="C97" s="17"/>
      <c r="D97" s="17"/>
      <c r="E97" s="20">
        <f t="shared" si="3"/>
        <v>1.0622710622710623E-3</v>
      </c>
      <c r="F97" s="20"/>
      <c r="G97" s="26">
        <v>1.0622710622710623E-3</v>
      </c>
      <c r="H97">
        <v>2003</v>
      </c>
      <c r="I97" s="11" t="s">
        <v>270</v>
      </c>
      <c r="J97" t="s">
        <v>163</v>
      </c>
      <c r="K97">
        <v>114</v>
      </c>
      <c r="L97" t="s">
        <v>272</v>
      </c>
      <c r="M97" t="s">
        <v>629</v>
      </c>
      <c r="N97" t="s">
        <v>682</v>
      </c>
      <c r="O97" s="3">
        <v>3.5</v>
      </c>
      <c r="P97" s="12" t="s">
        <v>679</v>
      </c>
      <c r="R97" s="29">
        <v>7200</v>
      </c>
      <c r="S97" s="3" t="s">
        <v>670</v>
      </c>
      <c r="T97">
        <v>81900</v>
      </c>
      <c r="U97">
        <v>87</v>
      </c>
    </row>
    <row r="98" spans="1:21" x14ac:dyDescent="0.15">
      <c r="A98">
        <v>92</v>
      </c>
      <c r="B98" s="4">
        <v>2003.83</v>
      </c>
      <c r="C98" s="17"/>
      <c r="D98" s="17"/>
      <c r="E98" s="20">
        <f t="shared" si="3"/>
        <v>8.547008547008547E-4</v>
      </c>
      <c r="F98" s="20"/>
      <c r="G98" s="26">
        <v>8.547008547008547E-4</v>
      </c>
      <c r="H98">
        <v>2003</v>
      </c>
      <c r="I98" s="11" t="s">
        <v>683</v>
      </c>
      <c r="J98" t="s">
        <v>163</v>
      </c>
      <c r="K98">
        <v>117</v>
      </c>
      <c r="L98" t="s">
        <v>272</v>
      </c>
      <c r="M98" t="s">
        <v>629</v>
      </c>
      <c r="N98" s="30" t="s">
        <v>684</v>
      </c>
      <c r="O98" s="15">
        <v>3.5</v>
      </c>
      <c r="P98" s="12" t="s">
        <v>669</v>
      </c>
      <c r="R98" s="29">
        <v>7200</v>
      </c>
      <c r="S98" s="30" t="s">
        <v>656</v>
      </c>
      <c r="T98">
        <v>81900</v>
      </c>
      <c r="U98">
        <v>70</v>
      </c>
    </row>
    <row r="99" spans="1:21" x14ac:dyDescent="0.15">
      <c r="A99">
        <v>93</v>
      </c>
      <c r="B99" s="4">
        <v>2003.99</v>
      </c>
      <c r="C99" s="17"/>
      <c r="D99" s="17"/>
      <c r="E99" s="20">
        <f t="shared" si="3"/>
        <v>7.4991666666666664E-4</v>
      </c>
      <c r="F99" s="20"/>
      <c r="G99" s="26">
        <v>7.4991666666666664E-4</v>
      </c>
      <c r="H99">
        <v>2003</v>
      </c>
      <c r="I99" s="11" t="s">
        <v>685</v>
      </c>
      <c r="J99" t="s">
        <v>163</v>
      </c>
      <c r="K99">
        <v>115</v>
      </c>
      <c r="L99" s="3" t="s">
        <v>686</v>
      </c>
      <c r="M99" t="s">
        <v>589</v>
      </c>
      <c r="O99" s="3">
        <v>3.5</v>
      </c>
      <c r="P99" s="12" t="s">
        <v>595</v>
      </c>
      <c r="R99" s="29"/>
      <c r="S99" t="s">
        <v>656</v>
      </c>
      <c r="T99">
        <v>120000</v>
      </c>
      <c r="U99">
        <v>89.99</v>
      </c>
    </row>
    <row r="100" spans="1:21" x14ac:dyDescent="0.15">
      <c r="A100">
        <v>94</v>
      </c>
      <c r="B100" s="4">
        <v>2004</v>
      </c>
      <c r="C100" s="17"/>
      <c r="D100" s="17"/>
      <c r="E100" s="20">
        <f t="shared" si="3"/>
        <v>9.2500000000000004E-4</v>
      </c>
      <c r="F100" s="20"/>
      <c r="G100" s="26">
        <v>9.2500000000000004E-4</v>
      </c>
      <c r="H100">
        <v>2004</v>
      </c>
      <c r="I100" s="11" t="s">
        <v>21</v>
      </c>
      <c r="J100" t="s">
        <v>163</v>
      </c>
      <c r="K100">
        <v>143</v>
      </c>
      <c r="L100" t="s">
        <v>272</v>
      </c>
      <c r="M100" t="s">
        <v>559</v>
      </c>
      <c r="N100" t="s">
        <v>687</v>
      </c>
      <c r="O100" s="3">
        <v>3.5</v>
      </c>
      <c r="P100" s="12" t="s">
        <v>688</v>
      </c>
      <c r="R100" s="29">
        <v>7200</v>
      </c>
      <c r="S100" t="s">
        <v>670</v>
      </c>
      <c r="T100">
        <v>120000</v>
      </c>
      <c r="U100">
        <v>111</v>
      </c>
    </row>
    <row r="101" spans="1:21" x14ac:dyDescent="0.15">
      <c r="A101">
        <v>95</v>
      </c>
      <c r="B101" s="4">
        <v>2004.08</v>
      </c>
      <c r="C101" s="17"/>
      <c r="D101" s="17"/>
      <c r="E101" s="20">
        <f t="shared" si="3"/>
        <v>9.0354090354090354E-4</v>
      </c>
      <c r="F101" s="20"/>
      <c r="G101" s="26">
        <v>9.0354090354090354E-4</v>
      </c>
      <c r="H101">
        <v>2004</v>
      </c>
      <c r="I101" s="11" t="s">
        <v>689</v>
      </c>
      <c r="J101" t="s">
        <v>163</v>
      </c>
      <c r="K101">
        <v>78</v>
      </c>
      <c r="L101" t="s">
        <v>272</v>
      </c>
      <c r="M101" t="s">
        <v>629</v>
      </c>
      <c r="N101" t="s">
        <v>690</v>
      </c>
      <c r="O101" s="3">
        <v>3.5</v>
      </c>
      <c r="P101" s="12" t="s">
        <v>669</v>
      </c>
      <c r="R101" s="29">
        <v>7200</v>
      </c>
      <c r="S101" t="s">
        <v>670</v>
      </c>
      <c r="T101">
        <v>81900</v>
      </c>
      <c r="U101">
        <v>74</v>
      </c>
    </row>
    <row r="102" spans="1:21" x14ac:dyDescent="0.15">
      <c r="A102">
        <v>96</v>
      </c>
      <c r="B102" s="4">
        <v>2004.17</v>
      </c>
      <c r="C102" s="17"/>
      <c r="D102" s="17"/>
      <c r="E102" s="20">
        <f t="shared" si="3"/>
        <v>7.4375000000000005E-4</v>
      </c>
      <c r="F102" s="20"/>
      <c r="G102" s="26">
        <v>7.4375000000000005E-4</v>
      </c>
      <c r="H102">
        <v>2004</v>
      </c>
      <c r="I102" s="11" t="s">
        <v>691</v>
      </c>
      <c r="J102" t="s">
        <v>163</v>
      </c>
      <c r="K102">
        <v>115</v>
      </c>
      <c r="L102" t="s">
        <v>272</v>
      </c>
      <c r="M102" t="s">
        <v>589</v>
      </c>
      <c r="O102" s="3">
        <v>3.5</v>
      </c>
      <c r="P102" s="12" t="s">
        <v>688</v>
      </c>
      <c r="R102" s="29">
        <v>7200</v>
      </c>
      <c r="S102" t="s">
        <v>670</v>
      </c>
      <c r="T102">
        <v>160000</v>
      </c>
      <c r="U102">
        <v>119</v>
      </c>
    </row>
    <row r="103" spans="1:21" x14ac:dyDescent="0.15">
      <c r="A103">
        <v>97</v>
      </c>
      <c r="B103" s="4">
        <v>2004.33</v>
      </c>
      <c r="C103" s="17"/>
      <c r="D103" s="17"/>
      <c r="E103" s="20">
        <f t="shared" si="3"/>
        <v>8.25E-4</v>
      </c>
      <c r="F103" s="26"/>
      <c r="G103" s="26">
        <v>8.25E-4</v>
      </c>
      <c r="H103">
        <v>2004</v>
      </c>
      <c r="I103" s="11" t="s">
        <v>692</v>
      </c>
      <c r="J103" t="s">
        <v>163</v>
      </c>
      <c r="K103">
        <v>19</v>
      </c>
      <c r="L103" t="s">
        <v>272</v>
      </c>
      <c r="M103" t="s">
        <v>559</v>
      </c>
      <c r="N103" t="s">
        <v>693</v>
      </c>
      <c r="O103">
        <v>3.5</v>
      </c>
      <c r="R103" s="29">
        <v>7200</v>
      </c>
      <c r="S103" t="s">
        <v>670</v>
      </c>
      <c r="T103">
        <v>120000</v>
      </c>
      <c r="U103">
        <v>99</v>
      </c>
    </row>
    <row r="104" spans="1:21" x14ac:dyDescent="0.15">
      <c r="A104">
        <v>98</v>
      </c>
      <c r="B104" s="4">
        <v>2004.42</v>
      </c>
      <c r="C104" s="17"/>
      <c r="D104" s="17"/>
      <c r="E104" s="20">
        <f t="shared" si="3"/>
        <v>8.7912087912087912E-4</v>
      </c>
      <c r="F104" s="26"/>
      <c r="G104" s="26">
        <v>8.7912087912087912E-4</v>
      </c>
      <c r="H104">
        <v>2004</v>
      </c>
      <c r="I104" s="11" t="s">
        <v>694</v>
      </c>
      <c r="J104" t="s">
        <v>163</v>
      </c>
      <c r="K104">
        <v>19</v>
      </c>
      <c r="L104" t="s">
        <v>272</v>
      </c>
      <c r="M104" t="s">
        <v>629</v>
      </c>
      <c r="N104" s="3" t="s">
        <v>678</v>
      </c>
      <c r="O104">
        <v>3.5</v>
      </c>
      <c r="R104" s="6">
        <v>7200</v>
      </c>
      <c r="S104" t="s">
        <v>670</v>
      </c>
      <c r="T104">
        <v>81900</v>
      </c>
      <c r="U104">
        <v>72</v>
      </c>
    </row>
    <row r="105" spans="1:21" x14ac:dyDescent="0.15">
      <c r="A105">
        <v>99</v>
      </c>
      <c r="B105" s="4">
        <v>2004.5</v>
      </c>
      <c r="C105" s="17"/>
      <c r="D105" s="17"/>
      <c r="E105" s="20">
        <f t="shared" si="3"/>
        <v>6.7939999999999993E-4</v>
      </c>
      <c r="F105" s="26"/>
      <c r="G105" s="26">
        <v>6.7939999999999993E-4</v>
      </c>
      <c r="H105">
        <v>2004</v>
      </c>
      <c r="I105" s="11" t="s">
        <v>281</v>
      </c>
      <c r="J105" t="s">
        <v>163</v>
      </c>
      <c r="K105">
        <v>44</v>
      </c>
      <c r="L105" t="s">
        <v>695</v>
      </c>
      <c r="M105" t="s">
        <v>559</v>
      </c>
      <c r="N105" t="s">
        <v>696</v>
      </c>
      <c r="O105">
        <v>3.5</v>
      </c>
      <c r="R105" s="6">
        <v>7200</v>
      </c>
      <c r="T105">
        <v>200000</v>
      </c>
      <c r="U105">
        <v>135.88</v>
      </c>
    </row>
    <row r="106" spans="1:21" x14ac:dyDescent="0.15">
      <c r="A106">
        <v>100</v>
      </c>
      <c r="B106" s="4">
        <v>2004.67</v>
      </c>
      <c r="C106" s="17"/>
      <c r="D106" s="17"/>
      <c r="E106" s="20">
        <f t="shared" si="3"/>
        <v>6.09375E-4</v>
      </c>
      <c r="F106" s="26"/>
      <c r="G106" s="26">
        <v>6.09375E-4</v>
      </c>
      <c r="H106">
        <v>2004</v>
      </c>
      <c r="I106" s="11" t="s">
        <v>697</v>
      </c>
      <c r="J106" t="s">
        <v>163</v>
      </c>
      <c r="K106">
        <v>45</v>
      </c>
      <c r="L106" t="s">
        <v>272</v>
      </c>
      <c r="M106" t="s">
        <v>698</v>
      </c>
      <c r="N106" t="s">
        <v>699</v>
      </c>
      <c r="O106">
        <v>3.5</v>
      </c>
      <c r="P106" t="s">
        <v>688</v>
      </c>
      <c r="R106" s="6">
        <v>7200</v>
      </c>
      <c r="T106">
        <v>160000</v>
      </c>
      <c r="U106">
        <v>97.5</v>
      </c>
    </row>
    <row r="107" spans="1:21" x14ac:dyDescent="0.15">
      <c r="A107">
        <v>101</v>
      </c>
      <c r="B107" s="4">
        <v>2005.25</v>
      </c>
      <c r="C107" s="17"/>
      <c r="D107" s="17"/>
      <c r="E107" s="20">
        <f t="shared" si="3"/>
        <v>8.7600000000000004E-4</v>
      </c>
      <c r="F107" s="26"/>
      <c r="G107" s="26">
        <v>8.7600000000000004E-4</v>
      </c>
      <c r="H107">
        <v>2005</v>
      </c>
      <c r="I107" s="11" t="s">
        <v>306</v>
      </c>
      <c r="J107" t="s">
        <v>163</v>
      </c>
      <c r="K107">
        <v>24</v>
      </c>
      <c r="L107" t="s">
        <v>272</v>
      </c>
      <c r="M107" t="s">
        <v>589</v>
      </c>
      <c r="N107" t="s">
        <v>700</v>
      </c>
      <c r="O107">
        <v>3.5</v>
      </c>
      <c r="P107" t="s">
        <v>701</v>
      </c>
      <c r="R107" s="6">
        <v>7200</v>
      </c>
      <c r="T107">
        <v>250000</v>
      </c>
      <c r="U107">
        <v>219</v>
      </c>
    </row>
    <row r="108" spans="1:21" x14ac:dyDescent="0.15">
      <c r="A108">
        <v>102</v>
      </c>
      <c r="B108" s="4">
        <v>2005.42</v>
      </c>
      <c r="C108" s="17"/>
      <c r="D108" s="17"/>
      <c r="E108" s="26">
        <f t="shared" si="3"/>
        <v>4.9994999999999998E-4</v>
      </c>
      <c r="F108" s="26"/>
      <c r="G108" s="26">
        <v>4.9994999999999998E-4</v>
      </c>
      <c r="H108">
        <v>2005</v>
      </c>
      <c r="I108" s="11" t="s">
        <v>702</v>
      </c>
      <c r="J108" t="s">
        <v>163</v>
      </c>
      <c r="K108">
        <v>15</v>
      </c>
      <c r="L108" t="s">
        <v>204</v>
      </c>
      <c r="M108" t="s">
        <v>629</v>
      </c>
      <c r="N108" t="s">
        <v>696</v>
      </c>
      <c r="O108">
        <v>3.5</v>
      </c>
      <c r="P108" t="s">
        <v>669</v>
      </c>
      <c r="R108" s="6">
        <v>7200</v>
      </c>
      <c r="S108" t="s">
        <v>656</v>
      </c>
      <c r="T108">
        <v>200000</v>
      </c>
      <c r="U108">
        <v>99.99</v>
      </c>
    </row>
    <row r="109" spans="1:21" x14ac:dyDescent="0.15">
      <c r="A109">
        <v>103</v>
      </c>
      <c r="B109" s="4">
        <v>2005.83</v>
      </c>
      <c r="E109" s="26">
        <f t="shared" si="3"/>
        <v>6.2250000000000001E-4</v>
      </c>
      <c r="F109" s="26"/>
      <c r="G109" s="26">
        <v>6.2250000000000001E-4</v>
      </c>
      <c r="H109" s="32">
        <v>2005</v>
      </c>
      <c r="I109" s="11" t="s">
        <v>703</v>
      </c>
      <c r="J109" t="s">
        <v>163</v>
      </c>
      <c r="K109">
        <v>67</v>
      </c>
      <c r="L109" t="s">
        <v>272</v>
      </c>
      <c r="M109" t="s">
        <v>559</v>
      </c>
      <c r="N109" t="s">
        <v>704</v>
      </c>
      <c r="O109">
        <v>3.5</v>
      </c>
      <c r="P109" t="s">
        <v>705</v>
      </c>
      <c r="R109" s="6">
        <v>7200</v>
      </c>
      <c r="S109" t="s">
        <v>670</v>
      </c>
      <c r="T109">
        <v>400000</v>
      </c>
      <c r="U109">
        <v>249</v>
      </c>
    </row>
    <row r="110" spans="1:21" x14ac:dyDescent="0.15">
      <c r="A110">
        <v>104</v>
      </c>
      <c r="B110" s="4">
        <v>2005.92</v>
      </c>
      <c r="E110" s="26">
        <f t="shared" si="3"/>
        <v>4.0624999999999998E-4</v>
      </c>
      <c r="F110" s="26"/>
      <c r="G110" s="26">
        <v>4.0624999999999998E-4</v>
      </c>
      <c r="H110" s="32">
        <v>2005</v>
      </c>
      <c r="I110" s="11" t="s">
        <v>706</v>
      </c>
      <c r="J110" t="s">
        <v>163</v>
      </c>
      <c r="K110">
        <v>139</v>
      </c>
      <c r="L110" t="s">
        <v>272</v>
      </c>
      <c r="M110" t="s">
        <v>629</v>
      </c>
      <c r="N110" t="s">
        <v>707</v>
      </c>
      <c r="O110">
        <v>3.5</v>
      </c>
      <c r="R110" s="6">
        <v>7200</v>
      </c>
      <c r="S110" t="s">
        <v>670</v>
      </c>
      <c r="T110">
        <v>320000</v>
      </c>
      <c r="U110">
        <v>130</v>
      </c>
    </row>
    <row r="111" spans="1:21" x14ac:dyDescent="0.15">
      <c r="A111">
        <v>105</v>
      </c>
      <c r="B111" s="4">
        <v>2006.33</v>
      </c>
      <c r="E111" s="26">
        <f t="shared" si="3"/>
        <v>3.2387999999999997E-4</v>
      </c>
      <c r="F111" s="26"/>
      <c r="G111" s="26">
        <v>3.2387999999999997E-4</v>
      </c>
      <c r="H111" s="32">
        <v>2006</v>
      </c>
      <c r="I111" s="11" t="s">
        <v>708</v>
      </c>
      <c r="J111" t="s">
        <v>318</v>
      </c>
      <c r="L111" t="s">
        <v>272</v>
      </c>
      <c r="M111" t="s">
        <v>589</v>
      </c>
      <c r="N111" t="s">
        <v>700</v>
      </c>
      <c r="O111">
        <v>3.5</v>
      </c>
      <c r="P111" t="s">
        <v>709</v>
      </c>
      <c r="R111" s="6">
        <v>7200</v>
      </c>
      <c r="S111" t="s">
        <v>710</v>
      </c>
      <c r="T111">
        <v>250000</v>
      </c>
      <c r="U111">
        <v>80.97</v>
      </c>
    </row>
    <row r="112" spans="1:21" x14ac:dyDescent="0.15">
      <c r="A112">
        <v>106</v>
      </c>
      <c r="B112" s="4">
        <v>2006.5</v>
      </c>
      <c r="E112" s="26">
        <f t="shared" si="3"/>
        <v>3.2795999999999997E-4</v>
      </c>
      <c r="F112" s="26"/>
      <c r="G112" s="26">
        <v>3.2795999999999997E-4</v>
      </c>
      <c r="H112" s="32">
        <v>2006</v>
      </c>
      <c r="I112" s="11" t="s">
        <v>711</v>
      </c>
      <c r="J112" t="s">
        <v>318</v>
      </c>
      <c r="L112" t="s">
        <v>272</v>
      </c>
      <c r="M112" t="s">
        <v>629</v>
      </c>
      <c r="N112" t="s">
        <v>712</v>
      </c>
      <c r="O112">
        <v>3.5</v>
      </c>
      <c r="P112" t="s">
        <v>713</v>
      </c>
      <c r="R112" s="33">
        <v>7200</v>
      </c>
      <c r="S112" t="s">
        <v>710</v>
      </c>
      <c r="T112">
        <v>250000</v>
      </c>
      <c r="U112">
        <v>81.99</v>
      </c>
    </row>
    <row r="113" spans="1:21" x14ac:dyDescent="0.15">
      <c r="A113">
        <v>107</v>
      </c>
      <c r="B113" s="4">
        <v>2006.67</v>
      </c>
      <c r="E113" s="26">
        <f t="shared" si="3"/>
        <v>2.1871874999999997E-4</v>
      </c>
      <c r="F113" s="26"/>
      <c r="G113" s="26">
        <v>2.1871874999999997E-4</v>
      </c>
      <c r="H113" s="32">
        <v>2006</v>
      </c>
      <c r="I113" s="11" t="s">
        <v>714</v>
      </c>
      <c r="J113" t="s">
        <v>318</v>
      </c>
      <c r="L113" t="s">
        <v>272</v>
      </c>
      <c r="M113" t="s">
        <v>629</v>
      </c>
      <c r="N113" t="s">
        <v>715</v>
      </c>
      <c r="O113">
        <v>3.5</v>
      </c>
      <c r="P113" t="s">
        <v>716</v>
      </c>
      <c r="R113" s="6">
        <v>7200</v>
      </c>
      <c r="S113" t="s">
        <v>670</v>
      </c>
      <c r="T113">
        <v>320000</v>
      </c>
      <c r="U113">
        <v>69.989999999999995</v>
      </c>
    </row>
    <row r="114" spans="1:21" x14ac:dyDescent="0.15">
      <c r="A114">
        <v>108</v>
      </c>
      <c r="B114" s="4">
        <v>2006.75</v>
      </c>
      <c r="E114" s="26">
        <f t="shared" si="3"/>
        <v>2.9884375000000001E-4</v>
      </c>
      <c r="G114" s="26">
        <v>2.9884375000000001E-4</v>
      </c>
      <c r="H114" s="32">
        <v>2006</v>
      </c>
      <c r="I114" s="11" t="s">
        <v>717</v>
      </c>
      <c r="J114" t="s">
        <v>318</v>
      </c>
      <c r="L114" t="s">
        <v>272</v>
      </c>
      <c r="M114" t="s">
        <v>629</v>
      </c>
      <c r="N114" t="s">
        <v>707</v>
      </c>
      <c r="O114">
        <v>3.5</v>
      </c>
      <c r="P114" t="s">
        <v>713</v>
      </c>
      <c r="R114" s="6">
        <v>7200</v>
      </c>
      <c r="S114" t="s">
        <v>710</v>
      </c>
      <c r="T114">
        <v>320000</v>
      </c>
      <c r="U114">
        <v>95.63</v>
      </c>
    </row>
    <row r="115" spans="1:21" x14ac:dyDescent="0.15">
      <c r="A115">
        <v>109</v>
      </c>
      <c r="B115" s="4">
        <v>2006.83</v>
      </c>
      <c r="E115" s="26">
        <f t="shared" si="3"/>
        <v>2.6372E-4</v>
      </c>
      <c r="G115" s="26">
        <v>2.6372E-4</v>
      </c>
      <c r="H115" s="32">
        <v>2006</v>
      </c>
      <c r="I115" s="11" t="s">
        <v>683</v>
      </c>
      <c r="J115" t="s">
        <v>318</v>
      </c>
      <c r="L115" t="s">
        <v>272</v>
      </c>
      <c r="M115" t="s">
        <v>629</v>
      </c>
      <c r="N115" t="s">
        <v>718</v>
      </c>
      <c r="O115">
        <v>3.5</v>
      </c>
      <c r="P115" t="s">
        <v>719</v>
      </c>
      <c r="R115" s="6">
        <v>7200</v>
      </c>
      <c r="S115" t="s">
        <v>710</v>
      </c>
      <c r="T115">
        <v>250000</v>
      </c>
      <c r="U115">
        <v>65.930000000000007</v>
      </c>
    </row>
    <row r="116" spans="1:21" x14ac:dyDescent="0.15">
      <c r="A116">
        <v>110</v>
      </c>
      <c r="B116" s="4">
        <v>2006.99</v>
      </c>
      <c r="E116" s="26">
        <f t="shared" si="3"/>
        <v>2.7996E-4</v>
      </c>
      <c r="G116" s="26">
        <v>2.7996E-4</v>
      </c>
      <c r="H116" s="32">
        <v>2006</v>
      </c>
      <c r="I116" s="11" t="s">
        <v>720</v>
      </c>
      <c r="J116" t="s">
        <v>318</v>
      </c>
      <c r="L116" t="s">
        <v>272</v>
      </c>
      <c r="M116" t="s">
        <v>629</v>
      </c>
      <c r="N116" t="s">
        <v>721</v>
      </c>
      <c r="O116">
        <v>3.5</v>
      </c>
      <c r="P116" t="s">
        <v>713</v>
      </c>
      <c r="R116" s="6">
        <v>7200</v>
      </c>
      <c r="S116" t="s">
        <v>670</v>
      </c>
      <c r="T116">
        <v>250000</v>
      </c>
      <c r="U116">
        <v>69.989999999999995</v>
      </c>
    </row>
    <row r="117" spans="1:21" x14ac:dyDescent="0.15">
      <c r="A117">
        <v>111</v>
      </c>
      <c r="B117" s="4">
        <v>2007</v>
      </c>
      <c r="E117" s="26">
        <f t="shared" si="3"/>
        <v>2.7996E-4</v>
      </c>
      <c r="G117" s="26">
        <v>2.7996E-4</v>
      </c>
      <c r="H117" s="32">
        <v>2007</v>
      </c>
      <c r="I117" s="11" t="s">
        <v>722</v>
      </c>
      <c r="J117" t="s">
        <v>318</v>
      </c>
      <c r="L117" t="s">
        <v>272</v>
      </c>
      <c r="M117" t="s">
        <v>629</v>
      </c>
      <c r="N117" t="s">
        <v>723</v>
      </c>
      <c r="O117">
        <v>3.5</v>
      </c>
      <c r="P117" t="s">
        <v>713</v>
      </c>
      <c r="R117" s="6">
        <v>7200</v>
      </c>
      <c r="S117" t="s">
        <v>670</v>
      </c>
      <c r="T117">
        <v>250000</v>
      </c>
      <c r="U117">
        <v>69.989999999999995</v>
      </c>
    </row>
    <row r="118" spans="1:21" x14ac:dyDescent="0.15">
      <c r="A118">
        <v>112</v>
      </c>
      <c r="B118" s="4">
        <v>2007.08</v>
      </c>
      <c r="E118" s="26">
        <f t="shared" si="3"/>
        <v>2.6853125E-4</v>
      </c>
      <c r="G118" s="26">
        <v>2.6853125E-4</v>
      </c>
      <c r="H118" s="32">
        <v>2007</v>
      </c>
      <c r="I118" s="11" t="s">
        <v>724</v>
      </c>
      <c r="J118" t="s">
        <v>318</v>
      </c>
      <c r="L118" t="s">
        <v>272</v>
      </c>
      <c r="M118" t="s">
        <v>698</v>
      </c>
      <c r="N118" s="3" t="s">
        <v>725</v>
      </c>
      <c r="O118">
        <v>3.5</v>
      </c>
      <c r="P118" t="s">
        <v>713</v>
      </c>
      <c r="R118" s="6">
        <v>7200</v>
      </c>
      <c r="S118" t="s">
        <v>710</v>
      </c>
      <c r="T118">
        <v>320000</v>
      </c>
      <c r="U118">
        <v>85.93</v>
      </c>
    </row>
    <row r="119" spans="1:21" x14ac:dyDescent="0.15">
      <c r="A119">
        <v>113</v>
      </c>
      <c r="B119" s="4">
        <v>2007.17</v>
      </c>
      <c r="E119" s="26">
        <f t="shared" si="3"/>
        <v>2.64825E-4</v>
      </c>
      <c r="G119" s="26">
        <v>2.64825E-4</v>
      </c>
      <c r="H119" s="32">
        <v>2007</v>
      </c>
      <c r="I119" s="11" t="s">
        <v>726</v>
      </c>
      <c r="J119" t="s">
        <v>318</v>
      </c>
      <c r="L119" t="s">
        <v>272</v>
      </c>
      <c r="M119" t="s">
        <v>629</v>
      </c>
      <c r="N119" t="s">
        <v>727</v>
      </c>
      <c r="O119">
        <v>3.5</v>
      </c>
      <c r="P119" t="s">
        <v>713</v>
      </c>
      <c r="R119" s="6">
        <v>7200</v>
      </c>
      <c r="S119" t="s">
        <v>710</v>
      </c>
      <c r="T119">
        <v>400000</v>
      </c>
      <c r="U119">
        <v>105.93</v>
      </c>
    </row>
    <row r="120" spans="1:21" x14ac:dyDescent="0.15">
      <c r="A120">
        <v>114</v>
      </c>
      <c r="B120" s="4">
        <v>2007.33</v>
      </c>
      <c r="E120" s="26">
        <f t="shared" si="3"/>
        <v>2.4996874999999997E-4</v>
      </c>
      <c r="G120" s="26">
        <v>2.4996874999999997E-4</v>
      </c>
      <c r="H120" s="32">
        <v>2007</v>
      </c>
      <c r="I120" s="11" t="s">
        <v>266</v>
      </c>
      <c r="J120" t="s">
        <v>318</v>
      </c>
      <c r="L120" t="s">
        <v>272</v>
      </c>
      <c r="M120" t="s">
        <v>559</v>
      </c>
      <c r="N120" t="s">
        <v>707</v>
      </c>
      <c r="O120">
        <v>3.5</v>
      </c>
      <c r="P120" t="s">
        <v>713</v>
      </c>
      <c r="R120" s="6">
        <v>7200</v>
      </c>
      <c r="S120" t="s">
        <v>710</v>
      </c>
      <c r="T120">
        <v>320000</v>
      </c>
      <c r="U120">
        <v>79.989999999999995</v>
      </c>
    </row>
    <row r="121" spans="1:21" x14ac:dyDescent="0.15">
      <c r="A121">
        <v>115</v>
      </c>
      <c r="B121" s="4">
        <v>2007.5</v>
      </c>
      <c r="E121" s="26">
        <f t="shared" si="3"/>
        <v>2.1247499999999997E-4</v>
      </c>
      <c r="G121" s="26">
        <v>2.1247499999999997E-4</v>
      </c>
      <c r="H121" s="32">
        <v>2007</v>
      </c>
      <c r="I121" s="11" t="s">
        <v>341</v>
      </c>
      <c r="J121" t="s">
        <v>318</v>
      </c>
      <c r="L121" t="s">
        <v>272</v>
      </c>
      <c r="M121" t="s">
        <v>623</v>
      </c>
      <c r="N121" t="s">
        <v>728</v>
      </c>
      <c r="O121">
        <v>3.5</v>
      </c>
      <c r="P121" t="s">
        <v>713</v>
      </c>
      <c r="R121" s="6">
        <v>7200</v>
      </c>
      <c r="S121" t="s">
        <v>710</v>
      </c>
      <c r="T121">
        <v>400000</v>
      </c>
      <c r="U121">
        <v>84.99</v>
      </c>
    </row>
    <row r="122" spans="1:21" x14ac:dyDescent="0.15">
      <c r="A122">
        <v>116</v>
      </c>
      <c r="B122" s="4">
        <v>2007.67</v>
      </c>
      <c r="E122" s="26">
        <f t="shared" si="3"/>
        <v>2.0997999999999999E-4</v>
      </c>
      <c r="G122" s="26">
        <v>2.0997999999999999E-4</v>
      </c>
      <c r="H122" s="32">
        <v>2007</v>
      </c>
      <c r="I122" s="11" t="s">
        <v>345</v>
      </c>
      <c r="J122" t="s">
        <v>318</v>
      </c>
      <c r="L122" t="s">
        <v>272</v>
      </c>
      <c r="M122" t="s">
        <v>629</v>
      </c>
      <c r="N122" t="s">
        <v>729</v>
      </c>
      <c r="O122">
        <v>3.5</v>
      </c>
      <c r="P122" t="s">
        <v>730</v>
      </c>
      <c r="R122" s="6">
        <v>7200</v>
      </c>
      <c r="S122" t="s">
        <v>670</v>
      </c>
      <c r="T122">
        <v>500000</v>
      </c>
      <c r="U122">
        <v>104.99</v>
      </c>
    </row>
    <row r="123" spans="1:21" x14ac:dyDescent="0.15">
      <c r="A123">
        <v>117</v>
      </c>
      <c r="B123" s="4">
        <v>2007.75</v>
      </c>
      <c r="E123" s="26">
        <f t="shared" ref="E123:E154" si="4">U123/T123</f>
        <v>2.0997999999999999E-4</v>
      </c>
      <c r="G123" s="26">
        <v>2.0997999999999999E-4</v>
      </c>
      <c r="H123" s="32">
        <v>2007</v>
      </c>
      <c r="I123" s="11" t="s">
        <v>257</v>
      </c>
      <c r="J123" t="s">
        <v>318</v>
      </c>
      <c r="L123" t="s">
        <v>272</v>
      </c>
      <c r="M123" t="s">
        <v>629</v>
      </c>
      <c r="N123" t="s">
        <v>731</v>
      </c>
      <c r="O123">
        <v>3.5</v>
      </c>
      <c r="P123" t="s">
        <v>730</v>
      </c>
      <c r="R123" s="6">
        <v>7200</v>
      </c>
      <c r="S123" t="s">
        <v>670</v>
      </c>
      <c r="T123">
        <v>500000</v>
      </c>
      <c r="U123">
        <v>104.99</v>
      </c>
    </row>
    <row r="124" spans="1:21" x14ac:dyDescent="0.15">
      <c r="A124">
        <v>118</v>
      </c>
      <c r="B124" s="4">
        <v>2007.83</v>
      </c>
      <c r="E124" s="26">
        <f t="shared" si="4"/>
        <v>1.9997999999999999E-4</v>
      </c>
      <c r="G124" s="26">
        <v>1.9997999999999999E-4</v>
      </c>
      <c r="H124" s="32">
        <v>2007</v>
      </c>
      <c r="I124" s="11" t="s">
        <v>348</v>
      </c>
      <c r="J124" t="s">
        <v>318</v>
      </c>
      <c r="L124" t="s">
        <v>272</v>
      </c>
      <c r="M124" t="s">
        <v>629</v>
      </c>
      <c r="N124" t="s">
        <v>731</v>
      </c>
      <c r="O124">
        <v>3.5</v>
      </c>
      <c r="P124" t="s">
        <v>713</v>
      </c>
      <c r="R124" s="6">
        <v>7200</v>
      </c>
      <c r="S124" t="s">
        <v>670</v>
      </c>
      <c r="T124">
        <v>500000</v>
      </c>
      <c r="U124">
        <v>99.99</v>
      </c>
    </row>
    <row r="125" spans="1:21" x14ac:dyDescent="0.15">
      <c r="A125">
        <v>119</v>
      </c>
      <c r="B125" s="4">
        <v>2007.92</v>
      </c>
      <c r="E125" s="26">
        <f t="shared" si="4"/>
        <v>2.0997999999999999E-4</v>
      </c>
      <c r="F125" s="26"/>
      <c r="G125" s="26">
        <v>2.0997999999999999E-4</v>
      </c>
      <c r="H125" s="32">
        <v>2007</v>
      </c>
      <c r="I125" s="11" t="s">
        <v>350</v>
      </c>
      <c r="J125" t="s">
        <v>318</v>
      </c>
      <c r="L125" t="s">
        <v>272</v>
      </c>
      <c r="M125" t="s">
        <v>629</v>
      </c>
      <c r="N125" t="s">
        <v>731</v>
      </c>
      <c r="O125">
        <v>3.5</v>
      </c>
      <c r="P125" t="s">
        <v>713</v>
      </c>
      <c r="R125" s="6">
        <v>7200</v>
      </c>
      <c r="S125" t="s">
        <v>710</v>
      </c>
      <c r="T125">
        <v>500000</v>
      </c>
      <c r="U125">
        <v>104.99</v>
      </c>
    </row>
    <row r="126" spans="1:21" x14ac:dyDescent="0.15">
      <c r="A126">
        <v>120</v>
      </c>
      <c r="B126" s="4">
        <v>2008</v>
      </c>
      <c r="E126" s="26">
        <f t="shared" si="4"/>
        <v>1.9997999999999999E-4</v>
      </c>
      <c r="F126" s="26"/>
      <c r="G126" s="26">
        <v>1.9997999999999999E-4</v>
      </c>
      <c r="H126" s="32">
        <v>2008</v>
      </c>
      <c r="I126" s="11" t="s">
        <v>217</v>
      </c>
      <c r="J126" t="s">
        <v>318</v>
      </c>
      <c r="L126" t="s">
        <v>272</v>
      </c>
      <c r="M126" t="s">
        <v>629</v>
      </c>
      <c r="N126" t="s">
        <v>731</v>
      </c>
      <c r="O126">
        <v>3.5</v>
      </c>
      <c r="P126" t="s">
        <v>713</v>
      </c>
      <c r="R126" s="6">
        <v>7200</v>
      </c>
      <c r="S126" t="s">
        <v>670</v>
      </c>
      <c r="T126">
        <v>500000</v>
      </c>
      <c r="U126">
        <v>99.99</v>
      </c>
    </row>
    <row r="127" spans="1:21" x14ac:dyDescent="0.15">
      <c r="A127">
        <v>121</v>
      </c>
      <c r="B127" s="4">
        <v>2008.08</v>
      </c>
      <c r="E127" s="26">
        <f t="shared" si="4"/>
        <v>1.9997999999999999E-4</v>
      </c>
      <c r="F127" s="26"/>
      <c r="G127" s="26">
        <v>1.9997999999999999E-4</v>
      </c>
      <c r="H127" s="32">
        <v>2008</v>
      </c>
      <c r="I127" s="11" t="s">
        <v>355</v>
      </c>
      <c r="J127" t="s">
        <v>318</v>
      </c>
      <c r="L127" t="s">
        <v>272</v>
      </c>
      <c r="M127" t="s">
        <v>629</v>
      </c>
      <c r="N127" t="s">
        <v>731</v>
      </c>
      <c r="O127">
        <v>3.5</v>
      </c>
      <c r="P127" t="s">
        <v>713</v>
      </c>
      <c r="R127" s="6">
        <v>7200</v>
      </c>
      <c r="S127" t="s">
        <v>670</v>
      </c>
      <c r="T127">
        <v>500000</v>
      </c>
      <c r="U127">
        <v>99.99</v>
      </c>
    </row>
    <row r="128" spans="1:21" x14ac:dyDescent="0.15">
      <c r="A128">
        <v>122</v>
      </c>
      <c r="B128" s="4">
        <v>2008.33</v>
      </c>
      <c r="E128" s="26">
        <f t="shared" si="4"/>
        <v>1.7997999999999999E-4</v>
      </c>
      <c r="F128" s="26"/>
      <c r="G128" s="26">
        <v>1.7997999999999999E-4</v>
      </c>
      <c r="H128" s="32">
        <v>2008</v>
      </c>
      <c r="I128" s="11" t="s">
        <v>357</v>
      </c>
      <c r="J128" t="s">
        <v>318</v>
      </c>
      <c r="L128" t="s">
        <v>272</v>
      </c>
      <c r="M128" t="s">
        <v>623</v>
      </c>
      <c r="N128" t="s">
        <v>732</v>
      </c>
      <c r="O128">
        <v>3.5</v>
      </c>
      <c r="P128" t="s">
        <v>713</v>
      </c>
      <c r="R128" s="6">
        <v>7200</v>
      </c>
      <c r="S128" t="s">
        <v>710</v>
      </c>
      <c r="T128">
        <v>500000</v>
      </c>
      <c r="U128">
        <v>89.99</v>
      </c>
    </row>
    <row r="129" spans="1:21" x14ac:dyDescent="0.15">
      <c r="A129">
        <v>123</v>
      </c>
      <c r="B129" s="4">
        <v>2008.5</v>
      </c>
      <c r="E129" s="26">
        <f t="shared" si="4"/>
        <v>1.4998E-4</v>
      </c>
      <c r="F129" s="26"/>
      <c r="G129" s="26">
        <v>1.4998E-4</v>
      </c>
      <c r="H129" s="32">
        <v>2008</v>
      </c>
      <c r="I129" s="11" t="s">
        <v>358</v>
      </c>
      <c r="J129" t="s">
        <v>318</v>
      </c>
      <c r="L129" t="s">
        <v>272</v>
      </c>
      <c r="M129" t="s">
        <v>629</v>
      </c>
      <c r="N129" t="s">
        <v>733</v>
      </c>
      <c r="O129">
        <v>3.5</v>
      </c>
      <c r="P129" t="s">
        <v>713</v>
      </c>
      <c r="R129" s="6">
        <v>7200</v>
      </c>
      <c r="S129" t="s">
        <v>710</v>
      </c>
      <c r="T129">
        <v>500000</v>
      </c>
      <c r="U129">
        <v>74.989999999999995</v>
      </c>
    </row>
    <row r="130" spans="1:21" x14ac:dyDescent="0.15">
      <c r="A130">
        <v>124</v>
      </c>
      <c r="B130" s="4">
        <v>2008.58</v>
      </c>
      <c r="E130" s="26">
        <f t="shared" si="4"/>
        <v>1.3279687499999999E-4</v>
      </c>
      <c r="F130" s="26"/>
      <c r="G130" s="26">
        <v>1.3279687499999999E-4</v>
      </c>
      <c r="H130" s="32">
        <v>2008</v>
      </c>
      <c r="I130" s="11" t="s">
        <v>360</v>
      </c>
      <c r="J130" t="s">
        <v>318</v>
      </c>
      <c r="L130" t="s">
        <v>272</v>
      </c>
      <c r="M130" t="s">
        <v>629</v>
      </c>
      <c r="N130" t="s">
        <v>734</v>
      </c>
      <c r="O130">
        <v>3.5</v>
      </c>
      <c r="P130" t="s">
        <v>713</v>
      </c>
      <c r="R130" s="6">
        <v>7200</v>
      </c>
      <c r="S130" t="s">
        <v>710</v>
      </c>
      <c r="T130">
        <v>640000</v>
      </c>
      <c r="U130">
        <v>84.99</v>
      </c>
    </row>
    <row r="131" spans="1:21" x14ac:dyDescent="0.15">
      <c r="A131">
        <v>125</v>
      </c>
      <c r="B131" s="4">
        <v>2008.67</v>
      </c>
      <c r="E131" s="26">
        <f t="shared" si="4"/>
        <v>1.3279687499999999E-4</v>
      </c>
      <c r="F131" s="26"/>
      <c r="G131" s="26">
        <v>1.3279687499999999E-4</v>
      </c>
      <c r="H131" s="32">
        <v>2008</v>
      </c>
      <c r="I131" s="11" t="s">
        <v>363</v>
      </c>
      <c r="J131" t="s">
        <v>318</v>
      </c>
      <c r="L131" t="s">
        <v>272</v>
      </c>
      <c r="M131" t="s">
        <v>629</v>
      </c>
      <c r="N131" t="s">
        <v>735</v>
      </c>
      <c r="O131">
        <v>3.5</v>
      </c>
      <c r="P131" t="s">
        <v>713</v>
      </c>
      <c r="R131" s="6">
        <v>7200</v>
      </c>
      <c r="S131" t="s">
        <v>710</v>
      </c>
      <c r="T131">
        <v>640000</v>
      </c>
      <c r="U131">
        <v>84.99</v>
      </c>
    </row>
    <row r="132" spans="1:21" x14ac:dyDescent="0.15">
      <c r="A132">
        <v>126</v>
      </c>
      <c r="B132" s="4">
        <v>2008.83</v>
      </c>
      <c r="E132" s="26">
        <f t="shared" si="4"/>
        <v>1.1717187499999999E-4</v>
      </c>
      <c r="F132" s="26"/>
      <c r="G132" s="26">
        <v>1.1717187499999999E-4</v>
      </c>
      <c r="H132" s="32">
        <v>2008</v>
      </c>
      <c r="I132" s="11" t="s">
        <v>365</v>
      </c>
      <c r="J132" t="s">
        <v>318</v>
      </c>
      <c r="L132" t="s">
        <v>272</v>
      </c>
      <c r="M132" t="s">
        <v>629</v>
      </c>
      <c r="N132" t="s">
        <v>736</v>
      </c>
      <c r="O132">
        <v>3.5</v>
      </c>
      <c r="P132" t="s">
        <v>713</v>
      </c>
      <c r="R132" s="6">
        <v>7200</v>
      </c>
      <c r="S132" t="s">
        <v>710</v>
      </c>
      <c r="T132">
        <v>640000</v>
      </c>
      <c r="U132">
        <v>74.989999999999995</v>
      </c>
    </row>
    <row r="133" spans="1:21" x14ac:dyDescent="0.15">
      <c r="A133">
        <v>127</v>
      </c>
      <c r="B133" s="4">
        <v>2008.92</v>
      </c>
      <c r="E133" s="26">
        <f t="shared" si="4"/>
        <v>9.9989999999999996E-5</v>
      </c>
      <c r="F133" s="26"/>
      <c r="G133" s="26">
        <v>9.9989999999999996E-5</v>
      </c>
      <c r="H133" s="32">
        <v>2008</v>
      </c>
      <c r="I133" s="11" t="s">
        <v>367</v>
      </c>
      <c r="J133" t="s">
        <v>318</v>
      </c>
      <c r="L133" t="s">
        <v>272</v>
      </c>
      <c r="M133" t="s">
        <v>629</v>
      </c>
      <c r="N133" t="s">
        <v>737</v>
      </c>
      <c r="O133">
        <v>3.5</v>
      </c>
      <c r="P133" t="s">
        <v>713</v>
      </c>
      <c r="R133" s="6">
        <v>7200</v>
      </c>
      <c r="S133" t="s">
        <v>710</v>
      </c>
      <c r="T133">
        <v>1000000</v>
      </c>
      <c r="U133">
        <v>99.99</v>
      </c>
    </row>
    <row r="134" spans="1:21" x14ac:dyDescent="0.15">
      <c r="A134">
        <v>128</v>
      </c>
      <c r="B134" s="4">
        <v>2009</v>
      </c>
      <c r="E134" s="26">
        <f t="shared" si="4"/>
        <v>9.3319999999999994E-5</v>
      </c>
      <c r="F134" s="26"/>
      <c r="G134" s="26">
        <v>9.3319999999999994E-5</v>
      </c>
      <c r="H134" s="32">
        <v>2009</v>
      </c>
      <c r="I134" s="11" t="s">
        <v>369</v>
      </c>
      <c r="J134" t="s">
        <v>318</v>
      </c>
      <c r="L134" t="s">
        <v>272</v>
      </c>
      <c r="M134" t="s">
        <v>629</v>
      </c>
      <c r="N134" t="s">
        <v>738</v>
      </c>
      <c r="O134">
        <v>3.5</v>
      </c>
      <c r="P134" t="s">
        <v>713</v>
      </c>
      <c r="R134" s="6" t="s">
        <v>739</v>
      </c>
      <c r="S134" t="s">
        <v>710</v>
      </c>
      <c r="T134">
        <v>750000</v>
      </c>
      <c r="U134">
        <v>69.989999999999995</v>
      </c>
    </row>
    <row r="135" spans="1:21" x14ac:dyDescent="0.15">
      <c r="A135">
        <v>129</v>
      </c>
      <c r="B135" s="4">
        <v>2009.08</v>
      </c>
      <c r="E135" s="26">
        <f t="shared" si="4"/>
        <v>8.7989999999999989E-5</v>
      </c>
      <c r="F135" s="26"/>
      <c r="G135" s="26">
        <v>8.7989999999999989E-5</v>
      </c>
      <c r="H135" s="32">
        <v>2009</v>
      </c>
      <c r="I135" s="11" t="s">
        <v>370</v>
      </c>
      <c r="J135" t="s">
        <v>318</v>
      </c>
      <c r="L135" t="s">
        <v>272</v>
      </c>
      <c r="M135" t="s">
        <v>698</v>
      </c>
      <c r="N135" t="s">
        <v>740</v>
      </c>
      <c r="O135">
        <v>3.5</v>
      </c>
      <c r="P135" t="s">
        <v>713</v>
      </c>
      <c r="R135" s="6">
        <v>7200</v>
      </c>
      <c r="S135" t="s">
        <v>710</v>
      </c>
      <c r="T135">
        <v>1000000</v>
      </c>
      <c r="U135">
        <v>87.99</v>
      </c>
    </row>
    <row r="136" spans="1:21" x14ac:dyDescent="0.15">
      <c r="A136">
        <v>130</v>
      </c>
      <c r="B136" s="4">
        <v>2009.25</v>
      </c>
      <c r="E136" s="26">
        <f t="shared" si="4"/>
        <v>8.9989999999999997E-5</v>
      </c>
      <c r="F136" s="26"/>
      <c r="G136" s="26">
        <v>8.9989999999999997E-5</v>
      </c>
      <c r="H136" s="32">
        <v>2009</v>
      </c>
      <c r="I136" s="11" t="s">
        <v>373</v>
      </c>
      <c r="J136" t="s">
        <v>318</v>
      </c>
      <c r="L136" t="s">
        <v>272</v>
      </c>
      <c r="M136" t="s">
        <v>559</v>
      </c>
      <c r="N136" t="s">
        <v>741</v>
      </c>
      <c r="O136">
        <v>3.5</v>
      </c>
      <c r="P136" t="s">
        <v>713</v>
      </c>
      <c r="R136" s="6">
        <v>7200</v>
      </c>
      <c r="S136" t="s">
        <v>742</v>
      </c>
      <c r="T136">
        <v>1000000</v>
      </c>
      <c r="U136">
        <v>89.99</v>
      </c>
    </row>
    <row r="137" spans="1:21" x14ac:dyDescent="0.15">
      <c r="A137">
        <v>131</v>
      </c>
      <c r="B137" s="4">
        <v>2009.42</v>
      </c>
      <c r="E137" s="26">
        <f t="shared" si="4"/>
        <v>8.666E-5</v>
      </c>
      <c r="F137" s="26"/>
      <c r="G137" s="26">
        <v>8.666E-5</v>
      </c>
      <c r="H137" s="32">
        <v>2009</v>
      </c>
      <c r="I137" s="11" t="s">
        <v>375</v>
      </c>
      <c r="J137" t="s">
        <v>318</v>
      </c>
      <c r="L137" t="s">
        <v>272</v>
      </c>
      <c r="M137" t="s">
        <v>559</v>
      </c>
      <c r="N137" t="s">
        <v>743</v>
      </c>
      <c r="O137">
        <v>3.5</v>
      </c>
      <c r="P137" t="s">
        <v>713</v>
      </c>
      <c r="R137" s="6">
        <v>7200</v>
      </c>
      <c r="S137" t="s">
        <v>742</v>
      </c>
      <c r="T137">
        <v>1500000</v>
      </c>
      <c r="U137">
        <v>129.99</v>
      </c>
    </row>
    <row r="138" spans="1:21" x14ac:dyDescent="0.15">
      <c r="A138">
        <v>132</v>
      </c>
      <c r="B138" s="4">
        <v>2009.5</v>
      </c>
      <c r="E138" s="26">
        <f t="shared" si="4"/>
        <v>8.9989999999999997E-5</v>
      </c>
      <c r="F138" s="26"/>
      <c r="G138" s="26">
        <v>8.9989999999999997E-5</v>
      </c>
      <c r="H138" s="32">
        <v>2009</v>
      </c>
      <c r="I138" s="11" t="s">
        <v>377</v>
      </c>
      <c r="J138" t="s">
        <v>318</v>
      </c>
      <c r="L138" t="s">
        <v>272</v>
      </c>
      <c r="M138" t="s">
        <v>559</v>
      </c>
      <c r="N138" t="s">
        <v>744</v>
      </c>
      <c r="O138">
        <v>3.5</v>
      </c>
      <c r="P138" t="s">
        <v>713</v>
      </c>
      <c r="R138" s="6">
        <v>7200</v>
      </c>
      <c r="S138" t="s">
        <v>742</v>
      </c>
      <c r="T138">
        <v>1000000</v>
      </c>
      <c r="U138">
        <v>89.99</v>
      </c>
    </row>
    <row r="139" spans="1:21" x14ac:dyDescent="0.15">
      <c r="A139">
        <v>133</v>
      </c>
      <c r="B139" s="4">
        <v>2009.58</v>
      </c>
      <c r="E139" s="26">
        <f t="shared" si="4"/>
        <v>7.4989999999999999E-5</v>
      </c>
      <c r="F139" s="26"/>
      <c r="G139" s="26">
        <v>7.4989999999999999E-5</v>
      </c>
      <c r="H139" s="32">
        <v>2009</v>
      </c>
      <c r="I139" s="11" t="s">
        <v>379</v>
      </c>
      <c r="J139" t="s">
        <v>318</v>
      </c>
      <c r="L139" t="s">
        <v>272</v>
      </c>
      <c r="M139" t="s">
        <v>698</v>
      </c>
      <c r="N139" t="s">
        <v>745</v>
      </c>
      <c r="O139">
        <v>3.5</v>
      </c>
      <c r="P139" t="s">
        <v>713</v>
      </c>
      <c r="R139" s="6">
        <v>7200</v>
      </c>
      <c r="S139" t="s">
        <v>710</v>
      </c>
      <c r="T139">
        <v>1000000</v>
      </c>
      <c r="U139">
        <v>74.989999999999995</v>
      </c>
    </row>
    <row r="140" spans="1:21" x14ac:dyDescent="0.15">
      <c r="A140">
        <v>134</v>
      </c>
      <c r="B140" s="4">
        <v>2009.75</v>
      </c>
      <c r="E140" s="26">
        <f t="shared" si="4"/>
        <v>7.9989999999999998E-5</v>
      </c>
      <c r="F140" s="26"/>
      <c r="G140" s="26">
        <v>7.9989999999999998E-5</v>
      </c>
      <c r="H140" s="32">
        <v>2009</v>
      </c>
      <c r="I140" s="11" t="s">
        <v>381</v>
      </c>
      <c r="J140" t="s">
        <v>318</v>
      </c>
      <c r="L140" t="s">
        <v>272</v>
      </c>
      <c r="M140" t="s">
        <v>698</v>
      </c>
      <c r="N140" t="s">
        <v>746</v>
      </c>
      <c r="O140">
        <v>3.5</v>
      </c>
      <c r="P140" t="s">
        <v>713</v>
      </c>
      <c r="R140" s="6">
        <v>7200</v>
      </c>
      <c r="S140" t="s">
        <v>710</v>
      </c>
      <c r="T140">
        <v>1000000</v>
      </c>
      <c r="U140">
        <v>79.989999999999995</v>
      </c>
    </row>
    <row r="141" spans="1:21" x14ac:dyDescent="0.15">
      <c r="A141">
        <v>135</v>
      </c>
      <c r="B141" s="4">
        <v>2009.92</v>
      </c>
      <c r="E141" s="26">
        <f t="shared" si="4"/>
        <v>6.9989999999999999E-5</v>
      </c>
      <c r="F141" s="26"/>
      <c r="G141" s="26">
        <v>6.9989999999999999E-5</v>
      </c>
      <c r="H141" s="32">
        <v>2009</v>
      </c>
      <c r="I141" s="11" t="s">
        <v>383</v>
      </c>
      <c r="J141" t="s">
        <v>318</v>
      </c>
      <c r="L141" t="s">
        <v>272</v>
      </c>
      <c r="M141" t="s">
        <v>698</v>
      </c>
      <c r="N141" t="s">
        <v>747</v>
      </c>
      <c r="O141">
        <v>3.5</v>
      </c>
      <c r="P141" t="s">
        <v>713</v>
      </c>
      <c r="R141" s="6">
        <v>7200</v>
      </c>
      <c r="S141" t="s">
        <v>742</v>
      </c>
      <c r="T141">
        <v>1000000</v>
      </c>
      <c r="U141">
        <v>69.989999999999995</v>
      </c>
    </row>
    <row r="142" spans="1:21" x14ac:dyDescent="0.15">
      <c r="A142">
        <v>136</v>
      </c>
      <c r="B142" s="4">
        <v>2010</v>
      </c>
      <c r="E142" s="26">
        <f t="shared" si="4"/>
        <v>7.3326666666666664E-5</v>
      </c>
      <c r="F142" s="26"/>
      <c r="G142" s="26">
        <v>7.3326666666666664E-5</v>
      </c>
      <c r="H142" s="32">
        <v>2010</v>
      </c>
      <c r="I142" s="11" t="s">
        <v>385</v>
      </c>
      <c r="J142" t="s">
        <v>318</v>
      </c>
      <c r="L142" t="s">
        <v>272</v>
      </c>
      <c r="M142" t="s">
        <v>559</v>
      </c>
      <c r="N142" t="s">
        <v>748</v>
      </c>
      <c r="O142">
        <v>3.5</v>
      </c>
      <c r="P142" t="s">
        <v>713</v>
      </c>
      <c r="R142" s="6">
        <v>5900</v>
      </c>
      <c r="S142" t="s">
        <v>742</v>
      </c>
      <c r="T142">
        <v>1500000</v>
      </c>
      <c r="U142">
        <v>109.99</v>
      </c>
    </row>
    <row r="143" spans="1:21" x14ac:dyDescent="0.15">
      <c r="A143">
        <v>137</v>
      </c>
      <c r="B143" s="4">
        <v>2010.08</v>
      </c>
      <c r="E143" s="26">
        <f t="shared" si="4"/>
        <v>7.3326666666666664E-5</v>
      </c>
      <c r="F143" s="26"/>
      <c r="G143" s="26">
        <v>7.3326666666666664E-5</v>
      </c>
      <c r="H143" s="32">
        <v>2010</v>
      </c>
      <c r="I143" s="11" t="s">
        <v>387</v>
      </c>
      <c r="J143" t="s">
        <v>318</v>
      </c>
      <c r="L143" t="s">
        <v>272</v>
      </c>
      <c r="M143" t="s">
        <v>629</v>
      </c>
      <c r="N143" t="s">
        <v>749</v>
      </c>
      <c r="O143">
        <v>3.5</v>
      </c>
      <c r="P143" t="s">
        <v>713</v>
      </c>
      <c r="R143" s="6"/>
      <c r="S143" t="s">
        <v>750</v>
      </c>
      <c r="T143">
        <v>1500000</v>
      </c>
      <c r="U143">
        <v>109.99</v>
      </c>
    </row>
    <row r="144" spans="1:21" x14ac:dyDescent="0.15">
      <c r="A144">
        <v>138</v>
      </c>
      <c r="B144" s="4">
        <v>2010.17</v>
      </c>
      <c r="E144" s="26">
        <f t="shared" si="4"/>
        <v>7.9989999999999998E-5</v>
      </c>
      <c r="F144" s="26"/>
      <c r="G144" s="26">
        <v>7.9989999999999998E-5</v>
      </c>
      <c r="H144" s="32">
        <v>2010</v>
      </c>
      <c r="I144" s="11" t="s">
        <v>180</v>
      </c>
      <c r="J144" t="s">
        <v>318</v>
      </c>
      <c r="L144" t="s">
        <v>272</v>
      </c>
      <c r="M144" t="s">
        <v>698</v>
      </c>
      <c r="N144" t="s">
        <v>751</v>
      </c>
      <c r="O144">
        <v>3.5</v>
      </c>
      <c r="P144" t="s">
        <v>713</v>
      </c>
      <c r="R144" s="6">
        <v>7200</v>
      </c>
      <c r="S144" t="s">
        <v>742</v>
      </c>
      <c r="T144">
        <v>1000000</v>
      </c>
      <c r="U144">
        <v>79.989999999999995</v>
      </c>
    </row>
    <row r="145" spans="1:21" x14ac:dyDescent="0.15">
      <c r="A145">
        <v>139</v>
      </c>
      <c r="B145" s="4">
        <v>2010.33</v>
      </c>
      <c r="E145" s="26">
        <f t="shared" si="4"/>
        <v>7.4989999999999999E-5</v>
      </c>
      <c r="F145" s="26"/>
      <c r="G145" s="26">
        <v>7.4989999999999999E-5</v>
      </c>
      <c r="H145" s="32">
        <v>2010</v>
      </c>
      <c r="I145" s="11" t="s">
        <v>390</v>
      </c>
      <c r="J145" t="s">
        <v>318</v>
      </c>
      <c r="L145" t="s">
        <v>272</v>
      </c>
      <c r="M145" t="s">
        <v>698</v>
      </c>
      <c r="N145" t="s">
        <v>751</v>
      </c>
      <c r="O145">
        <v>3.5</v>
      </c>
      <c r="P145" t="s">
        <v>713</v>
      </c>
      <c r="R145" s="6">
        <v>7200</v>
      </c>
      <c r="S145" t="s">
        <v>742</v>
      </c>
      <c r="T145">
        <v>1000000</v>
      </c>
      <c r="U145">
        <v>74.989999999999995</v>
      </c>
    </row>
    <row r="146" spans="1:21" x14ac:dyDescent="0.15">
      <c r="A146">
        <v>140</v>
      </c>
      <c r="B146" s="4">
        <v>2010.5</v>
      </c>
      <c r="E146" s="26">
        <f t="shared" si="4"/>
        <v>5.4994999999999998E-5</v>
      </c>
      <c r="F146" s="26"/>
      <c r="G146" s="26">
        <v>5.4994999999999998E-5</v>
      </c>
      <c r="H146" s="32">
        <v>2010</v>
      </c>
      <c r="I146" s="11" t="s">
        <v>392</v>
      </c>
      <c r="J146" t="s">
        <v>318</v>
      </c>
      <c r="L146" t="s">
        <v>272</v>
      </c>
      <c r="M146" t="s">
        <v>559</v>
      </c>
      <c r="N146" t="s">
        <v>752</v>
      </c>
      <c r="O146">
        <v>3.5</v>
      </c>
      <c r="P146" t="s">
        <v>713</v>
      </c>
      <c r="R146" s="6">
        <v>5900</v>
      </c>
      <c r="S146" t="s">
        <v>742</v>
      </c>
      <c r="T146">
        <v>2000000</v>
      </c>
      <c r="U146">
        <v>109.99</v>
      </c>
    </row>
    <row r="147" spans="1:21" x14ac:dyDescent="0.15">
      <c r="A147">
        <v>141</v>
      </c>
      <c r="B147" s="4">
        <v>2010.58</v>
      </c>
      <c r="E147" s="26">
        <f t="shared" si="4"/>
        <v>5.4994999999999998E-5</v>
      </c>
      <c r="F147" s="26"/>
      <c r="G147" s="26">
        <v>5.4994999999999998E-5</v>
      </c>
      <c r="H147" s="32">
        <v>2010</v>
      </c>
      <c r="I147" s="11" t="s">
        <v>395</v>
      </c>
      <c r="J147" t="s">
        <v>318</v>
      </c>
      <c r="L147" t="s">
        <v>272</v>
      </c>
      <c r="M147" t="s">
        <v>559</v>
      </c>
      <c r="N147" t="s">
        <v>752</v>
      </c>
      <c r="O147">
        <v>3.5</v>
      </c>
      <c r="P147" t="s">
        <v>713</v>
      </c>
      <c r="R147" s="6">
        <v>5900</v>
      </c>
      <c r="S147" t="s">
        <v>742</v>
      </c>
      <c r="T147">
        <v>2000000</v>
      </c>
      <c r="U147">
        <v>109.99</v>
      </c>
    </row>
    <row r="148" spans="1:21" x14ac:dyDescent="0.15">
      <c r="A148">
        <v>142</v>
      </c>
      <c r="B148" s="4">
        <v>2010.75</v>
      </c>
      <c r="E148" s="26">
        <f t="shared" si="4"/>
        <v>4.9994999999999998E-5</v>
      </c>
      <c r="F148" s="26"/>
      <c r="G148" s="26">
        <v>4.9994999999999998E-5</v>
      </c>
      <c r="H148" s="32">
        <v>2010</v>
      </c>
      <c r="I148" s="11" t="s">
        <v>381</v>
      </c>
      <c r="J148" t="s">
        <v>318</v>
      </c>
      <c r="L148" t="s">
        <v>272</v>
      </c>
      <c r="M148" t="s">
        <v>629</v>
      </c>
      <c r="N148" t="s">
        <v>753</v>
      </c>
      <c r="O148">
        <v>3.5</v>
      </c>
      <c r="P148" t="s">
        <v>713</v>
      </c>
      <c r="R148" s="6"/>
      <c r="S148" t="s">
        <v>750</v>
      </c>
      <c r="T148">
        <v>2000000</v>
      </c>
      <c r="U148">
        <v>99.99</v>
      </c>
    </row>
    <row r="149" spans="1:21" x14ac:dyDescent="0.15">
      <c r="A149">
        <v>143</v>
      </c>
      <c r="B149" s="4">
        <v>2010.83</v>
      </c>
      <c r="E149" s="26">
        <f t="shared" si="4"/>
        <v>4.9994999999999998E-5</v>
      </c>
      <c r="F149" s="26"/>
      <c r="G149" s="26">
        <v>4.9994999999999998E-5</v>
      </c>
      <c r="H149" s="32">
        <v>2010</v>
      </c>
      <c r="I149" s="11" t="s">
        <v>214</v>
      </c>
      <c r="J149" t="s">
        <v>318</v>
      </c>
      <c r="L149" t="s">
        <v>272</v>
      </c>
      <c r="M149" t="s">
        <v>559</v>
      </c>
      <c r="N149" t="s">
        <v>752</v>
      </c>
      <c r="O149">
        <v>3.5</v>
      </c>
      <c r="P149" t="s">
        <v>713</v>
      </c>
      <c r="R149" s="6">
        <v>5900</v>
      </c>
      <c r="S149" t="s">
        <v>742</v>
      </c>
      <c r="T149">
        <v>2000000</v>
      </c>
      <c r="U149">
        <v>99.99</v>
      </c>
    </row>
    <row r="150" spans="1:21" x14ac:dyDescent="0.15">
      <c r="A150">
        <v>144</v>
      </c>
      <c r="B150" s="4">
        <v>2010.92</v>
      </c>
      <c r="E150" s="26">
        <f t="shared" si="4"/>
        <v>4.4994999999999999E-5</v>
      </c>
      <c r="F150" s="26"/>
      <c r="G150" s="26">
        <v>4.4994999999999999E-5</v>
      </c>
      <c r="H150" s="32">
        <v>2010</v>
      </c>
      <c r="I150" s="11" t="s">
        <v>401</v>
      </c>
      <c r="J150" t="s">
        <v>318</v>
      </c>
      <c r="L150" t="s">
        <v>272</v>
      </c>
      <c r="M150" t="s">
        <v>559</v>
      </c>
      <c r="N150" t="s">
        <v>752</v>
      </c>
      <c r="O150">
        <v>3.5</v>
      </c>
      <c r="P150" t="s">
        <v>713</v>
      </c>
      <c r="R150" s="6">
        <v>5900</v>
      </c>
      <c r="S150" t="s">
        <v>742</v>
      </c>
      <c r="T150">
        <v>2000000</v>
      </c>
      <c r="U150">
        <v>89.99</v>
      </c>
    </row>
    <row r="151" spans="1:21" x14ac:dyDescent="0.15">
      <c r="A151">
        <v>145</v>
      </c>
      <c r="B151" s="4">
        <v>2011</v>
      </c>
      <c r="E151" s="26">
        <f t="shared" si="4"/>
        <v>3.9994999999999999E-5</v>
      </c>
      <c r="F151" s="26"/>
      <c r="G151" s="26">
        <v>3.9994999999999999E-5</v>
      </c>
      <c r="H151" s="32">
        <v>2011</v>
      </c>
      <c r="I151" s="11" t="s">
        <v>403</v>
      </c>
      <c r="J151" t="s">
        <v>318</v>
      </c>
      <c r="L151" t="s">
        <v>272</v>
      </c>
      <c r="M151" t="s">
        <v>559</v>
      </c>
      <c r="N151" t="s">
        <v>752</v>
      </c>
      <c r="O151">
        <v>3.5</v>
      </c>
      <c r="P151" t="s">
        <v>713</v>
      </c>
      <c r="R151" s="6">
        <v>5900</v>
      </c>
      <c r="S151" t="s">
        <v>742</v>
      </c>
      <c r="T151">
        <v>2000000</v>
      </c>
      <c r="U151">
        <v>79.989999999999995</v>
      </c>
    </row>
    <row r="152" spans="1:21" x14ac:dyDescent="0.15">
      <c r="A152">
        <v>146</v>
      </c>
      <c r="B152" s="4">
        <v>2011.08</v>
      </c>
      <c r="E152" s="26">
        <f t="shared" si="4"/>
        <v>3.9994999999999999E-5</v>
      </c>
      <c r="F152" s="26"/>
      <c r="G152" s="26">
        <v>3.9994999999999999E-5</v>
      </c>
      <c r="H152" s="32">
        <v>2011</v>
      </c>
      <c r="I152" s="11" t="s">
        <v>261</v>
      </c>
      <c r="J152" t="s">
        <v>318</v>
      </c>
      <c r="L152" t="s">
        <v>272</v>
      </c>
      <c r="M152" t="s">
        <v>559</v>
      </c>
      <c r="N152" t="s">
        <v>752</v>
      </c>
      <c r="O152">
        <v>3.5</v>
      </c>
      <c r="P152" t="s">
        <v>713</v>
      </c>
      <c r="R152" s="6">
        <v>5900</v>
      </c>
      <c r="S152" t="s">
        <v>742</v>
      </c>
      <c r="T152">
        <v>2000000</v>
      </c>
      <c r="U152">
        <v>79.989999999999995</v>
      </c>
    </row>
    <row r="153" spans="1:21" x14ac:dyDescent="0.15">
      <c r="A153">
        <v>147</v>
      </c>
      <c r="B153" s="4">
        <v>2011.33</v>
      </c>
      <c r="E153" s="26">
        <f t="shared" si="4"/>
        <v>3.9994999999999999E-5</v>
      </c>
      <c r="F153" s="26"/>
      <c r="G153" s="26">
        <v>3.9994999999999999E-5</v>
      </c>
      <c r="H153" s="32">
        <v>2011</v>
      </c>
      <c r="I153" s="11" t="s">
        <v>407</v>
      </c>
      <c r="J153" t="s">
        <v>318</v>
      </c>
      <c r="L153" t="s">
        <v>272</v>
      </c>
      <c r="M153" t="s">
        <v>629</v>
      </c>
      <c r="N153" t="s">
        <v>754</v>
      </c>
      <c r="O153">
        <v>3.5</v>
      </c>
      <c r="P153" t="s">
        <v>713</v>
      </c>
      <c r="R153" s="6">
        <v>5900</v>
      </c>
      <c r="S153" t="s">
        <v>750</v>
      </c>
      <c r="T153">
        <v>2000000</v>
      </c>
      <c r="U153">
        <v>79.989999999999995</v>
      </c>
    </row>
    <row r="154" spans="1:21" x14ac:dyDescent="0.15">
      <c r="A154">
        <v>148</v>
      </c>
      <c r="B154" s="4">
        <v>2011.42</v>
      </c>
      <c r="E154" s="26">
        <f t="shared" si="4"/>
        <v>3.6659999999999998E-5</v>
      </c>
      <c r="F154" s="26"/>
      <c r="G154" s="26">
        <v>3.6659999999999998E-5</v>
      </c>
      <c r="H154" s="32">
        <v>2011</v>
      </c>
      <c r="I154" s="11" t="s">
        <v>409</v>
      </c>
      <c r="J154" t="s">
        <v>318</v>
      </c>
      <c r="L154" t="s">
        <v>272</v>
      </c>
      <c r="M154" t="s">
        <v>629</v>
      </c>
      <c r="N154" t="s">
        <v>755</v>
      </c>
      <c r="O154">
        <v>3.5</v>
      </c>
      <c r="P154" t="s">
        <v>713</v>
      </c>
      <c r="R154" s="6">
        <v>5900</v>
      </c>
      <c r="S154" t="s">
        <v>750</v>
      </c>
      <c r="T154">
        <v>1500000</v>
      </c>
      <c r="U154">
        <v>54.99</v>
      </c>
    </row>
    <row r="155" spans="1:21" x14ac:dyDescent="0.15">
      <c r="A155">
        <v>149</v>
      </c>
      <c r="B155" s="4">
        <v>2011.67</v>
      </c>
      <c r="E155" s="26">
        <f t="shared" ref="E155:E194" si="5">U155/T155</f>
        <v>3.9993333333333336E-5</v>
      </c>
      <c r="F155" s="26"/>
      <c r="G155" s="26">
        <v>3.9993333333333336E-5</v>
      </c>
      <c r="H155" s="32">
        <v>2011</v>
      </c>
      <c r="I155" s="11" t="s">
        <v>411</v>
      </c>
      <c r="J155" t="s">
        <v>318</v>
      </c>
      <c r="L155" t="s">
        <v>272</v>
      </c>
      <c r="M155" t="s">
        <v>629</v>
      </c>
      <c r="N155" t="s">
        <v>755</v>
      </c>
      <c r="O155">
        <v>3.5</v>
      </c>
      <c r="P155" t="s">
        <v>713</v>
      </c>
      <c r="R155" s="6">
        <v>5900</v>
      </c>
      <c r="S155" t="s">
        <v>750</v>
      </c>
      <c r="T155">
        <v>1500000</v>
      </c>
      <c r="U155">
        <v>59.99</v>
      </c>
    </row>
    <row r="156" spans="1:21" x14ac:dyDescent="0.15">
      <c r="A156">
        <v>150</v>
      </c>
      <c r="B156" s="4">
        <v>2011.75</v>
      </c>
      <c r="E156" s="26">
        <f t="shared" si="5"/>
        <v>3.9994999999999999E-5</v>
      </c>
      <c r="F156" s="26"/>
      <c r="G156" s="26">
        <v>3.9994999999999999E-5</v>
      </c>
      <c r="H156" s="32">
        <v>2011</v>
      </c>
      <c r="I156" s="11" t="s">
        <v>413</v>
      </c>
      <c r="J156" t="s">
        <v>318</v>
      </c>
      <c r="L156" t="s">
        <v>272</v>
      </c>
      <c r="M156" t="s">
        <v>623</v>
      </c>
      <c r="N156" t="s">
        <v>756</v>
      </c>
      <c r="O156">
        <v>3.5</v>
      </c>
      <c r="P156" t="s">
        <v>713</v>
      </c>
      <c r="R156" s="6">
        <v>5400</v>
      </c>
      <c r="S156" t="s">
        <v>742</v>
      </c>
      <c r="T156">
        <v>2000000</v>
      </c>
      <c r="U156">
        <v>79.989999999999995</v>
      </c>
    </row>
    <row r="157" spans="1:21" x14ac:dyDescent="0.15">
      <c r="A157">
        <v>151</v>
      </c>
      <c r="B157" s="4">
        <v>2012</v>
      </c>
      <c r="E157" s="26">
        <f t="shared" si="5"/>
        <v>7.8635000000000009E-5</v>
      </c>
      <c r="F157" s="26"/>
      <c r="G157" s="26">
        <v>7.8635000000000009E-5</v>
      </c>
      <c r="H157" s="32">
        <v>2012</v>
      </c>
      <c r="I157" s="11" t="s">
        <v>416</v>
      </c>
      <c r="J157" t="s">
        <v>318</v>
      </c>
      <c r="L157" t="s">
        <v>272</v>
      </c>
      <c r="M157" t="s">
        <v>559</v>
      </c>
      <c r="N157" t="s">
        <v>757</v>
      </c>
      <c r="O157">
        <v>3.5</v>
      </c>
      <c r="P157" t="s">
        <v>758</v>
      </c>
      <c r="R157" s="6">
        <v>5900</v>
      </c>
      <c r="S157" t="s">
        <v>750</v>
      </c>
      <c r="T157">
        <v>2000000</v>
      </c>
      <c r="U157">
        <v>157.27000000000001</v>
      </c>
    </row>
    <row r="158" spans="1:21" x14ac:dyDescent="0.15">
      <c r="A158">
        <v>152</v>
      </c>
      <c r="B158" s="4">
        <v>2012.08</v>
      </c>
      <c r="E158" s="26">
        <f t="shared" si="5"/>
        <v>7.9090000000000003E-5</v>
      </c>
      <c r="F158" s="26"/>
      <c r="G158" s="26">
        <v>7.9090000000000003E-5</v>
      </c>
      <c r="H158" s="32">
        <v>2012</v>
      </c>
      <c r="I158" s="11" t="s">
        <v>418</v>
      </c>
      <c r="J158" t="s">
        <v>318</v>
      </c>
      <c r="L158" t="s">
        <v>272</v>
      </c>
      <c r="M158" t="s">
        <v>698</v>
      </c>
      <c r="N158" t="s">
        <v>759</v>
      </c>
      <c r="O158">
        <v>3.5</v>
      </c>
      <c r="P158" t="s">
        <v>758</v>
      </c>
      <c r="R158" s="6">
        <v>5400</v>
      </c>
      <c r="S158" t="s">
        <v>742</v>
      </c>
      <c r="T158">
        <v>3000000</v>
      </c>
      <c r="U158">
        <v>237.27</v>
      </c>
    </row>
    <row r="159" spans="1:21" x14ac:dyDescent="0.15">
      <c r="A159">
        <v>153</v>
      </c>
      <c r="B159" s="4">
        <v>2012.25</v>
      </c>
      <c r="E159" s="26">
        <f t="shared" si="5"/>
        <v>6.4616666666666661E-5</v>
      </c>
      <c r="F159" s="26"/>
      <c r="G159" s="26">
        <v>6.4616666666666661E-5</v>
      </c>
      <c r="H159" s="32">
        <v>2012</v>
      </c>
      <c r="I159" s="11" t="s">
        <v>419</v>
      </c>
      <c r="J159" t="s">
        <v>318</v>
      </c>
      <c r="L159" t="s">
        <v>272</v>
      </c>
      <c r="M159" t="s">
        <v>629</v>
      </c>
      <c r="N159" t="s">
        <v>760</v>
      </c>
      <c r="O159">
        <v>3.5</v>
      </c>
      <c r="P159" t="s">
        <v>758</v>
      </c>
      <c r="R159" s="6"/>
      <c r="S159" t="s">
        <v>750</v>
      </c>
      <c r="T159">
        <v>3000000</v>
      </c>
      <c r="U159">
        <v>193.85</v>
      </c>
    </row>
    <row r="160" spans="1:21" x14ac:dyDescent="0.15">
      <c r="A160">
        <v>154</v>
      </c>
      <c r="B160" s="4">
        <v>2012.33</v>
      </c>
      <c r="E160" s="26">
        <f t="shared" si="5"/>
        <v>5.9994999999999997E-5</v>
      </c>
      <c r="F160" s="26"/>
      <c r="G160" s="26">
        <v>5.9994999999999997E-5</v>
      </c>
      <c r="H160" s="32">
        <v>2012</v>
      </c>
      <c r="I160" s="11" t="s">
        <v>421</v>
      </c>
      <c r="J160" t="s">
        <v>318</v>
      </c>
      <c r="L160" t="s">
        <v>272</v>
      </c>
      <c r="M160" t="s">
        <v>629</v>
      </c>
      <c r="N160" t="s">
        <v>761</v>
      </c>
      <c r="O160">
        <v>3.5</v>
      </c>
      <c r="P160" t="s">
        <v>758</v>
      </c>
      <c r="R160" s="6"/>
      <c r="S160" t="s">
        <v>750</v>
      </c>
      <c r="T160">
        <v>2000000</v>
      </c>
      <c r="U160">
        <v>119.99</v>
      </c>
    </row>
    <row r="161" spans="1:21" x14ac:dyDescent="0.15">
      <c r="A161">
        <v>155</v>
      </c>
      <c r="B161" s="4">
        <v>2012.58</v>
      </c>
      <c r="E161" s="26">
        <f t="shared" si="5"/>
        <v>5.3090000000000002E-5</v>
      </c>
      <c r="F161" s="26"/>
      <c r="G161" s="26">
        <v>5.3090000000000002E-5</v>
      </c>
      <c r="H161" s="32">
        <v>2012</v>
      </c>
      <c r="I161" s="11" t="s">
        <v>379</v>
      </c>
      <c r="J161" t="s">
        <v>318</v>
      </c>
      <c r="L161" t="s">
        <v>272</v>
      </c>
      <c r="M161" t="s">
        <v>559</v>
      </c>
      <c r="N161" t="s">
        <v>762</v>
      </c>
      <c r="O161">
        <v>3.5</v>
      </c>
      <c r="P161" t="s">
        <v>758</v>
      </c>
      <c r="R161" s="6">
        <v>7200</v>
      </c>
      <c r="S161" t="s">
        <v>750</v>
      </c>
      <c r="T161">
        <v>3000000</v>
      </c>
      <c r="U161">
        <v>159.27000000000001</v>
      </c>
    </row>
    <row r="162" spans="1:21" x14ac:dyDescent="0.15">
      <c r="A162">
        <v>156</v>
      </c>
      <c r="B162" s="4">
        <v>2012.67</v>
      </c>
      <c r="E162" s="26">
        <f t="shared" si="5"/>
        <v>4.9996666666666669E-5</v>
      </c>
      <c r="F162" s="26"/>
      <c r="G162" s="26">
        <v>4.9996666666666669E-5</v>
      </c>
      <c r="H162" s="32">
        <v>2012</v>
      </c>
      <c r="I162" s="11" t="s">
        <v>209</v>
      </c>
      <c r="J162" t="s">
        <v>318</v>
      </c>
      <c r="L162" t="s">
        <v>272</v>
      </c>
      <c r="M162" t="s">
        <v>559</v>
      </c>
      <c r="N162" t="s">
        <v>762</v>
      </c>
      <c r="O162">
        <v>3.5</v>
      </c>
      <c r="P162" t="s">
        <v>758</v>
      </c>
      <c r="R162" s="6">
        <v>7200</v>
      </c>
      <c r="S162" t="s">
        <v>750</v>
      </c>
      <c r="T162">
        <v>3000000</v>
      </c>
      <c r="U162">
        <v>149.99</v>
      </c>
    </row>
    <row r="163" spans="1:21" x14ac:dyDescent="0.15">
      <c r="A163">
        <v>157</v>
      </c>
      <c r="B163" s="4">
        <v>2013</v>
      </c>
      <c r="E163" s="26">
        <f t="shared" si="5"/>
        <v>5.4994999999999998E-5</v>
      </c>
      <c r="F163" s="26"/>
      <c r="G163" s="26">
        <v>5.4994999999999998E-5</v>
      </c>
      <c r="H163" s="32">
        <v>2013</v>
      </c>
      <c r="I163" s="11" t="s">
        <v>430</v>
      </c>
      <c r="J163" t="s">
        <v>318</v>
      </c>
      <c r="L163" t="s">
        <v>272</v>
      </c>
      <c r="M163" t="s">
        <v>763</v>
      </c>
      <c r="N163" t="s">
        <v>764</v>
      </c>
      <c r="O163">
        <v>3.5</v>
      </c>
      <c r="P163" t="s">
        <v>758</v>
      </c>
      <c r="R163" s="6">
        <v>7200</v>
      </c>
      <c r="S163" t="s">
        <v>750</v>
      </c>
      <c r="T163">
        <v>2000000</v>
      </c>
      <c r="U163">
        <v>109.99</v>
      </c>
    </row>
    <row r="164" spans="1:21" x14ac:dyDescent="0.15">
      <c r="A164">
        <v>158</v>
      </c>
      <c r="B164" s="4">
        <v>2013.08</v>
      </c>
      <c r="E164" s="26">
        <f t="shared" si="5"/>
        <v>4.6663333333333338E-5</v>
      </c>
      <c r="F164" s="26"/>
      <c r="G164" s="26">
        <v>4.6663333333333338E-5</v>
      </c>
      <c r="H164" s="32">
        <v>2013</v>
      </c>
      <c r="I164" s="11" t="s">
        <v>199</v>
      </c>
      <c r="J164" t="s">
        <v>318</v>
      </c>
      <c r="L164" t="s">
        <v>272</v>
      </c>
      <c r="M164" t="s">
        <v>559</v>
      </c>
      <c r="N164" t="s">
        <v>762</v>
      </c>
      <c r="O164">
        <v>3.5</v>
      </c>
      <c r="P164" t="s">
        <v>758</v>
      </c>
      <c r="R164" s="6">
        <v>7200</v>
      </c>
      <c r="S164" t="s">
        <v>750</v>
      </c>
      <c r="T164">
        <v>3000000</v>
      </c>
      <c r="U164">
        <v>139.99</v>
      </c>
    </row>
    <row r="165" spans="1:21" x14ac:dyDescent="0.15">
      <c r="A165">
        <v>159</v>
      </c>
      <c r="B165" s="4">
        <v>2013.33</v>
      </c>
      <c r="E165" s="26">
        <f t="shared" si="5"/>
        <v>4.333E-5</v>
      </c>
      <c r="F165" s="26"/>
      <c r="G165" s="26">
        <v>4.333E-5</v>
      </c>
      <c r="H165" s="32">
        <v>2013</v>
      </c>
      <c r="I165" s="11" t="s">
        <v>357</v>
      </c>
      <c r="J165" t="s">
        <v>318</v>
      </c>
      <c r="L165" t="s">
        <v>272</v>
      </c>
      <c r="M165" t="s">
        <v>763</v>
      </c>
      <c r="N165" t="s">
        <v>765</v>
      </c>
      <c r="O165">
        <v>3.5</v>
      </c>
      <c r="P165" t="s">
        <v>758</v>
      </c>
      <c r="R165" s="6">
        <v>7200</v>
      </c>
      <c r="S165" t="s">
        <v>750</v>
      </c>
      <c r="T165">
        <v>3000000</v>
      </c>
      <c r="U165">
        <v>129.99</v>
      </c>
    </row>
    <row r="166" spans="1:21" x14ac:dyDescent="0.15">
      <c r="A166">
        <v>160</v>
      </c>
      <c r="B166" s="4">
        <v>2013.42</v>
      </c>
      <c r="E166" s="26">
        <f t="shared" si="5"/>
        <v>4.4997500000000004E-5</v>
      </c>
      <c r="F166" s="26"/>
      <c r="G166" s="26">
        <v>4.4997500000000004E-5</v>
      </c>
      <c r="H166" s="42">
        <v>2013</v>
      </c>
      <c r="I166" s="11" t="s">
        <v>186</v>
      </c>
      <c r="J166" t="s">
        <v>318</v>
      </c>
      <c r="L166" t="s">
        <v>272</v>
      </c>
      <c r="M166" t="s">
        <v>559</v>
      </c>
      <c r="N166" t="s">
        <v>766</v>
      </c>
      <c r="O166">
        <v>3.5</v>
      </c>
      <c r="P166" t="s">
        <v>758</v>
      </c>
      <c r="R166" s="6">
        <v>7200</v>
      </c>
      <c r="S166" t="s">
        <v>750</v>
      </c>
      <c r="T166">
        <v>4000000</v>
      </c>
      <c r="U166">
        <v>179.99</v>
      </c>
    </row>
    <row r="167" spans="1:21" x14ac:dyDescent="0.15">
      <c r="A167">
        <v>161</v>
      </c>
      <c r="B167" s="4">
        <v>2013.58</v>
      </c>
      <c r="E167" s="26">
        <f t="shared" si="5"/>
        <v>4.4996666666666669E-5</v>
      </c>
      <c r="F167" s="26"/>
      <c r="G167" s="26">
        <v>4.4996666666666669E-5</v>
      </c>
      <c r="H167" s="32">
        <v>2013</v>
      </c>
      <c r="I167" s="11" t="s">
        <v>438</v>
      </c>
      <c r="J167" t="s">
        <v>318</v>
      </c>
      <c r="L167" t="s">
        <v>272</v>
      </c>
      <c r="M167" t="s">
        <v>559</v>
      </c>
      <c r="N167" t="s">
        <v>767</v>
      </c>
      <c r="O167">
        <v>3.5</v>
      </c>
      <c r="P167" t="s">
        <v>758</v>
      </c>
      <c r="R167" s="6">
        <v>7200</v>
      </c>
      <c r="S167" t="s">
        <v>750</v>
      </c>
      <c r="T167">
        <v>3000000</v>
      </c>
      <c r="U167">
        <v>134.99</v>
      </c>
    </row>
    <row r="168" spans="1:21" x14ac:dyDescent="0.15">
      <c r="A168">
        <v>162</v>
      </c>
      <c r="B168" s="4">
        <v>2013.67</v>
      </c>
      <c r="E168" s="26">
        <f t="shared" si="5"/>
        <v>4.333E-5</v>
      </c>
      <c r="F168" s="26"/>
      <c r="G168" s="26">
        <v>4.333E-5</v>
      </c>
      <c r="H168" s="32">
        <v>2013</v>
      </c>
      <c r="I168" s="11" t="s">
        <v>442</v>
      </c>
      <c r="J168" t="s">
        <v>318</v>
      </c>
      <c r="L168" t="s">
        <v>272</v>
      </c>
      <c r="M168" t="s">
        <v>763</v>
      </c>
      <c r="N168" t="s">
        <v>765</v>
      </c>
      <c r="O168">
        <v>3.5</v>
      </c>
      <c r="P168" t="s">
        <v>758</v>
      </c>
      <c r="R168" s="6">
        <v>7200</v>
      </c>
      <c r="S168" t="s">
        <v>750</v>
      </c>
      <c r="T168">
        <v>3000000</v>
      </c>
      <c r="U168">
        <v>129.99</v>
      </c>
    </row>
    <row r="169" spans="1:21" x14ac:dyDescent="0.15">
      <c r="A169">
        <v>163</v>
      </c>
      <c r="B169" s="4">
        <v>2013.75</v>
      </c>
      <c r="E169" s="26">
        <f t="shared" si="5"/>
        <v>4.2996666666666668E-5</v>
      </c>
      <c r="F169" s="26"/>
      <c r="G169" s="26">
        <v>4.2996666666666668E-5</v>
      </c>
      <c r="H169" s="32">
        <v>2013</v>
      </c>
      <c r="I169" s="11" t="s">
        <v>257</v>
      </c>
      <c r="J169" t="s">
        <v>318</v>
      </c>
      <c r="L169" t="s">
        <v>272</v>
      </c>
      <c r="M169" t="s">
        <v>629</v>
      </c>
      <c r="N169" t="s">
        <v>768</v>
      </c>
      <c r="O169">
        <v>3.5</v>
      </c>
      <c r="P169" t="s">
        <v>758</v>
      </c>
      <c r="R169" s="6"/>
      <c r="S169" t="s">
        <v>750</v>
      </c>
      <c r="T169">
        <v>3000000</v>
      </c>
      <c r="U169">
        <v>128.99</v>
      </c>
    </row>
    <row r="170" spans="1:21" x14ac:dyDescent="0.15">
      <c r="A170">
        <v>164</v>
      </c>
      <c r="B170" s="4">
        <v>2013.83</v>
      </c>
      <c r="E170" s="26">
        <f t="shared" si="5"/>
        <v>3.9996666666666663E-5</v>
      </c>
      <c r="F170" s="26"/>
      <c r="G170" s="26">
        <v>3.9996666666666663E-5</v>
      </c>
      <c r="H170" s="32">
        <v>2013</v>
      </c>
      <c r="I170" s="11" t="s">
        <v>348</v>
      </c>
      <c r="J170" t="s">
        <v>318</v>
      </c>
      <c r="L170" t="s">
        <v>272</v>
      </c>
      <c r="M170" t="s">
        <v>559</v>
      </c>
      <c r="N170" t="s">
        <v>767</v>
      </c>
      <c r="O170">
        <v>3.5</v>
      </c>
      <c r="P170" t="s">
        <v>758</v>
      </c>
      <c r="R170" s="6">
        <v>7200</v>
      </c>
      <c r="S170" t="s">
        <v>750</v>
      </c>
      <c r="T170">
        <v>3000000</v>
      </c>
      <c r="U170">
        <v>119.99</v>
      </c>
    </row>
    <row r="171" spans="1:21" x14ac:dyDescent="0.15">
      <c r="A171">
        <v>165</v>
      </c>
      <c r="B171" s="4">
        <v>2013.92</v>
      </c>
      <c r="E171" s="26">
        <f t="shared" si="5"/>
        <v>3.9996666666666663E-5</v>
      </c>
      <c r="F171" s="26"/>
      <c r="G171" s="26">
        <v>3.9996666666666663E-5</v>
      </c>
      <c r="H171" s="42">
        <v>2013</v>
      </c>
      <c r="I171" s="11" t="s">
        <v>450</v>
      </c>
      <c r="J171" t="s">
        <v>318</v>
      </c>
      <c r="L171" t="s">
        <v>272</v>
      </c>
      <c r="M171" t="s">
        <v>559</v>
      </c>
      <c r="N171" t="s">
        <v>767</v>
      </c>
      <c r="O171">
        <v>3.5</v>
      </c>
      <c r="P171" t="s">
        <v>758</v>
      </c>
      <c r="R171" s="6">
        <v>7200</v>
      </c>
      <c r="S171" t="s">
        <v>750</v>
      </c>
      <c r="T171">
        <v>3000000</v>
      </c>
      <c r="U171">
        <v>119.99</v>
      </c>
    </row>
    <row r="172" spans="1:21" x14ac:dyDescent="0.15">
      <c r="A172">
        <v>166</v>
      </c>
      <c r="B172" s="4">
        <v>2014.08</v>
      </c>
      <c r="E172" s="26">
        <f t="shared" si="5"/>
        <v>3.6663333333333332E-5</v>
      </c>
      <c r="F172" s="26"/>
      <c r="G172" s="26">
        <v>3.6663333333333332E-5</v>
      </c>
      <c r="H172" s="42">
        <v>2014</v>
      </c>
      <c r="I172" s="11" t="s">
        <v>454</v>
      </c>
      <c r="J172" t="s">
        <v>318</v>
      </c>
      <c r="L172" t="s">
        <v>272</v>
      </c>
      <c r="M172" t="s">
        <v>763</v>
      </c>
      <c r="N172" t="s">
        <v>765</v>
      </c>
      <c r="O172">
        <v>3.5</v>
      </c>
      <c r="P172" t="s">
        <v>758</v>
      </c>
      <c r="R172" s="6">
        <v>7200</v>
      </c>
      <c r="S172" t="s">
        <v>750</v>
      </c>
      <c r="T172">
        <v>3000000</v>
      </c>
      <c r="U172">
        <v>109.99</v>
      </c>
    </row>
    <row r="173" spans="1:21" x14ac:dyDescent="0.15">
      <c r="A173">
        <v>167</v>
      </c>
      <c r="B173" s="4">
        <v>2014.17</v>
      </c>
      <c r="E173" s="26">
        <f t="shared" si="5"/>
        <v>3.6663333333333332E-5</v>
      </c>
      <c r="F173" s="26"/>
      <c r="G173" s="26">
        <v>3.6663333333333332E-5</v>
      </c>
      <c r="H173" s="42">
        <v>2014</v>
      </c>
      <c r="I173" s="11" t="s">
        <v>457</v>
      </c>
      <c r="J173" t="s">
        <v>318</v>
      </c>
      <c r="L173" t="s">
        <v>272</v>
      </c>
      <c r="M173" t="s">
        <v>559</v>
      </c>
      <c r="N173" t="s">
        <v>767</v>
      </c>
      <c r="O173">
        <v>3.5</v>
      </c>
      <c r="P173" t="s">
        <v>758</v>
      </c>
      <c r="R173" s="6">
        <v>7200</v>
      </c>
      <c r="S173" t="s">
        <v>750</v>
      </c>
      <c r="T173">
        <v>3000000</v>
      </c>
      <c r="U173">
        <v>109.99</v>
      </c>
    </row>
    <row r="174" spans="1:21" x14ac:dyDescent="0.15">
      <c r="A174">
        <v>168</v>
      </c>
      <c r="B174" s="4">
        <v>2014.25</v>
      </c>
      <c r="E174" s="26">
        <f t="shared" si="5"/>
        <v>3.6663333333333332E-5</v>
      </c>
      <c r="F174" s="26"/>
      <c r="G174" s="26">
        <v>3.6663333333333332E-5</v>
      </c>
      <c r="H174" s="42">
        <v>2014</v>
      </c>
      <c r="I174" s="11" t="s">
        <v>460</v>
      </c>
      <c r="J174" t="s">
        <v>318</v>
      </c>
      <c r="L174" t="s">
        <v>272</v>
      </c>
      <c r="M174" t="s">
        <v>559</v>
      </c>
      <c r="N174" t="s">
        <v>767</v>
      </c>
      <c r="O174">
        <v>3.5</v>
      </c>
      <c r="P174" t="s">
        <v>758</v>
      </c>
      <c r="R174" s="6">
        <v>7200</v>
      </c>
      <c r="S174" t="s">
        <v>750</v>
      </c>
      <c r="T174">
        <v>3000000</v>
      </c>
      <c r="U174">
        <v>109.99</v>
      </c>
    </row>
    <row r="175" spans="1:21" x14ac:dyDescent="0.15">
      <c r="A175">
        <v>169</v>
      </c>
      <c r="B175" s="4">
        <v>2014.42</v>
      </c>
      <c r="E175" s="26">
        <f t="shared" si="5"/>
        <v>3.4996666666666663E-5</v>
      </c>
      <c r="F175" s="26"/>
      <c r="G175" s="26">
        <v>3.4996666666666663E-5</v>
      </c>
      <c r="H175" s="42">
        <v>2014</v>
      </c>
      <c r="I175" s="15" t="s">
        <v>464</v>
      </c>
      <c r="J175" t="s">
        <v>318</v>
      </c>
      <c r="L175" t="s">
        <v>272</v>
      </c>
      <c r="M175" t="s">
        <v>559</v>
      </c>
      <c r="N175" t="s">
        <v>767</v>
      </c>
      <c r="O175">
        <v>3.5</v>
      </c>
      <c r="P175" t="s">
        <v>758</v>
      </c>
      <c r="R175" s="6">
        <v>7200</v>
      </c>
      <c r="S175" t="s">
        <v>750</v>
      </c>
      <c r="T175">
        <v>3000000</v>
      </c>
      <c r="U175">
        <v>104.99</v>
      </c>
    </row>
    <row r="176" spans="1:21" x14ac:dyDescent="0.15">
      <c r="A176">
        <v>170</v>
      </c>
      <c r="B176" s="4">
        <v>2014.58</v>
      </c>
      <c r="E176" s="26">
        <f t="shared" si="5"/>
        <v>3.4996666666666663E-5</v>
      </c>
      <c r="F176" s="26"/>
      <c r="G176" s="26">
        <v>3.4996666666666663E-5</v>
      </c>
      <c r="H176" s="42">
        <v>2014</v>
      </c>
      <c r="I176" s="11" t="s">
        <v>268</v>
      </c>
      <c r="J176" t="s">
        <v>318</v>
      </c>
      <c r="L176" t="s">
        <v>272</v>
      </c>
      <c r="M176" t="s">
        <v>629</v>
      </c>
      <c r="N176" t="s">
        <v>768</v>
      </c>
      <c r="O176">
        <v>3.5</v>
      </c>
      <c r="P176" t="s">
        <v>758</v>
      </c>
      <c r="R176" s="6"/>
      <c r="S176" t="s">
        <v>750</v>
      </c>
      <c r="T176">
        <v>3000000</v>
      </c>
      <c r="U176">
        <v>104.99</v>
      </c>
    </row>
    <row r="177" spans="1:21" x14ac:dyDescent="0.15">
      <c r="A177">
        <v>171</v>
      </c>
      <c r="B177" s="4">
        <v>2014.67</v>
      </c>
      <c r="E177" s="26">
        <f t="shared" si="5"/>
        <v>3.4996666666666663E-5</v>
      </c>
      <c r="F177" s="26"/>
      <c r="G177" s="26">
        <v>3.4996666666666663E-5</v>
      </c>
      <c r="H177" s="42">
        <v>2014</v>
      </c>
      <c r="I177" s="11" t="s">
        <v>468</v>
      </c>
      <c r="J177" t="s">
        <v>318</v>
      </c>
      <c r="L177" t="s">
        <v>272</v>
      </c>
      <c r="M177" t="s">
        <v>559</v>
      </c>
      <c r="N177" t="s">
        <v>767</v>
      </c>
      <c r="O177">
        <v>3.5</v>
      </c>
      <c r="P177" t="s">
        <v>758</v>
      </c>
      <c r="R177" s="6">
        <v>7200</v>
      </c>
      <c r="S177" t="s">
        <v>750</v>
      </c>
      <c r="T177">
        <v>3000000</v>
      </c>
      <c r="U177">
        <v>104.99</v>
      </c>
    </row>
    <row r="178" spans="1:21" x14ac:dyDescent="0.15">
      <c r="A178">
        <v>172</v>
      </c>
      <c r="B178" s="4">
        <v>2014.83</v>
      </c>
      <c r="E178" s="26">
        <f t="shared" si="5"/>
        <v>3.6247500000000002E-5</v>
      </c>
      <c r="F178" s="26"/>
      <c r="G178" s="26">
        <v>3.6247500000000002E-5</v>
      </c>
      <c r="H178" s="42">
        <v>2014</v>
      </c>
      <c r="I178" s="11" t="s">
        <v>469</v>
      </c>
      <c r="J178" t="s">
        <v>318</v>
      </c>
      <c r="L178" t="s">
        <v>272</v>
      </c>
      <c r="M178" t="s">
        <v>559</v>
      </c>
      <c r="N178" t="s">
        <v>766</v>
      </c>
      <c r="O178">
        <v>3.5</v>
      </c>
      <c r="P178" t="s">
        <v>758</v>
      </c>
      <c r="R178" s="6">
        <v>5900</v>
      </c>
      <c r="S178" t="s">
        <v>750</v>
      </c>
      <c r="T178">
        <v>4000000</v>
      </c>
      <c r="U178">
        <v>144.99</v>
      </c>
    </row>
    <row r="179" spans="1:21" x14ac:dyDescent="0.15">
      <c r="A179">
        <v>173</v>
      </c>
      <c r="B179" s="4">
        <v>2015</v>
      </c>
      <c r="E179" s="26">
        <f t="shared" si="5"/>
        <v>3.3330000000000001E-5</v>
      </c>
      <c r="F179" s="26"/>
      <c r="G179" s="26">
        <v>3.3330000000000001E-5</v>
      </c>
      <c r="H179" s="42">
        <v>2015</v>
      </c>
      <c r="I179" s="11" t="s">
        <v>473</v>
      </c>
      <c r="J179" t="s">
        <v>318</v>
      </c>
      <c r="L179" t="s">
        <v>272</v>
      </c>
      <c r="M179" t="s">
        <v>763</v>
      </c>
      <c r="N179" t="s">
        <v>765</v>
      </c>
      <c r="O179">
        <v>3.5</v>
      </c>
      <c r="P179" t="s">
        <v>758</v>
      </c>
      <c r="R179" s="6">
        <v>7200</v>
      </c>
      <c r="S179" t="s">
        <v>750</v>
      </c>
      <c r="T179">
        <v>3000000</v>
      </c>
      <c r="U179">
        <v>99.99</v>
      </c>
    </row>
    <row r="180" spans="1:21" x14ac:dyDescent="0.15">
      <c r="A180">
        <v>174</v>
      </c>
      <c r="B180" s="4">
        <v>2015.08</v>
      </c>
      <c r="E180" s="26">
        <f t="shared" si="5"/>
        <v>3.2663333333333329E-5</v>
      </c>
      <c r="F180" s="26"/>
      <c r="G180" s="26">
        <v>3.2663333333333329E-5</v>
      </c>
      <c r="H180" s="42">
        <v>2015</v>
      </c>
      <c r="I180" s="11" t="s">
        <v>476</v>
      </c>
      <c r="J180" t="s">
        <v>318</v>
      </c>
      <c r="L180" t="s">
        <v>272</v>
      </c>
      <c r="M180" t="s">
        <v>763</v>
      </c>
      <c r="N180" t="s">
        <v>765</v>
      </c>
      <c r="O180">
        <v>3.5</v>
      </c>
      <c r="P180" t="s">
        <v>758</v>
      </c>
      <c r="R180" s="6">
        <v>7200</v>
      </c>
      <c r="S180" t="s">
        <v>750</v>
      </c>
      <c r="T180">
        <v>3000000</v>
      </c>
      <c r="U180">
        <v>97.99</v>
      </c>
    </row>
    <row r="181" spans="1:21" x14ac:dyDescent="0.15">
      <c r="A181">
        <v>175</v>
      </c>
      <c r="B181" s="4">
        <v>2015.25</v>
      </c>
      <c r="E181" s="26">
        <f t="shared" si="5"/>
        <v>2.8329999999999998E-5</v>
      </c>
      <c r="F181" s="26"/>
      <c r="G181" s="26">
        <v>2.8329999999999998E-5</v>
      </c>
      <c r="H181" s="42">
        <v>2015</v>
      </c>
      <c r="I181" s="11" t="s">
        <v>478</v>
      </c>
      <c r="J181" t="s">
        <v>318</v>
      </c>
      <c r="L181" t="s">
        <v>272</v>
      </c>
      <c r="M181" t="s">
        <v>559</v>
      </c>
      <c r="N181" t="s">
        <v>762</v>
      </c>
      <c r="O181">
        <v>3.5</v>
      </c>
      <c r="P181" t="s">
        <v>758</v>
      </c>
      <c r="R181" s="6">
        <v>7200</v>
      </c>
      <c r="S181" t="s">
        <v>750</v>
      </c>
      <c r="T181">
        <v>3000000</v>
      </c>
      <c r="U181">
        <v>84.99</v>
      </c>
    </row>
    <row r="182" spans="1:21" x14ac:dyDescent="0.15">
      <c r="A182">
        <v>176</v>
      </c>
      <c r="B182" s="4">
        <v>2015.33</v>
      </c>
      <c r="E182" s="26">
        <f t="shared" si="5"/>
        <v>3.1663333333333332E-5</v>
      </c>
      <c r="F182" s="26"/>
      <c r="G182" s="26">
        <v>3.1663333333333332E-5</v>
      </c>
      <c r="H182" s="42">
        <v>2015</v>
      </c>
      <c r="I182" s="11" t="s">
        <v>481</v>
      </c>
      <c r="J182" t="s">
        <v>318</v>
      </c>
      <c r="L182" t="s">
        <v>272</v>
      </c>
      <c r="M182" t="s">
        <v>763</v>
      </c>
      <c r="N182" t="s">
        <v>765</v>
      </c>
      <c r="O182">
        <v>3.5</v>
      </c>
      <c r="P182" t="s">
        <v>758</v>
      </c>
      <c r="R182" s="6">
        <v>7200</v>
      </c>
      <c r="S182" t="s">
        <v>750</v>
      </c>
      <c r="T182">
        <v>3000000</v>
      </c>
      <c r="U182">
        <v>94.99</v>
      </c>
    </row>
    <row r="183" spans="1:21" x14ac:dyDescent="0.15">
      <c r="A183">
        <v>177</v>
      </c>
      <c r="B183" s="5">
        <v>2015.5</v>
      </c>
      <c r="E183" s="26">
        <f t="shared" si="5"/>
        <v>2.9996666666666664E-5</v>
      </c>
      <c r="F183" s="26"/>
      <c r="G183" s="26">
        <v>2.9996666666666664E-5</v>
      </c>
      <c r="H183" s="42">
        <v>2015</v>
      </c>
      <c r="I183" s="11" t="s">
        <v>483</v>
      </c>
      <c r="J183" t="s">
        <v>318</v>
      </c>
      <c r="L183" t="s">
        <v>272</v>
      </c>
      <c r="M183" t="s">
        <v>559</v>
      </c>
      <c r="N183" t="s">
        <v>762</v>
      </c>
      <c r="O183">
        <v>3.5</v>
      </c>
      <c r="P183" t="s">
        <v>758</v>
      </c>
      <c r="R183" s="6">
        <v>7200</v>
      </c>
      <c r="S183" t="s">
        <v>750</v>
      </c>
      <c r="T183">
        <v>3000000</v>
      </c>
      <c r="U183">
        <v>89.99</v>
      </c>
    </row>
    <row r="184" spans="1:21" x14ac:dyDescent="0.15">
      <c r="A184">
        <v>178</v>
      </c>
      <c r="B184" s="5">
        <v>2015.58</v>
      </c>
      <c r="E184" s="26">
        <f t="shared" si="5"/>
        <v>2.8998000000000003E-5</v>
      </c>
      <c r="F184" s="26"/>
      <c r="G184" s="26">
        <v>2.8998000000000003E-5</v>
      </c>
      <c r="H184" s="42">
        <v>2015</v>
      </c>
      <c r="I184" s="11" t="s">
        <v>485</v>
      </c>
      <c r="J184" t="s">
        <v>318</v>
      </c>
      <c r="L184" t="s">
        <v>272</v>
      </c>
      <c r="M184" t="s">
        <v>763</v>
      </c>
      <c r="N184" t="s">
        <v>769</v>
      </c>
      <c r="O184">
        <v>3.5</v>
      </c>
      <c r="P184" t="s">
        <v>758</v>
      </c>
      <c r="R184" s="6">
        <v>7200</v>
      </c>
      <c r="S184" t="s">
        <v>770</v>
      </c>
      <c r="T184">
        <v>5000000</v>
      </c>
      <c r="U184">
        <v>144.99</v>
      </c>
    </row>
    <row r="185" spans="1:21" x14ac:dyDescent="0.15">
      <c r="A185">
        <v>179</v>
      </c>
      <c r="B185" s="5">
        <v>2015.67</v>
      </c>
      <c r="E185" s="26">
        <f t="shared" si="5"/>
        <v>2.9996666666666664E-5</v>
      </c>
      <c r="F185" s="26"/>
      <c r="G185" s="26">
        <v>2.9996666666666664E-5</v>
      </c>
      <c r="H185" s="42">
        <v>2015</v>
      </c>
      <c r="I185" s="11" t="s">
        <v>189</v>
      </c>
      <c r="J185" t="s">
        <v>318</v>
      </c>
      <c r="L185" t="s">
        <v>272</v>
      </c>
      <c r="M185" t="s">
        <v>559</v>
      </c>
      <c r="N185" t="s">
        <v>762</v>
      </c>
      <c r="O185">
        <v>3.5</v>
      </c>
      <c r="P185" t="s">
        <v>758</v>
      </c>
      <c r="R185" s="6">
        <v>7200</v>
      </c>
      <c r="S185" t="s">
        <v>750</v>
      </c>
      <c r="T185">
        <v>3000000</v>
      </c>
      <c r="U185">
        <v>89.99</v>
      </c>
    </row>
    <row r="186" spans="1:21" x14ac:dyDescent="0.15">
      <c r="A186">
        <v>180</v>
      </c>
      <c r="B186" s="5">
        <v>2015.75</v>
      </c>
      <c r="E186" s="26">
        <f t="shared" si="5"/>
        <v>2.9996666666666664E-5</v>
      </c>
      <c r="F186" s="26"/>
      <c r="G186" s="26">
        <v>2.9996666666666664E-5</v>
      </c>
      <c r="H186" s="42">
        <v>2015</v>
      </c>
      <c r="I186" s="11" t="s">
        <v>489</v>
      </c>
      <c r="J186" t="s">
        <v>318</v>
      </c>
      <c r="L186" t="s">
        <v>272</v>
      </c>
      <c r="M186" t="s">
        <v>559</v>
      </c>
      <c r="N186" t="s">
        <v>762</v>
      </c>
      <c r="O186">
        <v>3.5</v>
      </c>
      <c r="P186" t="s">
        <v>758</v>
      </c>
      <c r="R186" s="6">
        <v>7200</v>
      </c>
      <c r="S186" t="s">
        <v>750</v>
      </c>
      <c r="T186">
        <v>3000000</v>
      </c>
      <c r="U186">
        <v>89.99</v>
      </c>
    </row>
    <row r="187" spans="1:21" x14ac:dyDescent="0.15">
      <c r="A187">
        <v>181</v>
      </c>
      <c r="B187" s="5">
        <v>2015.83</v>
      </c>
      <c r="E187" s="26">
        <f t="shared" si="5"/>
        <v>3.2497500000000005E-5</v>
      </c>
      <c r="G187" s="26">
        <v>3.2497500000000005E-5</v>
      </c>
      <c r="H187" s="42">
        <v>2015</v>
      </c>
      <c r="I187" s="15" t="s">
        <v>492</v>
      </c>
      <c r="J187" t="s">
        <v>318</v>
      </c>
      <c r="L187" t="s">
        <v>272</v>
      </c>
      <c r="M187" t="s">
        <v>629</v>
      </c>
      <c r="N187" t="s">
        <v>771</v>
      </c>
      <c r="O187">
        <v>3.5</v>
      </c>
      <c r="P187" t="s">
        <v>758</v>
      </c>
      <c r="S187" t="s">
        <v>750</v>
      </c>
      <c r="T187">
        <v>4000000</v>
      </c>
      <c r="U187">
        <v>129.99</v>
      </c>
    </row>
    <row r="188" spans="1:21" x14ac:dyDescent="0.15">
      <c r="A188">
        <v>182</v>
      </c>
      <c r="B188" s="5">
        <v>2015.92</v>
      </c>
      <c r="E188" s="26">
        <f t="shared" si="5"/>
        <v>2.8329999999999998E-5</v>
      </c>
      <c r="G188" s="26">
        <v>2.8329999999999998E-5</v>
      </c>
      <c r="H188" s="42">
        <v>2015</v>
      </c>
      <c r="I188" s="15" t="s">
        <v>495</v>
      </c>
      <c r="J188" t="s">
        <v>318</v>
      </c>
      <c r="L188" t="s">
        <v>272</v>
      </c>
      <c r="M188" t="s">
        <v>559</v>
      </c>
      <c r="N188" t="s">
        <v>762</v>
      </c>
      <c r="O188">
        <v>3.5</v>
      </c>
      <c r="P188" t="s">
        <v>758</v>
      </c>
      <c r="R188" s="6">
        <v>7200</v>
      </c>
      <c r="S188" t="s">
        <v>750</v>
      </c>
      <c r="T188">
        <v>3000000</v>
      </c>
      <c r="U188">
        <v>84.99</v>
      </c>
    </row>
    <row r="189" spans="1:21" x14ac:dyDescent="0.15">
      <c r="A189">
        <v>183</v>
      </c>
      <c r="B189" s="5">
        <v>2016.08</v>
      </c>
      <c r="E189" s="26">
        <f t="shared" si="5"/>
        <v>3.1247500000000002E-5</v>
      </c>
      <c r="G189" s="26">
        <v>3.1247500000000002E-5</v>
      </c>
      <c r="H189" s="32">
        <v>2016</v>
      </c>
      <c r="I189" s="15" t="s">
        <v>370</v>
      </c>
      <c r="J189" t="s">
        <v>318</v>
      </c>
      <c r="L189" t="s">
        <v>272</v>
      </c>
      <c r="M189" t="s">
        <v>559</v>
      </c>
      <c r="N189" t="s">
        <v>766</v>
      </c>
      <c r="O189">
        <v>3.5</v>
      </c>
      <c r="P189" t="s">
        <v>758</v>
      </c>
      <c r="R189" s="6">
        <v>5900</v>
      </c>
      <c r="S189" t="s">
        <v>750</v>
      </c>
      <c r="T189">
        <v>4000000</v>
      </c>
      <c r="U189">
        <v>124.99</v>
      </c>
    </row>
    <row r="190" spans="1:21" x14ac:dyDescent="0.15">
      <c r="A190">
        <v>184</v>
      </c>
      <c r="B190" s="5">
        <v>2016.25</v>
      </c>
      <c r="E190" s="26">
        <f t="shared" si="5"/>
        <v>2.7703750000000001E-5</v>
      </c>
      <c r="G190" s="26">
        <v>2.7703750000000001E-5</v>
      </c>
      <c r="H190" s="32">
        <v>2016</v>
      </c>
      <c r="I190" s="15" t="s">
        <v>478</v>
      </c>
      <c r="J190" t="s">
        <v>318</v>
      </c>
      <c r="L190" t="s">
        <v>272</v>
      </c>
      <c r="M190" t="s">
        <v>559</v>
      </c>
      <c r="N190" t="s">
        <v>772</v>
      </c>
      <c r="O190">
        <v>3.5</v>
      </c>
      <c r="P190" t="s">
        <v>758</v>
      </c>
      <c r="S190" s="3" t="s">
        <v>770</v>
      </c>
      <c r="T190">
        <v>8000000</v>
      </c>
      <c r="U190">
        <v>221.63</v>
      </c>
    </row>
    <row r="191" spans="1:21" x14ac:dyDescent="0.15">
      <c r="A191">
        <v>185</v>
      </c>
      <c r="B191" s="5">
        <v>2016.33</v>
      </c>
      <c r="E191" s="26">
        <f t="shared" si="5"/>
        <v>2.99875E-5</v>
      </c>
      <c r="G191" s="26">
        <v>2.99875E-5</v>
      </c>
      <c r="H191" s="32">
        <v>2016</v>
      </c>
      <c r="I191" s="15" t="s">
        <v>357</v>
      </c>
      <c r="J191" t="s">
        <v>318</v>
      </c>
      <c r="L191" t="s">
        <v>272</v>
      </c>
      <c r="M191" t="s">
        <v>559</v>
      </c>
      <c r="N191" t="s">
        <v>766</v>
      </c>
      <c r="O191">
        <v>3.5</v>
      </c>
      <c r="P191" t="s">
        <v>758</v>
      </c>
      <c r="R191" s="6">
        <v>5900</v>
      </c>
      <c r="S191" t="s">
        <v>750</v>
      </c>
      <c r="T191">
        <v>4000000</v>
      </c>
      <c r="U191">
        <v>119.95</v>
      </c>
    </row>
    <row r="192" spans="1:21" x14ac:dyDescent="0.15">
      <c r="A192">
        <v>186</v>
      </c>
      <c r="B192" s="5">
        <v>2016.42</v>
      </c>
      <c r="E192" s="26">
        <f t="shared" si="5"/>
        <v>2.8329999999999998E-5</v>
      </c>
      <c r="G192" s="26">
        <v>2.8329999999999998E-5</v>
      </c>
      <c r="H192" s="32">
        <v>2016</v>
      </c>
      <c r="I192" s="15" t="s">
        <v>503</v>
      </c>
      <c r="J192" t="s">
        <v>318</v>
      </c>
      <c r="L192" t="s">
        <v>272</v>
      </c>
      <c r="M192" t="s">
        <v>559</v>
      </c>
      <c r="N192" t="s">
        <v>762</v>
      </c>
      <c r="O192">
        <v>3.5</v>
      </c>
      <c r="P192" t="s">
        <v>758</v>
      </c>
      <c r="R192" s="6">
        <v>7200</v>
      </c>
      <c r="S192" t="s">
        <v>750</v>
      </c>
      <c r="T192">
        <v>3000000</v>
      </c>
      <c r="U192">
        <v>84.99</v>
      </c>
    </row>
    <row r="193" spans="1:21" x14ac:dyDescent="0.15">
      <c r="A193">
        <v>187</v>
      </c>
      <c r="B193" s="5">
        <v>2016.5</v>
      </c>
      <c r="E193" s="26">
        <f t="shared" si="5"/>
        <v>3.1247500000000002E-5</v>
      </c>
      <c r="G193" s="26">
        <v>3.1247500000000002E-5</v>
      </c>
      <c r="H193" s="32">
        <v>2016</v>
      </c>
      <c r="I193" s="15" t="s">
        <v>506</v>
      </c>
      <c r="J193" t="s">
        <v>318</v>
      </c>
      <c r="L193" t="s">
        <v>272</v>
      </c>
      <c r="M193" t="s">
        <v>559</v>
      </c>
      <c r="N193" t="s">
        <v>766</v>
      </c>
      <c r="O193">
        <v>3.5</v>
      </c>
      <c r="P193" t="s">
        <v>758</v>
      </c>
      <c r="R193" s="6">
        <v>5900</v>
      </c>
      <c r="S193" t="s">
        <v>750</v>
      </c>
      <c r="T193">
        <v>4000000</v>
      </c>
      <c r="U193">
        <v>124.99</v>
      </c>
    </row>
    <row r="194" spans="1:21" x14ac:dyDescent="0.15">
      <c r="A194">
        <v>188</v>
      </c>
      <c r="B194" s="5">
        <v>2016.58</v>
      </c>
      <c r="E194" s="26">
        <f t="shared" si="5"/>
        <v>2.99875E-5</v>
      </c>
      <c r="G194" s="26">
        <v>2.99875E-5</v>
      </c>
      <c r="H194" s="32">
        <v>2016</v>
      </c>
      <c r="I194" s="15" t="s">
        <v>508</v>
      </c>
      <c r="J194" t="s">
        <v>318</v>
      </c>
      <c r="L194" t="s">
        <v>272</v>
      </c>
      <c r="M194" t="s">
        <v>559</v>
      </c>
      <c r="N194" t="s">
        <v>766</v>
      </c>
      <c r="O194">
        <v>3.5</v>
      </c>
      <c r="P194" t="s">
        <v>758</v>
      </c>
      <c r="R194" s="6">
        <v>5900</v>
      </c>
      <c r="S194" t="s">
        <v>750</v>
      </c>
      <c r="T194">
        <v>4000000</v>
      </c>
      <c r="U194">
        <v>119.95</v>
      </c>
    </row>
  </sheetData>
  <phoneticPr fontId="3" type="noConversion"/>
  <pageMargins left="0.25" right="0.25" top="0.25" bottom="0.25" header="0.5" footer="0.5"/>
  <pageSetup paperSize="9" scale="52" fitToHeight="3" orientation="portrait" errors="blank" horizontalDpi="300" verticalDpi="300" r:id="rId1"/>
  <headerFooter alignWithMargins="0"/>
  <rowBreaks count="1" manualBreakCount="1">
    <brk id="74" max="6553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9"/>
  <sheetViews>
    <sheetView topLeftCell="I1" workbookViewId="0">
      <selection activeCell="T4" sqref="T4"/>
    </sheetView>
  </sheetViews>
  <sheetFormatPr defaultRowHeight="12" x14ac:dyDescent="0.15"/>
  <cols>
    <col min="3" max="3" width="2.375" customWidth="1"/>
    <col min="4" max="4" width="2.125" customWidth="1"/>
    <col min="5" max="5" width="2" customWidth="1"/>
    <col min="6" max="6" width="26.5" customWidth="1"/>
    <col min="8" max="8" width="5.875" customWidth="1"/>
    <col min="10" max="10" width="6.625" customWidth="1"/>
    <col min="11" max="11" width="4.625" customWidth="1"/>
    <col min="12" max="12" width="11" customWidth="1"/>
    <col min="13" max="13" width="10.625" customWidth="1"/>
    <col min="14" max="14" width="24" customWidth="1"/>
  </cols>
  <sheetData>
    <row r="1" spans="1:20" x14ac:dyDescent="0.15">
      <c r="B1" s="1" t="s">
        <v>773</v>
      </c>
      <c r="C1" s="17"/>
      <c r="D1" s="17"/>
      <c r="E1" t="s">
        <v>511</v>
      </c>
      <c r="G1" s="1"/>
      <c r="M1" s="1"/>
      <c r="P1" s="1"/>
      <c r="Q1" s="1"/>
      <c r="R1" s="1"/>
    </row>
    <row r="2" spans="1:20" x14ac:dyDescent="0.15">
      <c r="B2" s="17" t="s">
        <v>774</v>
      </c>
      <c r="C2" s="17"/>
      <c r="D2" s="17"/>
      <c r="L2" s="1"/>
      <c r="P2" s="1"/>
      <c r="Q2" s="1"/>
      <c r="R2" s="1"/>
    </row>
    <row r="4" spans="1:20" x14ac:dyDescent="0.15">
      <c r="A4" t="s">
        <v>522</v>
      </c>
      <c r="B4" s="1" t="s">
        <v>993</v>
      </c>
      <c r="C4" s="1" t="s">
        <v>514</v>
      </c>
      <c r="D4" s="1" t="s">
        <v>515</v>
      </c>
      <c r="E4" s="1" t="s">
        <v>992</v>
      </c>
      <c r="F4" s="1" t="s">
        <v>991</v>
      </c>
      <c r="G4" s="1"/>
      <c r="H4" s="1" t="s">
        <v>516</v>
      </c>
      <c r="I4" s="1" t="s">
        <v>517</v>
      </c>
      <c r="J4" s="1" t="s">
        <v>518</v>
      </c>
      <c r="K4" s="1" t="s">
        <v>775</v>
      </c>
      <c r="L4" s="1" t="s">
        <v>1000</v>
      </c>
      <c r="M4" s="1" t="s">
        <v>513</v>
      </c>
      <c r="N4" s="1" t="s">
        <v>520</v>
      </c>
      <c r="O4" s="1" t="s">
        <v>521</v>
      </c>
      <c r="P4" s="1" t="s">
        <v>1001</v>
      </c>
      <c r="Q4" s="1" t="s">
        <v>1002</v>
      </c>
      <c r="R4" s="1" t="s">
        <v>1003</v>
      </c>
      <c r="S4" s="1" t="s">
        <v>1004</v>
      </c>
      <c r="T4" t="s">
        <v>998</v>
      </c>
    </row>
    <row r="5" spans="1:20" x14ac:dyDescent="0.15">
      <c r="A5">
        <v>1</v>
      </c>
      <c r="B5" s="4">
        <v>2003.17</v>
      </c>
      <c r="C5" s="17"/>
      <c r="D5" s="17"/>
      <c r="E5" s="20"/>
      <c r="F5" s="20">
        <f t="shared" ref="F5:F72" si="0">T5/S5</f>
        <v>0.2578125</v>
      </c>
      <c r="G5" s="26">
        <v>0.2578125</v>
      </c>
      <c r="H5">
        <v>2003</v>
      </c>
      <c r="I5" s="11" t="s">
        <v>668</v>
      </c>
      <c r="J5" t="s">
        <v>163</v>
      </c>
      <c r="K5">
        <v>95</v>
      </c>
      <c r="L5" t="s">
        <v>272</v>
      </c>
      <c r="M5" t="s">
        <v>623</v>
      </c>
      <c r="N5" s="3"/>
      <c r="O5" t="s">
        <v>776</v>
      </c>
      <c r="Q5" s="29"/>
      <c r="S5">
        <v>128</v>
      </c>
      <c r="T5">
        <v>33</v>
      </c>
    </row>
    <row r="6" spans="1:20" x14ac:dyDescent="0.15">
      <c r="A6">
        <v>2</v>
      </c>
      <c r="B6" s="4">
        <v>2003.25</v>
      </c>
      <c r="C6" s="17"/>
      <c r="D6" s="17"/>
      <c r="E6" s="20"/>
      <c r="F6" s="20">
        <f t="shared" si="0"/>
        <v>0.2578125</v>
      </c>
      <c r="G6" s="26">
        <v>0.2578125</v>
      </c>
      <c r="H6">
        <v>2003</v>
      </c>
      <c r="I6" s="11" t="s">
        <v>671</v>
      </c>
      <c r="J6" t="s">
        <v>163</v>
      </c>
      <c r="K6">
        <v>8</v>
      </c>
      <c r="L6" t="s">
        <v>272</v>
      </c>
      <c r="M6" t="s">
        <v>777</v>
      </c>
      <c r="N6" s="3"/>
      <c r="O6" s="12" t="s">
        <v>778</v>
      </c>
      <c r="Q6" s="29"/>
      <c r="S6">
        <v>128</v>
      </c>
      <c r="T6">
        <v>33</v>
      </c>
    </row>
    <row r="7" spans="1:20" x14ac:dyDescent="0.15">
      <c r="A7">
        <v>3</v>
      </c>
      <c r="B7" s="4">
        <v>2003.33</v>
      </c>
      <c r="C7" s="17"/>
      <c r="D7" s="17"/>
      <c r="E7" s="20"/>
      <c r="F7" s="20">
        <f t="shared" si="0"/>
        <v>0.2265625</v>
      </c>
      <c r="G7" s="26">
        <v>0.2265625</v>
      </c>
      <c r="H7">
        <v>2003</v>
      </c>
      <c r="I7" s="11" t="s">
        <v>672</v>
      </c>
      <c r="J7" t="s">
        <v>163</v>
      </c>
      <c r="K7">
        <v>95</v>
      </c>
      <c r="L7" t="s">
        <v>272</v>
      </c>
      <c r="M7" t="s">
        <v>779</v>
      </c>
      <c r="N7" s="3"/>
      <c r="O7" s="12" t="s">
        <v>778</v>
      </c>
      <c r="Q7" s="29"/>
      <c r="S7">
        <v>256</v>
      </c>
      <c r="T7">
        <v>58</v>
      </c>
    </row>
    <row r="8" spans="1:20" x14ac:dyDescent="0.15">
      <c r="A8">
        <v>4</v>
      </c>
      <c r="B8" s="4">
        <v>2003.5</v>
      </c>
      <c r="C8" s="17"/>
      <c r="D8" s="17"/>
      <c r="E8" s="20"/>
      <c r="F8" s="20">
        <f t="shared" si="0"/>
        <v>0.2265625</v>
      </c>
      <c r="G8" s="26">
        <v>0.2265625</v>
      </c>
      <c r="H8">
        <v>2003</v>
      </c>
      <c r="I8" s="12" t="s">
        <v>281</v>
      </c>
      <c r="J8" t="s">
        <v>163</v>
      </c>
      <c r="K8">
        <v>136</v>
      </c>
      <c r="L8" t="s">
        <v>272</v>
      </c>
      <c r="M8" t="s">
        <v>779</v>
      </c>
      <c r="N8" s="3"/>
      <c r="O8" s="12" t="s">
        <v>778</v>
      </c>
      <c r="Q8" s="29"/>
      <c r="S8">
        <v>256</v>
      </c>
      <c r="T8">
        <v>58</v>
      </c>
    </row>
    <row r="9" spans="1:20" x14ac:dyDescent="0.15">
      <c r="A9">
        <v>5</v>
      </c>
      <c r="B9" s="4">
        <v>2003.58</v>
      </c>
      <c r="C9" s="17"/>
      <c r="D9" s="17"/>
      <c r="E9" s="20"/>
      <c r="F9" s="20">
        <f t="shared" si="0"/>
        <v>0.19140625</v>
      </c>
      <c r="G9" s="26">
        <v>0.19140625</v>
      </c>
      <c r="H9">
        <v>2003</v>
      </c>
      <c r="I9" s="27" t="s">
        <v>283</v>
      </c>
      <c r="J9" t="s">
        <v>163</v>
      </c>
      <c r="K9">
        <v>118</v>
      </c>
      <c r="L9" t="s">
        <v>272</v>
      </c>
      <c r="M9" t="s">
        <v>777</v>
      </c>
      <c r="N9" t="s">
        <v>780</v>
      </c>
      <c r="O9" s="12" t="s">
        <v>778</v>
      </c>
      <c r="Q9" s="29"/>
      <c r="S9">
        <v>256</v>
      </c>
      <c r="T9">
        <v>49</v>
      </c>
    </row>
    <row r="10" spans="1:20" x14ac:dyDescent="0.15">
      <c r="A10">
        <v>6</v>
      </c>
      <c r="B10" s="4">
        <v>2003.67</v>
      </c>
      <c r="C10" s="17"/>
      <c r="D10" s="17"/>
      <c r="E10" s="20"/>
      <c r="F10" s="20">
        <f t="shared" si="0"/>
        <v>0.208984375</v>
      </c>
      <c r="G10" s="26">
        <v>0.208984375</v>
      </c>
      <c r="H10">
        <v>2003</v>
      </c>
      <c r="I10" s="27" t="s">
        <v>680</v>
      </c>
      <c r="J10" t="s">
        <v>163</v>
      </c>
      <c r="K10">
        <v>119</v>
      </c>
      <c r="L10" t="s">
        <v>272</v>
      </c>
      <c r="M10" t="s">
        <v>305</v>
      </c>
      <c r="N10" s="3" t="s">
        <v>781</v>
      </c>
      <c r="O10" s="12" t="s">
        <v>778</v>
      </c>
      <c r="Q10" s="29"/>
      <c r="S10">
        <v>512</v>
      </c>
      <c r="T10">
        <v>107</v>
      </c>
    </row>
    <row r="11" spans="1:20" x14ac:dyDescent="0.15">
      <c r="A11">
        <v>7</v>
      </c>
      <c r="B11" s="4">
        <v>2003.75</v>
      </c>
      <c r="C11" s="17"/>
      <c r="D11" s="17"/>
      <c r="E11" s="20"/>
      <c r="F11" s="20">
        <f t="shared" si="0"/>
        <v>0.21875</v>
      </c>
      <c r="G11" s="26">
        <v>0.21875</v>
      </c>
      <c r="H11">
        <v>2003</v>
      </c>
      <c r="I11" s="11" t="s">
        <v>270</v>
      </c>
      <c r="J11" t="s">
        <v>163</v>
      </c>
      <c r="K11">
        <v>114</v>
      </c>
      <c r="L11" t="s">
        <v>272</v>
      </c>
      <c r="M11" t="s">
        <v>782</v>
      </c>
      <c r="N11" t="s">
        <v>783</v>
      </c>
      <c r="O11" s="12" t="s">
        <v>778</v>
      </c>
      <c r="Q11" s="29"/>
      <c r="S11">
        <v>256</v>
      </c>
      <c r="T11">
        <v>56</v>
      </c>
    </row>
    <row r="12" spans="1:20" x14ac:dyDescent="0.15">
      <c r="A12">
        <v>8</v>
      </c>
      <c r="B12" s="4">
        <v>2003.83</v>
      </c>
      <c r="C12" s="17"/>
      <c r="D12" s="17"/>
      <c r="E12" s="20"/>
      <c r="F12" s="20">
        <f t="shared" si="0"/>
        <v>0.203125</v>
      </c>
      <c r="G12" s="26">
        <v>0.203125</v>
      </c>
      <c r="H12">
        <v>2003</v>
      </c>
      <c r="I12" s="11" t="s">
        <v>683</v>
      </c>
      <c r="J12" t="s">
        <v>163</v>
      </c>
      <c r="K12">
        <v>117</v>
      </c>
      <c r="L12" t="s">
        <v>272</v>
      </c>
      <c r="M12" t="s">
        <v>305</v>
      </c>
      <c r="O12" s="12" t="s">
        <v>784</v>
      </c>
      <c r="Q12" s="29"/>
      <c r="S12">
        <v>256</v>
      </c>
      <c r="T12">
        <v>52</v>
      </c>
    </row>
    <row r="13" spans="1:20" x14ac:dyDescent="0.15">
      <c r="A13">
        <v>9</v>
      </c>
      <c r="B13" s="4">
        <v>2003.99</v>
      </c>
      <c r="C13" s="17"/>
      <c r="D13" s="17"/>
      <c r="E13" s="20"/>
      <c r="F13" s="20">
        <f t="shared" si="0"/>
        <v>0.26953125</v>
      </c>
      <c r="G13" s="26">
        <v>0.26953125</v>
      </c>
      <c r="H13">
        <v>2003</v>
      </c>
      <c r="I13" s="11" t="s">
        <v>685</v>
      </c>
      <c r="J13" t="s">
        <v>163</v>
      </c>
      <c r="K13">
        <v>113</v>
      </c>
      <c r="L13" t="s">
        <v>272</v>
      </c>
      <c r="M13" t="s">
        <v>779</v>
      </c>
      <c r="O13" s="12" t="s">
        <v>785</v>
      </c>
      <c r="Q13" s="29"/>
      <c r="S13">
        <v>256</v>
      </c>
      <c r="T13">
        <v>69</v>
      </c>
    </row>
    <row r="14" spans="1:20" x14ac:dyDescent="0.15">
      <c r="A14">
        <v>10</v>
      </c>
      <c r="B14" s="4">
        <v>2004</v>
      </c>
      <c r="C14" s="17"/>
      <c r="D14" s="17"/>
      <c r="E14" s="20"/>
      <c r="F14" s="20">
        <f t="shared" si="0"/>
        <v>0.19140625</v>
      </c>
      <c r="G14" s="26">
        <v>0.19140625</v>
      </c>
      <c r="H14">
        <v>2004</v>
      </c>
      <c r="I14" s="11" t="s">
        <v>21</v>
      </c>
      <c r="J14" t="s">
        <v>163</v>
      </c>
      <c r="K14">
        <v>146</v>
      </c>
      <c r="L14" s="3" t="s">
        <v>686</v>
      </c>
      <c r="M14" t="s">
        <v>786</v>
      </c>
      <c r="O14" s="12" t="s">
        <v>778</v>
      </c>
      <c r="Q14" s="29"/>
      <c r="S14">
        <v>256</v>
      </c>
      <c r="T14">
        <v>49</v>
      </c>
    </row>
    <row r="15" spans="1:20" x14ac:dyDescent="0.15">
      <c r="A15">
        <v>11</v>
      </c>
      <c r="B15" s="4">
        <v>2004.08</v>
      </c>
      <c r="C15" s="17"/>
      <c r="D15" s="17"/>
      <c r="E15" s="20"/>
      <c r="F15" s="20">
        <f t="shared" si="0"/>
        <v>0.23046875</v>
      </c>
      <c r="G15" s="26">
        <v>0.23046875</v>
      </c>
      <c r="H15">
        <v>2004</v>
      </c>
      <c r="I15" s="11" t="s">
        <v>689</v>
      </c>
      <c r="J15" t="s">
        <v>163</v>
      </c>
      <c r="K15">
        <v>78</v>
      </c>
      <c r="L15" t="s">
        <v>272</v>
      </c>
      <c r="M15" t="s">
        <v>779</v>
      </c>
      <c r="N15" t="s">
        <v>787</v>
      </c>
      <c r="O15" s="12" t="s">
        <v>788</v>
      </c>
      <c r="Q15" s="29"/>
      <c r="S15">
        <v>256</v>
      </c>
      <c r="T15">
        <v>59</v>
      </c>
    </row>
    <row r="16" spans="1:20" x14ac:dyDescent="0.15">
      <c r="A16">
        <v>12</v>
      </c>
      <c r="B16" s="4">
        <v>2004.17</v>
      </c>
      <c r="C16" s="17"/>
      <c r="D16" s="17"/>
      <c r="E16" s="20"/>
      <c r="F16" s="20">
        <f t="shared" si="0"/>
        <v>0.23828125</v>
      </c>
      <c r="G16" s="26">
        <v>0.23828125</v>
      </c>
      <c r="H16">
        <v>2004</v>
      </c>
      <c r="I16" s="11" t="s">
        <v>691</v>
      </c>
      <c r="J16" t="s">
        <v>163</v>
      </c>
      <c r="K16">
        <v>115</v>
      </c>
      <c r="L16" t="s">
        <v>272</v>
      </c>
      <c r="M16" t="s">
        <v>779</v>
      </c>
      <c r="O16" s="12" t="s">
        <v>785</v>
      </c>
      <c r="Q16" s="29"/>
      <c r="S16">
        <v>256</v>
      </c>
      <c r="T16">
        <v>61</v>
      </c>
    </row>
    <row r="17" spans="1:20" x14ac:dyDescent="0.15">
      <c r="A17">
        <v>13</v>
      </c>
      <c r="B17" s="4">
        <v>2004.33</v>
      </c>
      <c r="C17" s="17"/>
      <c r="D17" s="17"/>
      <c r="E17" s="20"/>
      <c r="F17" s="20">
        <f t="shared" si="0"/>
        <v>0.265625</v>
      </c>
      <c r="G17" s="26">
        <v>0.265625</v>
      </c>
      <c r="H17">
        <v>2004</v>
      </c>
      <c r="I17" s="12" t="s">
        <v>692</v>
      </c>
      <c r="J17" t="s">
        <v>163</v>
      </c>
      <c r="K17">
        <v>43</v>
      </c>
      <c r="L17" t="s">
        <v>272</v>
      </c>
      <c r="M17" t="s">
        <v>779</v>
      </c>
      <c r="N17" s="3"/>
      <c r="O17" s="12" t="s">
        <v>785</v>
      </c>
      <c r="Q17" s="29"/>
      <c r="S17">
        <v>256</v>
      </c>
      <c r="T17">
        <v>68</v>
      </c>
    </row>
    <row r="18" spans="1:20" x14ac:dyDescent="0.15">
      <c r="A18">
        <v>14</v>
      </c>
      <c r="B18" s="4">
        <v>2004.42</v>
      </c>
      <c r="C18" s="17"/>
      <c r="D18" s="17"/>
      <c r="E18" s="20"/>
      <c r="F18" s="20">
        <f t="shared" si="0"/>
        <v>0.22265625</v>
      </c>
      <c r="G18" s="26">
        <v>0.22265625</v>
      </c>
      <c r="H18">
        <v>2004</v>
      </c>
      <c r="I18" s="12" t="s">
        <v>694</v>
      </c>
      <c r="J18" t="s">
        <v>163</v>
      </c>
      <c r="K18">
        <v>37</v>
      </c>
      <c r="L18" t="s">
        <v>272</v>
      </c>
      <c r="M18" t="s">
        <v>779</v>
      </c>
      <c r="N18" s="3" t="s">
        <v>789</v>
      </c>
      <c r="O18" s="12" t="s">
        <v>785</v>
      </c>
      <c r="Q18" s="29"/>
      <c r="S18">
        <v>256</v>
      </c>
      <c r="T18">
        <v>57</v>
      </c>
    </row>
    <row r="19" spans="1:20" x14ac:dyDescent="0.15">
      <c r="A19">
        <v>15</v>
      </c>
      <c r="B19" s="4">
        <v>2005.5</v>
      </c>
      <c r="C19" s="17"/>
      <c r="D19" s="17"/>
      <c r="E19" s="20"/>
      <c r="F19" s="20">
        <f t="shared" si="0"/>
        <v>7.6152343750000004E-2</v>
      </c>
      <c r="G19" s="26">
        <v>7.6152343750000004E-2</v>
      </c>
      <c r="H19">
        <v>2005</v>
      </c>
      <c r="I19" s="12" t="s">
        <v>281</v>
      </c>
      <c r="J19" t="s">
        <v>163</v>
      </c>
      <c r="K19">
        <v>55</v>
      </c>
      <c r="L19" t="s">
        <v>790</v>
      </c>
      <c r="M19" t="s">
        <v>362</v>
      </c>
      <c r="N19" s="3" t="s">
        <v>781</v>
      </c>
      <c r="O19" s="12" t="s">
        <v>778</v>
      </c>
      <c r="Q19" s="29"/>
      <c r="S19">
        <v>512</v>
      </c>
      <c r="T19">
        <v>38.99</v>
      </c>
    </row>
    <row r="20" spans="1:20" x14ac:dyDescent="0.15">
      <c r="A20">
        <v>16</v>
      </c>
      <c r="B20" s="4">
        <v>2006.33</v>
      </c>
      <c r="C20" s="17"/>
      <c r="D20" s="17"/>
      <c r="E20" s="20"/>
      <c r="F20" s="20">
        <f t="shared" si="0"/>
        <v>2.1474609374999998E-2</v>
      </c>
      <c r="G20" s="26">
        <v>2.1474609374999998E-2</v>
      </c>
      <c r="H20">
        <v>2006</v>
      </c>
      <c r="I20" s="12" t="s">
        <v>708</v>
      </c>
      <c r="J20" t="s">
        <v>318</v>
      </c>
      <c r="L20" t="s">
        <v>272</v>
      </c>
      <c r="M20" t="s">
        <v>791</v>
      </c>
      <c r="N20" s="3" t="s">
        <v>792</v>
      </c>
      <c r="O20" s="12" t="s">
        <v>793</v>
      </c>
      <c r="Q20" s="29"/>
      <c r="S20">
        <v>2048</v>
      </c>
      <c r="T20">
        <v>43.98</v>
      </c>
    </row>
    <row r="21" spans="1:20" x14ac:dyDescent="0.15">
      <c r="A21">
        <v>17</v>
      </c>
      <c r="B21" s="4">
        <v>2006.5</v>
      </c>
      <c r="C21" s="17"/>
      <c r="D21" s="17"/>
      <c r="E21" s="20"/>
      <c r="F21" s="20">
        <f t="shared" si="0"/>
        <v>1.8552246093749999E-2</v>
      </c>
      <c r="G21" s="26">
        <v>1.8552246093749999E-2</v>
      </c>
      <c r="H21">
        <v>2006</v>
      </c>
      <c r="I21" s="12" t="s">
        <v>711</v>
      </c>
      <c r="J21" t="s">
        <v>318</v>
      </c>
      <c r="L21" t="s">
        <v>272</v>
      </c>
      <c r="M21" t="s">
        <v>340</v>
      </c>
      <c r="N21" s="3" t="s">
        <v>794</v>
      </c>
      <c r="O21" s="12" t="s">
        <v>793</v>
      </c>
      <c r="Q21" s="29"/>
      <c r="S21">
        <v>4096</v>
      </c>
      <c r="T21">
        <v>75.989999999999995</v>
      </c>
    </row>
    <row r="22" spans="1:20" x14ac:dyDescent="0.15">
      <c r="A22">
        <v>18</v>
      </c>
      <c r="B22" s="4">
        <v>2006.67</v>
      </c>
      <c r="C22" s="17"/>
      <c r="D22" s="17"/>
      <c r="E22" s="20"/>
      <c r="F22" s="20">
        <f t="shared" si="0"/>
        <v>1.562255859375E-2</v>
      </c>
      <c r="G22" s="26">
        <v>1.562255859375E-2</v>
      </c>
      <c r="H22">
        <v>2006</v>
      </c>
      <c r="I22" s="12" t="s">
        <v>714</v>
      </c>
      <c r="J22" t="s">
        <v>318</v>
      </c>
      <c r="L22" t="s">
        <v>272</v>
      </c>
      <c r="M22" t="s">
        <v>795</v>
      </c>
      <c r="N22" s="3" t="s">
        <v>796</v>
      </c>
      <c r="O22" s="12" t="s">
        <v>797</v>
      </c>
      <c r="Q22" s="29"/>
      <c r="S22">
        <v>4096</v>
      </c>
      <c r="T22">
        <v>63.99</v>
      </c>
    </row>
    <row r="23" spans="1:20" x14ac:dyDescent="0.15">
      <c r="A23">
        <v>19</v>
      </c>
      <c r="B23" s="4">
        <v>2006.75</v>
      </c>
      <c r="C23" s="17"/>
      <c r="D23" s="17"/>
      <c r="E23" s="20"/>
      <c r="F23" s="20">
        <f t="shared" si="0"/>
        <v>2.146484375E-2</v>
      </c>
      <c r="G23" s="26">
        <v>2.146484375E-2</v>
      </c>
      <c r="H23">
        <v>2006</v>
      </c>
      <c r="I23" s="12" t="s">
        <v>717</v>
      </c>
      <c r="J23" t="s">
        <v>318</v>
      </c>
      <c r="L23" t="s">
        <v>272</v>
      </c>
      <c r="M23" t="s">
        <v>305</v>
      </c>
      <c r="N23" s="3" t="s">
        <v>798</v>
      </c>
      <c r="O23" s="12" t="s">
        <v>793</v>
      </c>
      <c r="Q23" s="29"/>
      <c r="S23">
        <v>1024</v>
      </c>
      <c r="T23">
        <v>21.98</v>
      </c>
    </row>
    <row r="24" spans="1:20" x14ac:dyDescent="0.15">
      <c r="A24">
        <v>20</v>
      </c>
      <c r="B24" s="4">
        <v>2006.83</v>
      </c>
      <c r="C24" s="17"/>
      <c r="D24" s="17"/>
      <c r="E24" s="20"/>
      <c r="F24" s="20">
        <f t="shared" si="0"/>
        <v>1.4638671875E-2</v>
      </c>
      <c r="G24" s="26">
        <v>1.4638671875E-2</v>
      </c>
      <c r="H24">
        <v>2006</v>
      </c>
      <c r="I24" s="12" t="s">
        <v>683</v>
      </c>
      <c r="J24" t="s">
        <v>318</v>
      </c>
      <c r="L24" t="s">
        <v>272</v>
      </c>
      <c r="M24" t="s">
        <v>799</v>
      </c>
      <c r="N24" s="3" t="s">
        <v>800</v>
      </c>
      <c r="O24" s="12" t="s">
        <v>797</v>
      </c>
      <c r="Q24" s="29"/>
      <c r="S24">
        <v>2048</v>
      </c>
      <c r="T24">
        <v>29.98</v>
      </c>
    </row>
    <row r="25" spans="1:20" x14ac:dyDescent="0.15">
      <c r="A25">
        <v>21</v>
      </c>
      <c r="B25" s="4">
        <v>2006.99</v>
      </c>
      <c r="C25" s="17"/>
      <c r="D25" s="17"/>
      <c r="E25" s="20"/>
      <c r="F25" s="20">
        <f t="shared" si="0"/>
        <v>1.6591796874999998E-2</v>
      </c>
      <c r="G25" s="26">
        <v>1.6591796874999998E-2</v>
      </c>
      <c r="H25">
        <v>2006</v>
      </c>
      <c r="I25" s="12" t="s">
        <v>720</v>
      </c>
      <c r="J25" t="s">
        <v>318</v>
      </c>
      <c r="L25" t="s">
        <v>272</v>
      </c>
      <c r="M25" t="s">
        <v>330</v>
      </c>
      <c r="N25" s="3" t="s">
        <v>800</v>
      </c>
      <c r="O25" s="12" t="s">
        <v>797</v>
      </c>
      <c r="Q25" s="29" t="s">
        <v>801</v>
      </c>
      <c r="S25">
        <v>2048</v>
      </c>
      <c r="T25">
        <v>33.979999999999997</v>
      </c>
    </row>
    <row r="26" spans="1:20" x14ac:dyDescent="0.15">
      <c r="A26">
        <v>22</v>
      </c>
      <c r="B26" s="4">
        <v>2007</v>
      </c>
      <c r="C26" s="17"/>
      <c r="D26" s="17"/>
      <c r="E26" s="20"/>
      <c r="F26" s="20">
        <f t="shared" si="0"/>
        <v>1.2202148437499999E-2</v>
      </c>
      <c r="G26" s="26">
        <v>1.2202148437499999E-2</v>
      </c>
      <c r="H26">
        <v>2007</v>
      </c>
      <c r="I26" s="12" t="s">
        <v>722</v>
      </c>
      <c r="J26" t="s">
        <v>318</v>
      </c>
      <c r="L26" t="s">
        <v>272</v>
      </c>
      <c r="M26" t="s">
        <v>330</v>
      </c>
      <c r="N26" s="3" t="s">
        <v>802</v>
      </c>
      <c r="O26" s="12" t="s">
        <v>797</v>
      </c>
      <c r="Q26" s="29" t="s">
        <v>801</v>
      </c>
      <c r="S26">
        <v>4096</v>
      </c>
      <c r="T26">
        <v>49.98</v>
      </c>
    </row>
    <row r="27" spans="1:20" x14ac:dyDescent="0.15">
      <c r="A27">
        <v>23</v>
      </c>
      <c r="B27" s="4">
        <v>2007.08</v>
      </c>
      <c r="C27" s="17"/>
      <c r="D27" s="17"/>
      <c r="E27" s="20"/>
      <c r="F27" s="20">
        <f t="shared" si="0"/>
        <v>9.0283203124999992E-3</v>
      </c>
      <c r="G27" s="26">
        <v>9.0283203124999992E-3</v>
      </c>
      <c r="H27">
        <v>2007</v>
      </c>
      <c r="I27" s="12" t="s">
        <v>724</v>
      </c>
      <c r="J27" t="s">
        <v>318</v>
      </c>
      <c r="L27" t="s">
        <v>272</v>
      </c>
      <c r="M27" t="s">
        <v>340</v>
      </c>
      <c r="N27" s="3" t="s">
        <v>803</v>
      </c>
      <c r="O27" s="12" t="s">
        <v>797</v>
      </c>
      <c r="Q27" s="29"/>
      <c r="S27">
        <v>4096</v>
      </c>
      <c r="T27">
        <v>36.979999999999997</v>
      </c>
    </row>
    <row r="28" spans="1:20" x14ac:dyDescent="0.15">
      <c r="A28">
        <v>24</v>
      </c>
      <c r="B28" s="4">
        <v>2007.17</v>
      </c>
      <c r="C28" s="17"/>
      <c r="D28" s="17"/>
      <c r="E28" s="20"/>
      <c r="F28" s="20">
        <f t="shared" si="0"/>
        <v>1.037353515625E-2</v>
      </c>
      <c r="G28" s="26">
        <v>1.037353515625E-2</v>
      </c>
      <c r="H28">
        <v>2007</v>
      </c>
      <c r="I28" s="12" t="s">
        <v>726</v>
      </c>
      <c r="J28" t="s">
        <v>318</v>
      </c>
      <c r="L28" t="s">
        <v>272</v>
      </c>
      <c r="M28" t="s">
        <v>791</v>
      </c>
      <c r="N28" s="3" t="s">
        <v>804</v>
      </c>
      <c r="O28" s="12" t="s">
        <v>778</v>
      </c>
      <c r="Q28" s="29" t="s">
        <v>805</v>
      </c>
      <c r="S28">
        <v>8192</v>
      </c>
      <c r="T28">
        <v>84.98</v>
      </c>
    </row>
    <row r="29" spans="1:20" x14ac:dyDescent="0.15">
      <c r="A29">
        <v>25</v>
      </c>
      <c r="B29" s="4">
        <v>2007.33</v>
      </c>
      <c r="C29" s="17"/>
      <c r="D29" s="17"/>
      <c r="E29" s="20"/>
      <c r="F29" s="20">
        <f t="shared" si="0"/>
        <v>1.0537109374999999E-2</v>
      </c>
      <c r="G29" s="26">
        <v>1.0537109374999999E-2</v>
      </c>
      <c r="H29">
        <v>2007</v>
      </c>
      <c r="I29" s="12" t="s">
        <v>266</v>
      </c>
      <c r="J29" t="s">
        <v>318</v>
      </c>
      <c r="L29" t="s">
        <v>272</v>
      </c>
      <c r="M29" t="s">
        <v>305</v>
      </c>
      <c r="N29" s="3" t="s">
        <v>806</v>
      </c>
      <c r="O29" s="12" t="s">
        <v>807</v>
      </c>
      <c r="Q29" s="29"/>
      <c r="S29">
        <v>2048</v>
      </c>
      <c r="T29">
        <v>21.58</v>
      </c>
    </row>
    <row r="30" spans="1:20" x14ac:dyDescent="0.15">
      <c r="A30">
        <v>26</v>
      </c>
      <c r="B30" s="4">
        <v>2007.5</v>
      </c>
      <c r="C30" s="17"/>
      <c r="D30" s="17"/>
      <c r="E30" s="20"/>
      <c r="F30" s="20">
        <f t="shared" si="0"/>
        <v>9.7607421874999992E-3</v>
      </c>
      <c r="G30" s="26">
        <v>9.7607421874999992E-3</v>
      </c>
      <c r="H30">
        <v>2007</v>
      </c>
      <c r="I30" s="12" t="s">
        <v>341</v>
      </c>
      <c r="J30" t="s">
        <v>318</v>
      </c>
      <c r="L30" t="s">
        <v>272</v>
      </c>
      <c r="M30" t="s">
        <v>808</v>
      </c>
      <c r="N30" s="3" t="s">
        <v>809</v>
      </c>
      <c r="O30" s="12" t="s">
        <v>807</v>
      </c>
      <c r="Q30" s="29"/>
      <c r="S30">
        <v>4096</v>
      </c>
      <c r="T30">
        <v>39.979999999999997</v>
      </c>
    </row>
    <row r="31" spans="1:20" x14ac:dyDescent="0.15">
      <c r="A31">
        <v>27</v>
      </c>
      <c r="B31" s="4">
        <v>2007.67</v>
      </c>
      <c r="C31" s="17"/>
      <c r="D31" s="17"/>
      <c r="E31" s="20"/>
      <c r="F31" s="20">
        <f t="shared" si="0"/>
        <v>8.0517578124999992E-3</v>
      </c>
      <c r="G31" s="26">
        <v>8.0517578124999992E-3</v>
      </c>
      <c r="H31">
        <v>2007</v>
      </c>
      <c r="I31" s="12" t="s">
        <v>345</v>
      </c>
      <c r="J31" t="s">
        <v>318</v>
      </c>
      <c r="L31" t="s">
        <v>272</v>
      </c>
      <c r="M31" t="s">
        <v>340</v>
      </c>
      <c r="N31" s="3" t="s">
        <v>810</v>
      </c>
      <c r="O31" s="12" t="s">
        <v>807</v>
      </c>
      <c r="Q31" s="29" t="s">
        <v>811</v>
      </c>
      <c r="S31">
        <v>4096</v>
      </c>
      <c r="T31">
        <v>32.979999999999997</v>
      </c>
    </row>
    <row r="32" spans="1:20" x14ac:dyDescent="0.15">
      <c r="A32">
        <v>28</v>
      </c>
      <c r="B32" s="4">
        <v>2007.75</v>
      </c>
      <c r="C32" s="17"/>
      <c r="D32" s="17"/>
      <c r="E32" s="20"/>
      <c r="F32" s="20">
        <f t="shared" si="0"/>
        <v>7.6281738281250002E-3</v>
      </c>
      <c r="G32" s="26">
        <v>7.6281738281250002E-3</v>
      </c>
      <c r="H32">
        <v>2007</v>
      </c>
      <c r="I32" s="12" t="s">
        <v>257</v>
      </c>
      <c r="J32" t="s">
        <v>318</v>
      </c>
      <c r="L32" t="s">
        <v>272</v>
      </c>
      <c r="M32" t="s">
        <v>340</v>
      </c>
      <c r="N32" s="3" t="s">
        <v>812</v>
      </c>
      <c r="O32" s="12" t="s">
        <v>778</v>
      </c>
      <c r="Q32" s="29" t="s">
        <v>813</v>
      </c>
      <c r="S32">
        <v>16384</v>
      </c>
      <c r="T32">
        <v>124.98</v>
      </c>
    </row>
    <row r="33" spans="1:20" x14ac:dyDescent="0.15">
      <c r="A33">
        <v>29</v>
      </c>
      <c r="B33" s="4">
        <v>2007.83</v>
      </c>
      <c r="C33" s="17"/>
      <c r="D33" s="17"/>
      <c r="E33" s="20"/>
      <c r="F33" s="20">
        <f t="shared" si="0"/>
        <v>7.3217773437499996E-3</v>
      </c>
      <c r="G33" s="26">
        <v>7.3217773437499996E-3</v>
      </c>
      <c r="H33">
        <v>2007</v>
      </c>
      <c r="I33" s="12" t="s">
        <v>348</v>
      </c>
      <c r="J33" t="s">
        <v>318</v>
      </c>
      <c r="L33" t="s">
        <v>272</v>
      </c>
      <c r="M33" t="s">
        <v>311</v>
      </c>
      <c r="N33" s="3" t="s">
        <v>814</v>
      </c>
      <c r="O33" s="12" t="s">
        <v>815</v>
      </c>
      <c r="P33" t="s">
        <v>816</v>
      </c>
      <c r="Q33" s="29"/>
      <c r="S33">
        <v>4096</v>
      </c>
      <c r="T33">
        <v>29.99</v>
      </c>
    </row>
    <row r="34" spans="1:20" x14ac:dyDescent="0.15">
      <c r="A34">
        <v>30</v>
      </c>
      <c r="B34" s="4">
        <v>2007.92</v>
      </c>
      <c r="C34" s="17"/>
      <c r="D34" s="17"/>
      <c r="E34" s="20"/>
      <c r="F34" s="20">
        <f t="shared" si="0"/>
        <v>7.6287841796874997E-3</v>
      </c>
      <c r="G34" s="26">
        <v>7.6287841796874997E-3</v>
      </c>
      <c r="H34">
        <v>2007</v>
      </c>
      <c r="I34" s="12" t="s">
        <v>350</v>
      </c>
      <c r="J34" t="s">
        <v>318</v>
      </c>
      <c r="L34" t="s">
        <v>272</v>
      </c>
      <c r="M34" t="s">
        <v>311</v>
      </c>
      <c r="N34" s="3" t="s">
        <v>817</v>
      </c>
      <c r="O34" s="12" t="s">
        <v>815</v>
      </c>
      <c r="P34" t="s">
        <v>816</v>
      </c>
      <c r="Q34" s="29"/>
      <c r="S34">
        <v>16384</v>
      </c>
      <c r="T34">
        <v>124.99</v>
      </c>
    </row>
    <row r="35" spans="1:20" x14ac:dyDescent="0.15">
      <c r="A35">
        <v>31</v>
      </c>
      <c r="B35" s="4">
        <v>2008</v>
      </c>
      <c r="C35" s="17"/>
      <c r="D35" s="17"/>
      <c r="E35" s="20"/>
      <c r="F35" s="20">
        <f t="shared" si="0"/>
        <v>4.5764160156250002E-3</v>
      </c>
      <c r="G35" s="26">
        <v>4.5764160156250002E-3</v>
      </c>
      <c r="H35">
        <v>2008</v>
      </c>
      <c r="I35" s="12" t="s">
        <v>217</v>
      </c>
      <c r="J35" t="s">
        <v>318</v>
      </c>
      <c r="L35" t="s">
        <v>272</v>
      </c>
      <c r="M35" t="s">
        <v>340</v>
      </c>
      <c r="N35" s="3" t="s">
        <v>818</v>
      </c>
      <c r="O35" s="12" t="s">
        <v>807</v>
      </c>
      <c r="Q35" s="29"/>
      <c r="S35">
        <v>16384</v>
      </c>
      <c r="T35">
        <v>74.98</v>
      </c>
    </row>
    <row r="36" spans="1:20" x14ac:dyDescent="0.15">
      <c r="A36">
        <v>32</v>
      </c>
      <c r="B36" s="4">
        <v>2008.08</v>
      </c>
      <c r="C36" s="17"/>
      <c r="D36" s="17"/>
      <c r="E36" s="20"/>
      <c r="F36" s="20">
        <f t="shared" si="0"/>
        <v>4.6337890625000001E-3</v>
      </c>
      <c r="G36" s="26">
        <v>4.6337890625000001E-3</v>
      </c>
      <c r="H36">
        <v>2008</v>
      </c>
      <c r="I36" s="12" t="s">
        <v>355</v>
      </c>
      <c r="J36" t="s">
        <v>318</v>
      </c>
      <c r="L36" t="s">
        <v>272</v>
      </c>
      <c r="M36" t="s">
        <v>325</v>
      </c>
      <c r="N36" s="3" t="s">
        <v>819</v>
      </c>
      <c r="O36" s="12" t="s">
        <v>815</v>
      </c>
      <c r="P36" t="s">
        <v>816</v>
      </c>
      <c r="Q36" s="29"/>
      <c r="S36">
        <v>4096</v>
      </c>
      <c r="T36">
        <v>18.98</v>
      </c>
    </row>
    <row r="37" spans="1:20" x14ac:dyDescent="0.15">
      <c r="A37">
        <v>33</v>
      </c>
      <c r="B37" s="4">
        <v>2008.33</v>
      </c>
      <c r="C37" s="17"/>
      <c r="D37" s="17"/>
      <c r="E37" s="20"/>
      <c r="F37" s="20">
        <f t="shared" si="0"/>
        <v>4.1491699218750002E-3</v>
      </c>
      <c r="G37" s="26">
        <v>4.1491699218750002E-3</v>
      </c>
      <c r="H37">
        <v>2008</v>
      </c>
      <c r="I37" s="12" t="s">
        <v>357</v>
      </c>
      <c r="J37" t="s">
        <v>318</v>
      </c>
      <c r="L37" t="s">
        <v>272</v>
      </c>
      <c r="M37" t="s">
        <v>340</v>
      </c>
      <c r="N37" s="3" t="s">
        <v>820</v>
      </c>
      <c r="O37" s="12" t="s">
        <v>807</v>
      </c>
      <c r="Q37" s="29"/>
      <c r="S37">
        <v>16384</v>
      </c>
      <c r="T37">
        <v>67.98</v>
      </c>
    </row>
    <row r="38" spans="1:20" x14ac:dyDescent="0.15">
      <c r="A38">
        <v>34</v>
      </c>
      <c r="B38" s="4">
        <v>2008.5</v>
      </c>
      <c r="C38" s="17"/>
      <c r="D38" s="17"/>
      <c r="E38" s="20"/>
      <c r="F38" s="20">
        <f t="shared" si="0"/>
        <v>3.5388183593749998E-3</v>
      </c>
      <c r="G38" s="26">
        <v>3.5388183593749998E-3</v>
      </c>
      <c r="H38">
        <v>2008</v>
      </c>
      <c r="I38" s="12" t="s">
        <v>358</v>
      </c>
      <c r="J38" t="s">
        <v>318</v>
      </c>
      <c r="L38" t="s">
        <v>272</v>
      </c>
      <c r="M38" t="s">
        <v>340</v>
      </c>
      <c r="N38" s="3" t="s">
        <v>820</v>
      </c>
      <c r="O38" s="12" t="s">
        <v>807</v>
      </c>
      <c r="Q38" s="29"/>
      <c r="S38">
        <v>16384</v>
      </c>
      <c r="T38">
        <v>57.98</v>
      </c>
    </row>
    <row r="39" spans="1:20" x14ac:dyDescent="0.15">
      <c r="A39">
        <v>35</v>
      </c>
      <c r="B39" s="4">
        <v>2008.58</v>
      </c>
      <c r="C39" s="17"/>
      <c r="D39" s="17"/>
      <c r="E39" s="20"/>
      <c r="F39" s="20">
        <f t="shared" si="0"/>
        <v>3.0505371093749998E-3</v>
      </c>
      <c r="G39" s="26">
        <v>3.0505371093749998E-3</v>
      </c>
      <c r="H39">
        <v>2008</v>
      </c>
      <c r="I39" s="12" t="s">
        <v>360</v>
      </c>
      <c r="J39" t="s">
        <v>318</v>
      </c>
      <c r="L39" t="s">
        <v>272</v>
      </c>
      <c r="M39" t="s">
        <v>340</v>
      </c>
      <c r="N39" s="3" t="s">
        <v>821</v>
      </c>
      <c r="O39" s="12" t="s">
        <v>807</v>
      </c>
      <c r="Q39" s="29"/>
      <c r="S39">
        <v>16384</v>
      </c>
      <c r="T39">
        <v>49.98</v>
      </c>
    </row>
    <row r="40" spans="1:20" x14ac:dyDescent="0.15">
      <c r="A40">
        <v>36</v>
      </c>
      <c r="B40" s="4">
        <v>2008.67</v>
      </c>
      <c r="C40" s="17"/>
      <c r="D40" s="17"/>
      <c r="E40" s="20"/>
      <c r="F40" s="20">
        <f t="shared" si="0"/>
        <v>3.1115722656249998E-3</v>
      </c>
      <c r="G40" s="26">
        <v>3.1115722656249998E-3</v>
      </c>
      <c r="H40">
        <v>2008</v>
      </c>
      <c r="I40" s="12" t="s">
        <v>363</v>
      </c>
      <c r="J40" t="s">
        <v>318</v>
      </c>
      <c r="L40" t="s">
        <v>272</v>
      </c>
      <c r="M40" t="s">
        <v>791</v>
      </c>
      <c r="N40" s="3" t="s">
        <v>822</v>
      </c>
      <c r="O40" s="12" t="s">
        <v>807</v>
      </c>
      <c r="Q40" s="29" t="s">
        <v>823</v>
      </c>
      <c r="S40">
        <v>16384</v>
      </c>
      <c r="T40">
        <v>50.98</v>
      </c>
    </row>
    <row r="41" spans="1:20" x14ac:dyDescent="0.15">
      <c r="A41">
        <v>37</v>
      </c>
      <c r="B41" s="4">
        <v>2008.83</v>
      </c>
      <c r="C41" s="17"/>
      <c r="D41" s="17"/>
      <c r="E41" s="20"/>
      <c r="F41" s="20">
        <f t="shared" si="0"/>
        <v>1.8307495117187501E-3</v>
      </c>
      <c r="G41" s="26">
        <v>1.8307495117187501E-3</v>
      </c>
      <c r="H41">
        <v>2008</v>
      </c>
      <c r="I41" s="12" t="s">
        <v>365</v>
      </c>
      <c r="J41" t="s">
        <v>318</v>
      </c>
      <c r="L41" t="s">
        <v>272</v>
      </c>
      <c r="M41" t="s">
        <v>340</v>
      </c>
      <c r="N41" s="3" t="s">
        <v>824</v>
      </c>
      <c r="O41" s="12" t="s">
        <v>815</v>
      </c>
      <c r="P41" t="s">
        <v>816</v>
      </c>
      <c r="Q41" s="29"/>
      <c r="S41">
        <v>32768</v>
      </c>
      <c r="T41">
        <v>59.99</v>
      </c>
    </row>
    <row r="42" spans="1:20" x14ac:dyDescent="0.15">
      <c r="A42">
        <v>38</v>
      </c>
      <c r="B42" s="4">
        <v>2008.92</v>
      </c>
      <c r="C42" s="17"/>
      <c r="D42" s="17"/>
      <c r="E42" s="20"/>
      <c r="F42" s="20">
        <f t="shared" si="0"/>
        <v>2.1359252929687498E-3</v>
      </c>
      <c r="G42" s="26">
        <v>2.1359252929687498E-3</v>
      </c>
      <c r="H42">
        <v>2008</v>
      </c>
      <c r="I42" s="12" t="s">
        <v>367</v>
      </c>
      <c r="J42" t="s">
        <v>318</v>
      </c>
      <c r="L42" t="s">
        <v>272</v>
      </c>
      <c r="M42" t="s">
        <v>311</v>
      </c>
      <c r="N42" s="3" t="s">
        <v>825</v>
      </c>
      <c r="O42" s="12" t="s">
        <v>815</v>
      </c>
      <c r="P42" t="s">
        <v>816</v>
      </c>
      <c r="Q42" s="29"/>
      <c r="S42">
        <v>32768</v>
      </c>
      <c r="T42">
        <v>69.989999999999995</v>
      </c>
    </row>
    <row r="43" spans="1:20" x14ac:dyDescent="0.15">
      <c r="A43">
        <v>39</v>
      </c>
      <c r="B43" s="4">
        <v>2009</v>
      </c>
      <c r="C43" s="17"/>
      <c r="D43" s="17"/>
      <c r="E43" s="20"/>
      <c r="F43" s="20">
        <f t="shared" si="0"/>
        <v>1.6168212890624999E-3</v>
      </c>
      <c r="G43" s="26">
        <v>1.6168212890624999E-3</v>
      </c>
      <c r="H43">
        <v>2009</v>
      </c>
      <c r="I43" s="12" t="s">
        <v>369</v>
      </c>
      <c r="J43" t="s">
        <v>318</v>
      </c>
      <c r="L43" t="s">
        <v>272</v>
      </c>
      <c r="M43" t="s">
        <v>826</v>
      </c>
      <c r="N43" s="3" t="s">
        <v>827</v>
      </c>
      <c r="O43" s="12" t="s">
        <v>815</v>
      </c>
      <c r="P43" t="s">
        <v>816</v>
      </c>
      <c r="Q43" s="29"/>
      <c r="S43">
        <v>16384</v>
      </c>
      <c r="T43">
        <v>26.49</v>
      </c>
    </row>
    <row r="44" spans="1:20" x14ac:dyDescent="0.15">
      <c r="A44">
        <v>40</v>
      </c>
      <c r="B44" s="4">
        <v>2009.08</v>
      </c>
      <c r="C44" s="17"/>
      <c r="D44" s="17"/>
      <c r="E44" s="20"/>
      <c r="F44" s="20">
        <f t="shared" si="0"/>
        <v>1.678466796875E-3</v>
      </c>
      <c r="G44" s="26">
        <v>1.678466796875E-3</v>
      </c>
      <c r="H44">
        <v>2009</v>
      </c>
      <c r="I44" s="12" t="s">
        <v>370</v>
      </c>
      <c r="J44" t="s">
        <v>318</v>
      </c>
      <c r="L44" t="s">
        <v>272</v>
      </c>
      <c r="M44" t="s">
        <v>828</v>
      </c>
      <c r="N44" s="3" t="s">
        <v>829</v>
      </c>
      <c r="O44" s="12" t="s">
        <v>807</v>
      </c>
      <c r="Q44" s="29"/>
      <c r="S44">
        <v>8192</v>
      </c>
      <c r="T44">
        <v>13.75</v>
      </c>
    </row>
    <row r="45" spans="1:20" x14ac:dyDescent="0.15">
      <c r="A45">
        <v>41</v>
      </c>
      <c r="B45" s="4">
        <v>2009.25</v>
      </c>
      <c r="C45" s="17"/>
      <c r="D45" s="17"/>
      <c r="E45" s="20"/>
      <c r="F45" s="20">
        <f t="shared" si="0"/>
        <v>2.0445251464843751E-3</v>
      </c>
      <c r="G45" s="26">
        <v>2.0445251464843751E-3</v>
      </c>
      <c r="H45">
        <v>2009</v>
      </c>
      <c r="I45" s="12" t="s">
        <v>373</v>
      </c>
      <c r="J45" t="s">
        <v>318</v>
      </c>
      <c r="L45" t="s">
        <v>272</v>
      </c>
      <c r="M45" t="s">
        <v>335</v>
      </c>
      <c r="N45" s="3" t="s">
        <v>830</v>
      </c>
      <c r="O45" s="12" t="s">
        <v>815</v>
      </c>
      <c r="P45" t="s">
        <v>816</v>
      </c>
      <c r="Q45" s="29" t="s">
        <v>831</v>
      </c>
      <c r="S45">
        <f>8192*8</f>
        <v>65536</v>
      </c>
      <c r="T45">
        <v>133.99</v>
      </c>
    </row>
    <row r="46" spans="1:20" x14ac:dyDescent="0.15">
      <c r="A46">
        <v>42</v>
      </c>
      <c r="B46" s="4">
        <v>2009.42</v>
      </c>
      <c r="C46" s="17"/>
      <c r="D46" s="17"/>
      <c r="E46" s="20"/>
      <c r="F46" s="20">
        <f t="shared" si="0"/>
        <v>2.1356201171875001E-3</v>
      </c>
      <c r="G46" s="26">
        <v>2.1356201171875001E-3</v>
      </c>
      <c r="H46">
        <v>2009</v>
      </c>
      <c r="I46" s="12" t="s">
        <v>375</v>
      </c>
      <c r="J46" t="s">
        <v>318</v>
      </c>
      <c r="L46" t="s">
        <v>272</v>
      </c>
      <c r="M46" t="s">
        <v>340</v>
      </c>
      <c r="N46" s="3" t="s">
        <v>832</v>
      </c>
      <c r="O46" s="12" t="s">
        <v>815</v>
      </c>
      <c r="P46" t="s">
        <v>816</v>
      </c>
      <c r="Q46" s="29" t="s">
        <v>805</v>
      </c>
      <c r="S46">
        <v>16384</v>
      </c>
      <c r="T46">
        <v>34.99</v>
      </c>
    </row>
    <row r="47" spans="1:20" x14ac:dyDescent="0.15">
      <c r="A47">
        <v>43</v>
      </c>
      <c r="B47" s="4">
        <v>2009.5</v>
      </c>
      <c r="C47" s="17"/>
      <c r="D47" s="17"/>
      <c r="E47" s="20"/>
      <c r="F47" s="20">
        <f t="shared" si="0"/>
        <v>1.9525146484374999E-3</v>
      </c>
      <c r="G47" s="26">
        <v>1.9525146484374999E-3</v>
      </c>
      <c r="H47">
        <v>2009</v>
      </c>
      <c r="I47" s="12" t="s">
        <v>377</v>
      </c>
      <c r="J47" t="s">
        <v>318</v>
      </c>
      <c r="L47" t="s">
        <v>272</v>
      </c>
      <c r="M47" t="s">
        <v>340</v>
      </c>
      <c r="N47" s="3" t="s">
        <v>833</v>
      </c>
      <c r="O47" s="12" t="s">
        <v>815</v>
      </c>
      <c r="P47" t="s">
        <v>816</v>
      </c>
      <c r="Q47" s="29"/>
      <c r="S47">
        <v>16384</v>
      </c>
      <c r="T47">
        <v>31.99</v>
      </c>
    </row>
    <row r="48" spans="1:20" x14ac:dyDescent="0.15">
      <c r="A48">
        <v>44</v>
      </c>
      <c r="B48" s="4">
        <v>2009.58</v>
      </c>
      <c r="C48" s="17"/>
      <c r="D48" s="17"/>
      <c r="E48" s="20"/>
      <c r="F48" s="20">
        <f t="shared" si="0"/>
        <v>1.7697143554687501E-3</v>
      </c>
      <c r="G48" s="26">
        <v>1.7697143554687501E-3</v>
      </c>
      <c r="H48">
        <v>2009</v>
      </c>
      <c r="I48" s="12" t="s">
        <v>379</v>
      </c>
      <c r="J48" t="s">
        <v>318</v>
      </c>
      <c r="L48" t="s">
        <v>272</v>
      </c>
      <c r="M48" t="s">
        <v>340</v>
      </c>
      <c r="N48" s="3" t="s">
        <v>834</v>
      </c>
      <c r="O48" s="12"/>
      <c r="Q48" s="29" t="s">
        <v>805</v>
      </c>
      <c r="S48">
        <v>32768</v>
      </c>
      <c r="T48">
        <v>57.99</v>
      </c>
    </row>
    <row r="49" spans="1:20" x14ac:dyDescent="0.15">
      <c r="A49">
        <v>45</v>
      </c>
      <c r="B49" s="4">
        <v>2009.75</v>
      </c>
      <c r="C49" s="17"/>
      <c r="D49" s="17"/>
      <c r="E49" s="20"/>
      <c r="F49" s="20">
        <f t="shared" si="0"/>
        <v>2.1356201171875001E-3</v>
      </c>
      <c r="G49" s="26">
        <v>2.1356201171875001E-3</v>
      </c>
      <c r="H49">
        <v>2009</v>
      </c>
      <c r="I49" s="12" t="s">
        <v>381</v>
      </c>
      <c r="J49" t="s">
        <v>318</v>
      </c>
      <c r="L49" t="s">
        <v>272</v>
      </c>
      <c r="M49" t="s">
        <v>311</v>
      </c>
      <c r="N49" s="3" t="s">
        <v>835</v>
      </c>
      <c r="O49" s="12" t="s">
        <v>836</v>
      </c>
      <c r="Q49" s="29"/>
      <c r="S49">
        <v>16384</v>
      </c>
      <c r="T49">
        <v>34.99</v>
      </c>
    </row>
    <row r="50" spans="1:20" x14ac:dyDescent="0.15">
      <c r="A50">
        <v>46</v>
      </c>
      <c r="B50" s="4">
        <v>2009.92</v>
      </c>
      <c r="C50" s="17"/>
      <c r="D50" s="17"/>
      <c r="E50" s="20"/>
      <c r="F50" s="20">
        <f t="shared" si="0"/>
        <v>2.2576904296875001E-3</v>
      </c>
      <c r="G50" s="26">
        <v>2.2576904296875001E-3</v>
      </c>
      <c r="H50">
        <v>2009</v>
      </c>
      <c r="I50" s="12" t="s">
        <v>383</v>
      </c>
      <c r="J50" t="s">
        <v>318</v>
      </c>
      <c r="L50" t="s">
        <v>272</v>
      </c>
      <c r="M50" t="s">
        <v>340</v>
      </c>
      <c r="N50" s="3" t="s">
        <v>837</v>
      </c>
      <c r="O50" s="12" t="s">
        <v>838</v>
      </c>
      <c r="Q50" s="29"/>
      <c r="S50">
        <v>16384</v>
      </c>
      <c r="T50">
        <v>36.99</v>
      </c>
    </row>
    <row r="51" spans="1:20" x14ac:dyDescent="0.15">
      <c r="A51">
        <v>47</v>
      </c>
      <c r="B51" s="4">
        <v>2010</v>
      </c>
      <c r="C51" s="17"/>
      <c r="D51" s="17"/>
      <c r="E51" s="20"/>
      <c r="F51" s="20">
        <f t="shared" si="0"/>
        <v>2.4411010742187498E-3</v>
      </c>
      <c r="G51" s="26">
        <v>2.4411010742187498E-3</v>
      </c>
      <c r="H51">
        <v>2010</v>
      </c>
      <c r="I51" s="12" t="s">
        <v>385</v>
      </c>
      <c r="J51" t="s">
        <v>318</v>
      </c>
      <c r="L51" t="s">
        <v>272</v>
      </c>
      <c r="M51" t="s">
        <v>311</v>
      </c>
      <c r="N51" s="3" t="s">
        <v>839</v>
      </c>
      <c r="O51" s="12" t="s">
        <v>815</v>
      </c>
      <c r="P51" t="s">
        <v>816</v>
      </c>
      <c r="Q51" s="29"/>
      <c r="S51">
        <v>32768</v>
      </c>
      <c r="T51">
        <v>79.989999999999995</v>
      </c>
    </row>
    <row r="52" spans="1:20" x14ac:dyDescent="0.15">
      <c r="A52">
        <v>48</v>
      </c>
      <c r="B52" s="4">
        <v>2010.08</v>
      </c>
      <c r="C52" s="17"/>
      <c r="D52" s="17"/>
      <c r="E52" s="20"/>
      <c r="F52" s="20">
        <f t="shared" si="0"/>
        <v>2.2576904296875001E-3</v>
      </c>
      <c r="G52" s="26">
        <v>2.2576904296875001E-3</v>
      </c>
      <c r="H52">
        <v>2010</v>
      </c>
      <c r="I52" s="12" t="s">
        <v>387</v>
      </c>
      <c r="J52" t="s">
        <v>318</v>
      </c>
      <c r="L52" t="s">
        <v>272</v>
      </c>
      <c r="M52" t="s">
        <v>840</v>
      </c>
      <c r="N52" s="3" t="s">
        <v>841</v>
      </c>
      <c r="O52" s="12" t="s">
        <v>815</v>
      </c>
      <c r="P52" t="s">
        <v>816</v>
      </c>
      <c r="Q52" s="29"/>
      <c r="S52">
        <v>16384</v>
      </c>
      <c r="T52">
        <v>36.99</v>
      </c>
    </row>
    <row r="53" spans="1:20" x14ac:dyDescent="0.15">
      <c r="A53">
        <v>49</v>
      </c>
      <c r="B53" s="4">
        <v>2010.17</v>
      </c>
      <c r="C53" s="17"/>
      <c r="D53" s="17"/>
      <c r="E53" s="20"/>
      <c r="F53" s="20">
        <f t="shared" si="0"/>
        <v>2.4401855468749998E-3</v>
      </c>
      <c r="G53" s="26">
        <v>2.4401855468749998E-3</v>
      </c>
      <c r="H53">
        <v>2010</v>
      </c>
      <c r="I53" s="12" t="s">
        <v>180</v>
      </c>
      <c r="J53" t="s">
        <v>318</v>
      </c>
      <c r="L53" t="s">
        <v>272</v>
      </c>
      <c r="M53" t="s">
        <v>828</v>
      </c>
      <c r="N53" s="3" t="s">
        <v>842</v>
      </c>
      <c r="O53" s="12" t="s">
        <v>815</v>
      </c>
      <c r="P53" t="s">
        <v>816</v>
      </c>
      <c r="Q53" s="29"/>
      <c r="S53">
        <v>8192</v>
      </c>
      <c r="T53">
        <v>19.989999999999998</v>
      </c>
    </row>
    <row r="54" spans="1:20" x14ac:dyDescent="0.15">
      <c r="A54">
        <v>50</v>
      </c>
      <c r="B54" s="4">
        <v>2010.33</v>
      </c>
      <c r="C54" s="17"/>
      <c r="D54" s="17"/>
      <c r="E54" s="20"/>
      <c r="F54" s="20">
        <f t="shared" si="0"/>
        <v>2.0135498046875001E-3</v>
      </c>
      <c r="G54" s="26">
        <v>2.0135498046875001E-3</v>
      </c>
      <c r="H54">
        <v>2010</v>
      </c>
      <c r="I54" s="12" t="s">
        <v>390</v>
      </c>
      <c r="J54" t="s">
        <v>318</v>
      </c>
      <c r="L54" t="s">
        <v>272</v>
      </c>
      <c r="M54" t="s">
        <v>843</v>
      </c>
      <c r="N54" s="3" t="s">
        <v>844</v>
      </c>
      <c r="O54" s="12" t="s">
        <v>815</v>
      </c>
      <c r="P54" t="s">
        <v>816</v>
      </c>
      <c r="Q54" s="29"/>
      <c r="S54">
        <v>16384</v>
      </c>
      <c r="T54">
        <v>32.99</v>
      </c>
    </row>
    <row r="55" spans="1:20" x14ac:dyDescent="0.15">
      <c r="A55">
        <v>51</v>
      </c>
      <c r="B55" s="4">
        <v>2010.5</v>
      </c>
      <c r="C55" s="17"/>
      <c r="D55" s="17"/>
      <c r="E55" s="20"/>
      <c r="F55" s="20">
        <f t="shared" si="0"/>
        <v>1.934814453125E-3</v>
      </c>
      <c r="G55" s="26">
        <v>1.934814453125E-3</v>
      </c>
      <c r="H55">
        <v>2010</v>
      </c>
      <c r="I55" s="12" t="s">
        <v>392</v>
      </c>
      <c r="J55" t="s">
        <v>318</v>
      </c>
      <c r="L55" t="s">
        <v>272</v>
      </c>
      <c r="M55" t="s">
        <v>305</v>
      </c>
      <c r="N55" s="3" t="s">
        <v>845</v>
      </c>
      <c r="O55" s="12" t="s">
        <v>838</v>
      </c>
      <c r="Q55" s="29" t="s">
        <v>846</v>
      </c>
      <c r="S55">
        <v>8192</v>
      </c>
      <c r="T55">
        <v>15.85</v>
      </c>
    </row>
    <row r="56" spans="1:20" x14ac:dyDescent="0.15">
      <c r="A56">
        <v>52</v>
      </c>
      <c r="B56" s="4">
        <v>2010.58</v>
      </c>
      <c r="C56" s="17"/>
      <c r="D56" s="17"/>
      <c r="E56" s="20"/>
      <c r="F56" s="20">
        <f t="shared" si="0"/>
        <v>1.7608642578125001E-3</v>
      </c>
      <c r="G56" s="26">
        <v>1.7608642578125001E-3</v>
      </c>
      <c r="H56">
        <v>2010</v>
      </c>
      <c r="I56" s="12" t="s">
        <v>395</v>
      </c>
      <c r="J56" t="s">
        <v>318</v>
      </c>
      <c r="L56" t="s">
        <v>272</v>
      </c>
      <c r="M56" t="s">
        <v>840</v>
      </c>
      <c r="N56" s="3" t="s">
        <v>847</v>
      </c>
      <c r="O56" s="12" t="s">
        <v>815</v>
      </c>
      <c r="P56" t="s">
        <v>816</v>
      </c>
      <c r="Q56" s="29"/>
      <c r="S56">
        <v>16384</v>
      </c>
      <c r="T56">
        <v>28.85</v>
      </c>
    </row>
    <row r="57" spans="1:20" x14ac:dyDescent="0.15">
      <c r="A57">
        <v>53</v>
      </c>
      <c r="B57" s="4">
        <v>2010.75</v>
      </c>
      <c r="C57" s="17"/>
      <c r="D57" s="17"/>
      <c r="E57" s="20"/>
      <c r="F57" s="20">
        <f t="shared" si="0"/>
        <v>1.7694091796874999E-3</v>
      </c>
      <c r="G57" s="26">
        <v>1.7694091796874999E-3</v>
      </c>
      <c r="H57">
        <v>2010</v>
      </c>
      <c r="I57" s="12" t="s">
        <v>381</v>
      </c>
      <c r="J57" t="s">
        <v>318</v>
      </c>
      <c r="L57" t="s">
        <v>272</v>
      </c>
      <c r="M57" t="s">
        <v>305</v>
      </c>
      <c r="N57" s="3" t="s">
        <v>848</v>
      </c>
      <c r="O57" s="12" t="s">
        <v>815</v>
      </c>
      <c r="P57" t="s">
        <v>816</v>
      </c>
      <c r="Q57" s="29"/>
      <c r="S57">
        <v>16384</v>
      </c>
      <c r="T57">
        <v>28.99</v>
      </c>
    </row>
    <row r="58" spans="1:20" x14ac:dyDescent="0.15">
      <c r="A58">
        <v>54</v>
      </c>
      <c r="B58" s="4">
        <v>2010.83</v>
      </c>
      <c r="C58" s="17"/>
      <c r="D58" s="17"/>
      <c r="E58" s="20"/>
      <c r="F58" s="20">
        <f t="shared" si="0"/>
        <v>1.4642333984374999E-3</v>
      </c>
      <c r="G58" s="26">
        <v>1.4642333984374999E-3</v>
      </c>
      <c r="H58">
        <v>2010</v>
      </c>
      <c r="I58" s="12" t="s">
        <v>214</v>
      </c>
      <c r="J58" t="s">
        <v>318</v>
      </c>
      <c r="L58" t="s">
        <v>272</v>
      </c>
      <c r="M58" t="s">
        <v>826</v>
      </c>
      <c r="N58" s="3" t="s">
        <v>849</v>
      </c>
      <c r="O58" s="12" t="s">
        <v>815</v>
      </c>
      <c r="P58" t="s">
        <v>816</v>
      </c>
      <c r="Q58" s="29"/>
      <c r="S58">
        <v>16384</v>
      </c>
      <c r="T58">
        <v>23.99</v>
      </c>
    </row>
    <row r="59" spans="1:20" x14ac:dyDescent="0.15">
      <c r="A59">
        <v>55</v>
      </c>
      <c r="B59" s="4">
        <v>2010.92</v>
      </c>
      <c r="C59" s="17"/>
      <c r="D59" s="17"/>
      <c r="E59" s="20"/>
      <c r="F59" s="20">
        <f t="shared" si="0"/>
        <v>1.1898803710937501E-3</v>
      </c>
      <c r="G59" s="26">
        <v>1.1898803710937501E-3</v>
      </c>
      <c r="H59">
        <v>2010</v>
      </c>
      <c r="I59" s="12" t="s">
        <v>401</v>
      </c>
      <c r="J59" t="s">
        <v>318</v>
      </c>
      <c r="L59" t="s">
        <v>272</v>
      </c>
      <c r="M59" t="s">
        <v>335</v>
      </c>
      <c r="N59" s="3" t="s">
        <v>850</v>
      </c>
      <c r="O59" s="12" t="s">
        <v>815</v>
      </c>
      <c r="P59" t="s">
        <v>816</v>
      </c>
      <c r="Q59" s="29"/>
      <c r="S59">
        <v>32768</v>
      </c>
      <c r="T59">
        <v>38.99</v>
      </c>
    </row>
    <row r="60" spans="1:20" x14ac:dyDescent="0.15">
      <c r="A60">
        <v>56</v>
      </c>
      <c r="B60" s="4">
        <v>2011</v>
      </c>
      <c r="C60" s="17"/>
      <c r="D60" s="17"/>
      <c r="E60" s="20"/>
      <c r="F60" s="20">
        <f t="shared" si="0"/>
        <v>1.4031982421874999E-3</v>
      </c>
      <c r="G60" s="26">
        <v>1.4031982421874999E-3</v>
      </c>
      <c r="H60">
        <v>2011</v>
      </c>
      <c r="I60" s="12" t="s">
        <v>403</v>
      </c>
      <c r="J60" t="s">
        <v>318</v>
      </c>
      <c r="L60" t="s">
        <v>272</v>
      </c>
      <c r="M60" t="s">
        <v>791</v>
      </c>
      <c r="N60" s="3" t="s">
        <v>851</v>
      </c>
      <c r="O60" s="12" t="s">
        <v>815</v>
      </c>
      <c r="P60" t="s">
        <v>816</v>
      </c>
      <c r="Q60" s="29"/>
      <c r="S60">
        <v>16384</v>
      </c>
      <c r="T60">
        <v>22.99</v>
      </c>
    </row>
    <row r="61" spans="1:20" x14ac:dyDescent="0.15">
      <c r="A61">
        <v>57</v>
      </c>
      <c r="B61" s="4">
        <v>2011.08</v>
      </c>
      <c r="C61" s="17"/>
      <c r="D61" s="17"/>
      <c r="E61" s="20"/>
      <c r="F61" s="20">
        <f t="shared" si="0"/>
        <v>1.2506103515624999E-3</v>
      </c>
      <c r="G61" s="26">
        <v>1.2506103515624999E-3</v>
      </c>
      <c r="H61">
        <v>2011</v>
      </c>
      <c r="I61" s="12" t="s">
        <v>261</v>
      </c>
      <c r="J61" t="s">
        <v>318</v>
      </c>
      <c r="L61" t="s">
        <v>272</v>
      </c>
      <c r="M61" t="s">
        <v>852</v>
      </c>
      <c r="N61" s="3" t="s">
        <v>853</v>
      </c>
      <c r="O61" s="12" t="s">
        <v>815</v>
      </c>
      <c r="P61" t="s">
        <v>816</v>
      </c>
      <c r="Q61" s="29"/>
      <c r="S61">
        <v>32768</v>
      </c>
      <c r="T61">
        <v>40.98</v>
      </c>
    </row>
    <row r="62" spans="1:20" x14ac:dyDescent="0.15">
      <c r="A62">
        <v>58</v>
      </c>
      <c r="B62" s="4">
        <v>2011.33</v>
      </c>
      <c r="C62" s="17"/>
      <c r="D62" s="17"/>
      <c r="E62" s="20"/>
      <c r="F62" s="20">
        <f t="shared" si="0"/>
        <v>1.3421630859374999E-3</v>
      </c>
      <c r="G62" s="26">
        <v>1.3421630859374999E-3</v>
      </c>
      <c r="H62">
        <v>2011</v>
      </c>
      <c r="I62" s="12" t="s">
        <v>407</v>
      </c>
      <c r="J62" t="s">
        <v>318</v>
      </c>
      <c r="L62" t="s">
        <v>272</v>
      </c>
      <c r="M62" t="s">
        <v>335</v>
      </c>
      <c r="N62" s="3" t="s">
        <v>854</v>
      </c>
      <c r="O62" s="12" t="s">
        <v>815</v>
      </c>
      <c r="P62" t="s">
        <v>816</v>
      </c>
      <c r="Q62" s="29"/>
      <c r="S62">
        <v>16384</v>
      </c>
      <c r="T62">
        <v>21.99</v>
      </c>
    </row>
    <row r="63" spans="1:20" x14ac:dyDescent="0.15">
      <c r="A63">
        <v>59</v>
      </c>
      <c r="B63" s="4">
        <v>2011.42</v>
      </c>
      <c r="C63" s="17"/>
      <c r="D63" s="17"/>
      <c r="E63" s="20"/>
      <c r="F63" s="20">
        <f t="shared" si="0"/>
        <v>1.219482421875E-3</v>
      </c>
      <c r="G63" s="26">
        <v>1.219482421875E-3</v>
      </c>
      <c r="H63">
        <v>2011</v>
      </c>
      <c r="I63" s="12" t="s">
        <v>409</v>
      </c>
      <c r="J63" t="s">
        <v>318</v>
      </c>
      <c r="L63" t="s">
        <v>272</v>
      </c>
      <c r="M63" t="s">
        <v>791</v>
      </c>
      <c r="N63" s="3" t="s">
        <v>855</v>
      </c>
      <c r="O63" s="12" t="s">
        <v>815</v>
      </c>
      <c r="P63" t="s">
        <v>816</v>
      </c>
      <c r="Q63" s="29"/>
      <c r="S63">
        <v>16384</v>
      </c>
      <c r="T63">
        <v>19.98</v>
      </c>
    </row>
    <row r="64" spans="1:20" x14ac:dyDescent="0.15">
      <c r="A64">
        <v>60</v>
      </c>
      <c r="B64" s="4">
        <v>2011.67</v>
      </c>
      <c r="C64" s="17"/>
      <c r="D64" s="17"/>
      <c r="E64" s="20"/>
      <c r="F64" s="20">
        <f t="shared" si="0"/>
        <v>1.0067749023437501E-3</v>
      </c>
      <c r="G64" s="26">
        <v>1.0067749023437501E-3</v>
      </c>
      <c r="H64">
        <v>2011</v>
      </c>
      <c r="I64" s="12" t="s">
        <v>411</v>
      </c>
      <c r="J64" t="s">
        <v>318</v>
      </c>
      <c r="L64" t="s">
        <v>272</v>
      </c>
      <c r="M64" t="s">
        <v>463</v>
      </c>
      <c r="N64" s="3" t="s">
        <v>856</v>
      </c>
      <c r="O64" s="12" t="s">
        <v>815</v>
      </c>
      <c r="P64" t="s">
        <v>816</v>
      </c>
      <c r="Q64" s="29"/>
      <c r="S64">
        <v>32768</v>
      </c>
      <c r="T64">
        <v>32.99</v>
      </c>
    </row>
    <row r="65" spans="1:20" x14ac:dyDescent="0.15">
      <c r="A65">
        <v>61</v>
      </c>
      <c r="B65" s="4">
        <v>2011.75</v>
      </c>
      <c r="C65" s="17"/>
      <c r="D65" s="17"/>
      <c r="E65" s="20"/>
      <c r="F65" s="20">
        <f t="shared" si="0"/>
        <v>1.0369873046874999E-3</v>
      </c>
      <c r="G65" s="26">
        <v>1.0369873046874999E-3</v>
      </c>
      <c r="H65">
        <v>2011</v>
      </c>
      <c r="I65" s="12" t="s">
        <v>413</v>
      </c>
      <c r="J65" t="s">
        <v>318</v>
      </c>
      <c r="L65" t="s">
        <v>272</v>
      </c>
      <c r="M65" t="s">
        <v>852</v>
      </c>
      <c r="N65" s="3" t="s">
        <v>857</v>
      </c>
      <c r="O65" s="12" t="s">
        <v>815</v>
      </c>
      <c r="P65" t="s">
        <v>816</v>
      </c>
      <c r="Q65" s="29"/>
      <c r="S65">
        <v>16384</v>
      </c>
      <c r="T65">
        <v>16.989999999999998</v>
      </c>
    </row>
    <row r="66" spans="1:20" x14ac:dyDescent="0.15">
      <c r="A66">
        <v>62</v>
      </c>
      <c r="B66" s="4">
        <v>2012</v>
      </c>
      <c r="C66" s="17"/>
      <c r="D66" s="17"/>
      <c r="E66" s="20"/>
      <c r="F66" s="20">
        <f t="shared" si="0"/>
        <v>8.2366943359374995E-4</v>
      </c>
      <c r="G66" s="26">
        <v>8.2366943359374995E-4</v>
      </c>
      <c r="H66">
        <v>2012</v>
      </c>
      <c r="I66" s="12" t="s">
        <v>416</v>
      </c>
      <c r="J66" t="s">
        <v>318</v>
      </c>
      <c r="L66" t="s">
        <v>272</v>
      </c>
      <c r="M66" t="s">
        <v>311</v>
      </c>
      <c r="N66" s="3" t="s">
        <v>858</v>
      </c>
      <c r="O66" s="12" t="s">
        <v>815</v>
      </c>
      <c r="P66" t="s">
        <v>816</v>
      </c>
      <c r="Q66" s="29"/>
      <c r="S66">
        <v>32768</v>
      </c>
      <c r="T66">
        <v>26.99</v>
      </c>
    </row>
    <row r="67" spans="1:20" x14ac:dyDescent="0.15">
      <c r="A67">
        <v>63</v>
      </c>
      <c r="B67" s="4">
        <v>2012.08</v>
      </c>
      <c r="C67" s="17"/>
      <c r="D67" s="17"/>
      <c r="E67" s="20"/>
      <c r="F67" s="20">
        <f t="shared" si="0"/>
        <v>8.2366943359374995E-4</v>
      </c>
      <c r="G67" s="26">
        <v>8.2366943359374995E-4</v>
      </c>
      <c r="H67">
        <v>2012</v>
      </c>
      <c r="I67" s="12" t="s">
        <v>418</v>
      </c>
      <c r="J67" t="s">
        <v>318</v>
      </c>
      <c r="L67" t="s">
        <v>272</v>
      </c>
      <c r="M67" t="s">
        <v>463</v>
      </c>
      <c r="N67" s="3" t="s">
        <v>856</v>
      </c>
      <c r="O67" s="12" t="s">
        <v>815</v>
      </c>
      <c r="P67" t="s">
        <v>816</v>
      </c>
      <c r="Q67" s="29"/>
      <c r="S67">
        <v>32768</v>
      </c>
      <c r="T67">
        <v>26.99</v>
      </c>
    </row>
    <row r="68" spans="1:20" x14ac:dyDescent="0.15">
      <c r="A68">
        <v>64</v>
      </c>
      <c r="B68" s="4">
        <v>2012.25</v>
      </c>
      <c r="C68" s="17"/>
      <c r="D68" s="17"/>
      <c r="E68" s="20"/>
      <c r="F68" s="20">
        <f t="shared" si="0"/>
        <v>7.9315185546874995E-4</v>
      </c>
      <c r="G68" s="26">
        <v>7.9315185546874995E-4</v>
      </c>
      <c r="H68">
        <v>2012</v>
      </c>
      <c r="I68" s="12" t="s">
        <v>419</v>
      </c>
      <c r="J68" t="s">
        <v>318</v>
      </c>
      <c r="L68" t="s">
        <v>272</v>
      </c>
      <c r="M68" t="s">
        <v>463</v>
      </c>
      <c r="N68" s="3" t="s">
        <v>859</v>
      </c>
      <c r="O68" s="12" t="s">
        <v>815</v>
      </c>
      <c r="P68" t="s">
        <v>816</v>
      </c>
      <c r="Q68" s="29"/>
      <c r="S68">
        <v>32768</v>
      </c>
      <c r="T68">
        <v>25.99</v>
      </c>
    </row>
    <row r="69" spans="1:20" x14ac:dyDescent="0.15">
      <c r="A69">
        <v>65</v>
      </c>
      <c r="B69" s="4">
        <v>2012.33</v>
      </c>
      <c r="C69" s="17"/>
      <c r="D69" s="17"/>
      <c r="E69" s="20"/>
      <c r="F69" s="20">
        <f t="shared" si="0"/>
        <v>7.0159912109374995E-4</v>
      </c>
      <c r="G69" s="26">
        <v>7.0159912109374995E-4</v>
      </c>
      <c r="H69">
        <v>2012</v>
      </c>
      <c r="I69" s="12" t="s">
        <v>421</v>
      </c>
      <c r="J69" t="s">
        <v>318</v>
      </c>
      <c r="L69" t="s">
        <v>272</v>
      </c>
      <c r="M69" t="s">
        <v>828</v>
      </c>
      <c r="N69" s="3" t="s">
        <v>860</v>
      </c>
      <c r="O69" s="12" t="s">
        <v>815</v>
      </c>
      <c r="P69" t="s">
        <v>816</v>
      </c>
      <c r="Q69" s="29"/>
      <c r="S69">
        <v>32768</v>
      </c>
      <c r="T69">
        <v>22.99</v>
      </c>
    </row>
    <row r="70" spans="1:20" x14ac:dyDescent="0.15">
      <c r="A70">
        <v>66</v>
      </c>
      <c r="B70" s="4">
        <v>2012.58</v>
      </c>
      <c r="C70" s="17"/>
      <c r="D70" s="17"/>
      <c r="E70" s="20"/>
      <c r="F70" s="20">
        <f t="shared" si="0"/>
        <v>5.7952880859374995E-4</v>
      </c>
      <c r="G70" s="26">
        <v>5.7952880859374995E-4</v>
      </c>
      <c r="H70">
        <v>2012</v>
      </c>
      <c r="I70" s="12" t="s">
        <v>379</v>
      </c>
      <c r="J70" t="s">
        <v>318</v>
      </c>
      <c r="L70" t="s">
        <v>272</v>
      </c>
      <c r="M70" t="s">
        <v>791</v>
      </c>
      <c r="N70" s="3" t="s">
        <v>861</v>
      </c>
      <c r="O70" s="12" t="s">
        <v>815</v>
      </c>
      <c r="P70" t="s">
        <v>816</v>
      </c>
      <c r="Q70" s="29"/>
      <c r="S70">
        <v>32768</v>
      </c>
      <c r="T70">
        <v>18.989999999999998</v>
      </c>
    </row>
    <row r="71" spans="1:20" x14ac:dyDescent="0.15">
      <c r="A71">
        <v>67</v>
      </c>
      <c r="B71" s="4">
        <v>2012.67</v>
      </c>
      <c r="C71" s="17"/>
      <c r="D71" s="17"/>
      <c r="E71" s="20"/>
      <c r="F71" s="20">
        <f t="shared" si="0"/>
        <v>6.0974121093750001E-4</v>
      </c>
      <c r="G71" s="26">
        <v>6.0974121093750001E-4</v>
      </c>
      <c r="H71">
        <v>2012</v>
      </c>
      <c r="I71" s="12" t="s">
        <v>209</v>
      </c>
      <c r="J71" t="s">
        <v>318</v>
      </c>
      <c r="L71" t="s">
        <v>272</v>
      </c>
      <c r="M71" t="s">
        <v>862</v>
      </c>
      <c r="N71" s="3" t="s">
        <v>863</v>
      </c>
      <c r="O71" s="12" t="s">
        <v>815</v>
      </c>
      <c r="P71" t="s">
        <v>816</v>
      </c>
      <c r="Q71" s="29"/>
      <c r="S71">
        <v>16384</v>
      </c>
      <c r="T71">
        <v>9.99</v>
      </c>
    </row>
    <row r="72" spans="1:20" x14ac:dyDescent="0.15">
      <c r="A72">
        <v>68</v>
      </c>
      <c r="B72" s="4">
        <v>2012.83</v>
      </c>
      <c r="C72" s="17"/>
      <c r="D72" s="17"/>
      <c r="E72" s="20"/>
      <c r="F72" s="20">
        <f t="shared" si="0"/>
        <v>6.0974121093750001E-4</v>
      </c>
      <c r="G72" s="26">
        <v>6.0974121093750001E-4</v>
      </c>
      <c r="H72">
        <v>2012</v>
      </c>
      <c r="I72" s="12" t="s">
        <v>192</v>
      </c>
      <c r="J72" t="s">
        <v>318</v>
      </c>
      <c r="L72" t="s">
        <v>272</v>
      </c>
      <c r="M72" t="s">
        <v>305</v>
      </c>
      <c r="N72" s="3" t="s">
        <v>864</v>
      </c>
      <c r="O72" s="12" t="s">
        <v>815</v>
      </c>
      <c r="P72" t="s">
        <v>816</v>
      </c>
      <c r="Q72" s="29"/>
      <c r="S72">
        <v>16384</v>
      </c>
      <c r="T72">
        <v>9.99</v>
      </c>
    </row>
    <row r="73" spans="1:20" x14ac:dyDescent="0.15">
      <c r="A73">
        <v>69</v>
      </c>
      <c r="B73" s="4">
        <v>2013</v>
      </c>
      <c r="C73" s="17"/>
      <c r="D73" s="17"/>
      <c r="E73" s="20"/>
      <c r="F73" s="20">
        <f t="shared" ref="F73:F104" si="1">T73/S73</f>
        <v>4.5761108398437498E-4</v>
      </c>
      <c r="G73" s="26">
        <v>4.5761108398437498E-4</v>
      </c>
      <c r="H73">
        <v>2013</v>
      </c>
      <c r="I73" s="12" t="s">
        <v>430</v>
      </c>
      <c r="J73" t="s">
        <v>318</v>
      </c>
      <c r="L73" t="s">
        <v>272</v>
      </c>
      <c r="M73" t="s">
        <v>865</v>
      </c>
      <c r="N73" s="3" t="s">
        <v>866</v>
      </c>
      <c r="O73" s="12" t="s">
        <v>815</v>
      </c>
      <c r="P73" t="s">
        <v>816</v>
      </c>
      <c r="Q73" s="29"/>
      <c r="S73">
        <v>65536</v>
      </c>
      <c r="T73">
        <v>29.99</v>
      </c>
    </row>
    <row r="74" spans="1:20" x14ac:dyDescent="0.15">
      <c r="A74">
        <v>70</v>
      </c>
      <c r="B74" s="4">
        <v>2013.08</v>
      </c>
      <c r="C74" s="17"/>
      <c r="D74" s="17"/>
      <c r="E74" s="20"/>
      <c r="F74" s="20">
        <f t="shared" si="1"/>
        <v>5.1849365234374995E-4</v>
      </c>
      <c r="G74" s="26">
        <v>5.1849365234374995E-4</v>
      </c>
      <c r="H74">
        <v>2013</v>
      </c>
      <c r="I74" s="12" t="s">
        <v>199</v>
      </c>
      <c r="J74" t="s">
        <v>318</v>
      </c>
      <c r="L74" t="s">
        <v>272</v>
      </c>
      <c r="M74" t="s">
        <v>840</v>
      </c>
      <c r="N74" s="3" t="s">
        <v>867</v>
      </c>
      <c r="O74" s="12" t="s">
        <v>815</v>
      </c>
      <c r="P74" t="s">
        <v>816</v>
      </c>
      <c r="Q74" s="29"/>
      <c r="S74">
        <v>32768</v>
      </c>
      <c r="T74">
        <v>16.989999999999998</v>
      </c>
    </row>
    <row r="75" spans="1:20" x14ac:dyDescent="0.15">
      <c r="A75">
        <v>71</v>
      </c>
      <c r="B75" s="4">
        <v>2013.33</v>
      </c>
      <c r="C75" s="17"/>
      <c r="D75" s="17"/>
      <c r="E75" s="20"/>
      <c r="F75" s="20">
        <f t="shared" si="1"/>
        <v>5.7952880859374995E-4</v>
      </c>
      <c r="G75" s="26">
        <v>5.7952880859374995E-4</v>
      </c>
      <c r="H75">
        <v>2013</v>
      </c>
      <c r="I75" s="12" t="s">
        <v>357</v>
      </c>
      <c r="J75" t="s">
        <v>318</v>
      </c>
      <c r="L75" t="s">
        <v>272</v>
      </c>
      <c r="M75" t="s">
        <v>791</v>
      </c>
      <c r="N75" s="3" t="s">
        <v>868</v>
      </c>
      <c r="O75" s="12" t="s">
        <v>869</v>
      </c>
      <c r="P75" t="s">
        <v>816</v>
      </c>
      <c r="Q75" s="29"/>
      <c r="S75">
        <v>65536</v>
      </c>
      <c r="T75">
        <v>37.979999999999997</v>
      </c>
    </row>
    <row r="76" spans="1:20" x14ac:dyDescent="0.15">
      <c r="A76">
        <v>72</v>
      </c>
      <c r="B76" s="4">
        <v>2013.42</v>
      </c>
      <c r="C76" s="17"/>
      <c r="D76" s="17"/>
      <c r="E76" s="20"/>
      <c r="F76" s="20">
        <f t="shared" si="1"/>
        <v>5.6427001953124995E-4</v>
      </c>
      <c r="G76" s="26">
        <v>5.6427001953124995E-4</v>
      </c>
      <c r="H76">
        <v>2013</v>
      </c>
      <c r="I76" s="11" t="s">
        <v>186</v>
      </c>
      <c r="J76" t="s">
        <v>318</v>
      </c>
      <c r="L76" t="s">
        <v>272</v>
      </c>
      <c r="M76" t="s">
        <v>791</v>
      </c>
      <c r="N76" s="3" t="s">
        <v>868</v>
      </c>
      <c r="O76" s="12" t="s">
        <v>869</v>
      </c>
      <c r="P76" s="30" t="s">
        <v>816</v>
      </c>
      <c r="Q76" s="29"/>
      <c r="S76">
        <v>65536</v>
      </c>
      <c r="T76">
        <v>36.979999999999997</v>
      </c>
    </row>
    <row r="77" spans="1:20" x14ac:dyDescent="0.15">
      <c r="A77">
        <v>73</v>
      </c>
      <c r="B77" s="4">
        <v>2013.58</v>
      </c>
      <c r="C77" s="17"/>
      <c r="D77" s="17"/>
      <c r="E77" s="20"/>
      <c r="F77" s="20">
        <f t="shared" si="1"/>
        <v>5.6427001953124995E-4</v>
      </c>
      <c r="G77" s="26">
        <v>5.6427001953124995E-4</v>
      </c>
      <c r="H77">
        <v>2013</v>
      </c>
      <c r="I77" s="12" t="s">
        <v>438</v>
      </c>
      <c r="J77" t="s">
        <v>318</v>
      </c>
      <c r="L77" t="s">
        <v>272</v>
      </c>
      <c r="M77" t="s">
        <v>791</v>
      </c>
      <c r="N77" s="3" t="s">
        <v>868</v>
      </c>
      <c r="O77" s="12" t="s">
        <v>869</v>
      </c>
      <c r="P77" t="s">
        <v>816</v>
      </c>
      <c r="Q77" s="29"/>
      <c r="S77">
        <v>65536</v>
      </c>
      <c r="T77">
        <v>36.979999999999997</v>
      </c>
    </row>
    <row r="78" spans="1:20" x14ac:dyDescent="0.15">
      <c r="A78">
        <v>74</v>
      </c>
      <c r="B78" s="4">
        <v>2013.67</v>
      </c>
      <c r="C78" s="17"/>
      <c r="D78" s="17"/>
      <c r="E78" s="20"/>
      <c r="F78" s="20">
        <f t="shared" si="1"/>
        <v>5.6427001953124995E-4</v>
      </c>
      <c r="G78" s="26">
        <v>5.6427001953124995E-4</v>
      </c>
      <c r="H78">
        <v>2013</v>
      </c>
      <c r="I78" s="12" t="s">
        <v>442</v>
      </c>
      <c r="J78" t="s">
        <v>318</v>
      </c>
      <c r="L78" t="s">
        <v>272</v>
      </c>
      <c r="M78" t="s">
        <v>791</v>
      </c>
      <c r="N78" s="3" t="s">
        <v>868</v>
      </c>
      <c r="O78" s="12" t="s">
        <v>869</v>
      </c>
      <c r="P78" t="s">
        <v>816</v>
      </c>
      <c r="Q78" s="29"/>
      <c r="S78">
        <v>65536</v>
      </c>
      <c r="T78">
        <v>36.979999999999997</v>
      </c>
    </row>
    <row r="79" spans="1:20" x14ac:dyDescent="0.15">
      <c r="A79">
        <v>75</v>
      </c>
      <c r="B79" s="4">
        <v>2013.75</v>
      </c>
      <c r="C79" s="17"/>
      <c r="D79" s="17"/>
      <c r="E79" s="20"/>
      <c r="F79" s="20">
        <f t="shared" si="1"/>
        <v>5.3375244140624995E-4</v>
      </c>
      <c r="G79" s="26">
        <v>5.3375244140624995E-4</v>
      </c>
      <c r="H79">
        <v>2013</v>
      </c>
      <c r="I79" s="12" t="s">
        <v>257</v>
      </c>
      <c r="J79" t="s">
        <v>318</v>
      </c>
      <c r="L79" t="s">
        <v>272</v>
      </c>
      <c r="M79" t="s">
        <v>870</v>
      </c>
      <c r="N79" s="3" t="s">
        <v>871</v>
      </c>
      <c r="O79" s="12" t="s">
        <v>872</v>
      </c>
      <c r="P79" t="s">
        <v>816</v>
      </c>
      <c r="Q79" s="29"/>
      <c r="S79">
        <v>65536</v>
      </c>
      <c r="T79">
        <v>34.979999999999997</v>
      </c>
    </row>
    <row r="80" spans="1:20" x14ac:dyDescent="0.15">
      <c r="A80">
        <v>76</v>
      </c>
      <c r="B80" s="4">
        <v>2013.83</v>
      </c>
      <c r="C80" s="17"/>
      <c r="D80" s="17"/>
      <c r="E80" s="20"/>
      <c r="F80" s="20">
        <f t="shared" si="1"/>
        <v>5.4153442382812503E-4</v>
      </c>
      <c r="G80" s="26">
        <v>5.4153442382812503E-4</v>
      </c>
      <c r="H80">
        <v>2013</v>
      </c>
      <c r="I80" s="12" t="s">
        <v>348</v>
      </c>
      <c r="J80" t="s">
        <v>318</v>
      </c>
      <c r="L80" t="s">
        <v>272</v>
      </c>
      <c r="M80" t="s">
        <v>870</v>
      </c>
      <c r="N80" s="3" t="s">
        <v>873</v>
      </c>
      <c r="O80" s="12" t="s">
        <v>872</v>
      </c>
      <c r="P80" t="s">
        <v>816</v>
      </c>
      <c r="Q80" s="29"/>
      <c r="S80">
        <v>131072</v>
      </c>
      <c r="T80">
        <v>70.98</v>
      </c>
    </row>
    <row r="81" spans="1:20" x14ac:dyDescent="0.15">
      <c r="A81">
        <v>77</v>
      </c>
      <c r="B81" s="4">
        <v>2013.92</v>
      </c>
      <c r="C81" s="17"/>
      <c r="D81" s="17"/>
      <c r="E81" s="20"/>
      <c r="F81" s="20">
        <f t="shared" si="1"/>
        <v>5.4809570312500003E-4</v>
      </c>
      <c r="G81" s="26">
        <v>5.4809570312500003E-4</v>
      </c>
      <c r="H81">
        <v>2013</v>
      </c>
      <c r="I81" s="11" t="s">
        <v>450</v>
      </c>
      <c r="J81" t="s">
        <v>318</v>
      </c>
      <c r="L81" t="s">
        <v>272</v>
      </c>
      <c r="M81" t="s">
        <v>874</v>
      </c>
      <c r="N81" s="15" t="s">
        <v>812</v>
      </c>
      <c r="O81" s="12" t="s">
        <v>872</v>
      </c>
      <c r="P81" s="30" t="s">
        <v>816</v>
      </c>
      <c r="Q81" s="29"/>
      <c r="S81">
        <v>16384</v>
      </c>
      <c r="T81">
        <v>8.98</v>
      </c>
    </row>
    <row r="82" spans="1:20" x14ac:dyDescent="0.15">
      <c r="A82">
        <v>78</v>
      </c>
      <c r="B82" s="4">
        <v>2014.08</v>
      </c>
      <c r="C82" s="17"/>
      <c r="D82" s="17"/>
      <c r="E82" s="20"/>
      <c r="F82" s="20">
        <f t="shared" si="1"/>
        <v>4.5715332031250001E-4</v>
      </c>
      <c r="G82" s="26">
        <v>4.5715332031250001E-4</v>
      </c>
      <c r="H82">
        <v>2014</v>
      </c>
      <c r="I82" s="11" t="s">
        <v>454</v>
      </c>
      <c r="J82" t="s">
        <v>318</v>
      </c>
      <c r="L82" t="s">
        <v>272</v>
      </c>
      <c r="M82" t="s">
        <v>791</v>
      </c>
      <c r="N82" s="15" t="s">
        <v>875</v>
      </c>
      <c r="O82" s="12" t="s">
        <v>872</v>
      </c>
      <c r="P82" s="30" t="s">
        <v>816</v>
      </c>
      <c r="Q82" s="29"/>
      <c r="S82">
        <v>32768</v>
      </c>
      <c r="T82">
        <v>14.98</v>
      </c>
    </row>
    <row r="83" spans="1:20" x14ac:dyDescent="0.15">
      <c r="A83">
        <v>79</v>
      </c>
      <c r="B83" s="4">
        <v>2014.17</v>
      </c>
      <c r="C83" s="17"/>
      <c r="D83" s="17"/>
      <c r="E83" s="20"/>
      <c r="F83" s="20">
        <f t="shared" si="1"/>
        <v>4.7271728515625001E-4</v>
      </c>
      <c r="G83" s="26">
        <v>4.7271728515625001E-4</v>
      </c>
      <c r="H83">
        <v>2014</v>
      </c>
      <c r="I83" s="11" t="s">
        <v>457</v>
      </c>
      <c r="J83" t="s">
        <v>318</v>
      </c>
      <c r="L83" t="s">
        <v>272</v>
      </c>
      <c r="M83" t="s">
        <v>463</v>
      </c>
      <c r="N83" s="15" t="s">
        <v>876</v>
      </c>
      <c r="O83" s="12" t="s">
        <v>872</v>
      </c>
      <c r="P83" s="30" t="s">
        <v>816</v>
      </c>
      <c r="Q83" s="29"/>
      <c r="S83">
        <v>65536</v>
      </c>
      <c r="T83">
        <v>30.98</v>
      </c>
    </row>
    <row r="84" spans="1:20" x14ac:dyDescent="0.15">
      <c r="A84">
        <v>80</v>
      </c>
      <c r="B84" s="4">
        <v>2014.25</v>
      </c>
      <c r="C84" s="17"/>
      <c r="D84" s="17"/>
      <c r="E84" s="20"/>
      <c r="F84" s="20">
        <f t="shared" si="1"/>
        <v>3.6590576171875001E-4</v>
      </c>
      <c r="G84" s="26">
        <v>3.6590576171875001E-4</v>
      </c>
      <c r="H84">
        <v>2014</v>
      </c>
      <c r="I84" s="11" t="s">
        <v>460</v>
      </c>
      <c r="J84" t="s">
        <v>318</v>
      </c>
      <c r="L84" t="s">
        <v>272</v>
      </c>
      <c r="M84" t="s">
        <v>453</v>
      </c>
      <c r="N84" s="15" t="s">
        <v>877</v>
      </c>
      <c r="O84" s="12" t="s">
        <v>872</v>
      </c>
      <c r="P84" s="30" t="s">
        <v>816</v>
      </c>
      <c r="Q84" s="29"/>
      <c r="S84">
        <v>32768</v>
      </c>
      <c r="T84">
        <v>11.99</v>
      </c>
    </row>
    <row r="85" spans="1:20" x14ac:dyDescent="0.15">
      <c r="A85">
        <v>81</v>
      </c>
      <c r="B85" s="4">
        <v>2014.42</v>
      </c>
      <c r="C85" s="17"/>
      <c r="D85" s="17"/>
      <c r="E85" s="20"/>
      <c r="F85" s="20">
        <f t="shared" si="1"/>
        <v>3.8894653320312498E-4</v>
      </c>
      <c r="G85" s="26">
        <v>3.8894653320312498E-4</v>
      </c>
      <c r="H85">
        <v>2014</v>
      </c>
      <c r="I85" s="11" t="s">
        <v>464</v>
      </c>
      <c r="J85" t="s">
        <v>318</v>
      </c>
      <c r="L85" t="s">
        <v>272</v>
      </c>
      <c r="M85" t="s">
        <v>878</v>
      </c>
      <c r="N85" s="15" t="s">
        <v>879</v>
      </c>
      <c r="O85" s="12" t="s">
        <v>869</v>
      </c>
      <c r="P85" s="30" t="s">
        <v>816</v>
      </c>
      <c r="Q85" s="29"/>
      <c r="S85">
        <v>131072</v>
      </c>
      <c r="T85">
        <v>50.98</v>
      </c>
    </row>
    <row r="86" spans="1:20" x14ac:dyDescent="0.15">
      <c r="A86">
        <v>82</v>
      </c>
      <c r="B86" s="4">
        <v>2014.58</v>
      </c>
      <c r="C86" s="17"/>
      <c r="D86" s="17"/>
      <c r="E86" s="20"/>
      <c r="F86" s="20">
        <f t="shared" si="1"/>
        <v>3.3508300781250001E-4</v>
      </c>
      <c r="G86" s="26">
        <v>3.3508300781250001E-4</v>
      </c>
      <c r="H86">
        <v>2014</v>
      </c>
      <c r="I86" s="11" t="s">
        <v>880</v>
      </c>
      <c r="J86" t="s">
        <v>318</v>
      </c>
      <c r="L86" t="s">
        <v>272</v>
      </c>
      <c r="M86" t="s">
        <v>874</v>
      </c>
      <c r="N86" s="15" t="s">
        <v>881</v>
      </c>
      <c r="O86" s="12" t="s">
        <v>872</v>
      </c>
      <c r="P86" s="30" t="s">
        <v>816</v>
      </c>
      <c r="Q86" s="29"/>
      <c r="S86">
        <v>32768</v>
      </c>
      <c r="T86">
        <v>10.98</v>
      </c>
    </row>
    <row r="87" spans="1:20" x14ac:dyDescent="0.15">
      <c r="A87">
        <v>83</v>
      </c>
      <c r="B87" s="4">
        <v>2014.67</v>
      </c>
      <c r="C87" s="17"/>
      <c r="D87" s="17"/>
      <c r="E87" s="20"/>
      <c r="F87" s="20">
        <f t="shared" si="1"/>
        <v>3.4454345703124997E-4</v>
      </c>
      <c r="G87" s="26">
        <v>3.4454345703124997E-4</v>
      </c>
      <c r="H87">
        <v>2014</v>
      </c>
      <c r="I87" s="11" t="s">
        <v>468</v>
      </c>
      <c r="J87" t="s">
        <v>318</v>
      </c>
      <c r="L87" t="s">
        <v>272</v>
      </c>
      <c r="M87" t="s">
        <v>453</v>
      </c>
      <c r="N87" s="15" t="s">
        <v>882</v>
      </c>
      <c r="O87" s="12" t="s">
        <v>872</v>
      </c>
      <c r="P87" s="30" t="s">
        <v>816</v>
      </c>
      <c r="Q87" s="29"/>
      <c r="S87">
        <v>65536</v>
      </c>
      <c r="T87">
        <v>22.58</v>
      </c>
    </row>
    <row r="88" spans="1:20" x14ac:dyDescent="0.15">
      <c r="A88">
        <v>83</v>
      </c>
      <c r="B88" s="4">
        <v>2014.83</v>
      </c>
      <c r="C88" s="17"/>
      <c r="D88" s="17"/>
      <c r="E88" s="20"/>
      <c r="F88" s="20">
        <f t="shared" si="1"/>
        <v>3.3493041992187499E-4</v>
      </c>
      <c r="G88" s="26">
        <v>3.3493041992187499E-4</v>
      </c>
      <c r="H88">
        <v>2014</v>
      </c>
      <c r="I88" s="11" t="s">
        <v>469</v>
      </c>
      <c r="J88" t="s">
        <v>318</v>
      </c>
      <c r="L88" t="s">
        <v>272</v>
      </c>
      <c r="M88" t="s">
        <v>840</v>
      </c>
      <c r="N88" s="15" t="s">
        <v>883</v>
      </c>
      <c r="O88" s="12" t="s">
        <v>872</v>
      </c>
      <c r="P88" s="30" t="s">
        <v>816</v>
      </c>
      <c r="Q88" s="29"/>
      <c r="S88">
        <v>65536</v>
      </c>
      <c r="T88">
        <v>21.95</v>
      </c>
    </row>
    <row r="89" spans="1:20" x14ac:dyDescent="0.15">
      <c r="A89">
        <v>84</v>
      </c>
      <c r="B89" s="4">
        <v>2015</v>
      </c>
      <c r="C89" s="17"/>
      <c r="D89" s="17"/>
      <c r="E89" s="20"/>
      <c r="F89" s="20">
        <f t="shared" si="1"/>
        <v>3.9642333984375001E-4</v>
      </c>
      <c r="G89" s="26">
        <v>3.9642333984375001E-4</v>
      </c>
      <c r="H89">
        <v>2015</v>
      </c>
      <c r="I89" s="11" t="s">
        <v>473</v>
      </c>
      <c r="J89" t="s">
        <v>318</v>
      </c>
      <c r="L89" t="s">
        <v>272</v>
      </c>
      <c r="M89" t="s">
        <v>874</v>
      </c>
      <c r="N89" s="15" t="s">
        <v>884</v>
      </c>
      <c r="O89" s="12" t="s">
        <v>869</v>
      </c>
      <c r="P89" s="30" t="s">
        <v>816</v>
      </c>
      <c r="Q89" s="29"/>
      <c r="S89">
        <v>65536</v>
      </c>
      <c r="T89">
        <v>25.98</v>
      </c>
    </row>
    <row r="90" spans="1:20" x14ac:dyDescent="0.15">
      <c r="A90">
        <v>85</v>
      </c>
      <c r="B90" s="4">
        <v>2015.08</v>
      </c>
      <c r="C90" s="17"/>
      <c r="D90" s="17"/>
      <c r="E90" s="20"/>
      <c r="F90" s="20">
        <f t="shared" si="1"/>
        <v>3.9642333984375001E-4</v>
      </c>
      <c r="G90" s="26">
        <v>3.9642333984375001E-4</v>
      </c>
      <c r="H90">
        <v>2015</v>
      </c>
      <c r="I90" s="11" t="s">
        <v>476</v>
      </c>
      <c r="J90" t="s">
        <v>318</v>
      </c>
      <c r="L90" t="s">
        <v>272</v>
      </c>
      <c r="M90" t="s">
        <v>874</v>
      </c>
      <c r="N90" s="15" t="s">
        <v>884</v>
      </c>
      <c r="O90" s="12" t="s">
        <v>869</v>
      </c>
      <c r="P90" s="30" t="s">
        <v>816</v>
      </c>
      <c r="Q90" s="29"/>
      <c r="S90">
        <v>65536</v>
      </c>
      <c r="T90">
        <v>25.98</v>
      </c>
    </row>
    <row r="91" spans="1:20" x14ac:dyDescent="0.15">
      <c r="A91">
        <v>86</v>
      </c>
      <c r="B91" s="4">
        <v>2015.25</v>
      </c>
      <c r="C91" s="17"/>
      <c r="D91" s="17"/>
      <c r="E91" s="20"/>
      <c r="F91" s="20">
        <f t="shared" si="1"/>
        <v>3.6605834960937498E-4</v>
      </c>
      <c r="G91" s="26">
        <v>3.6605834960937498E-4</v>
      </c>
      <c r="H91">
        <v>2015</v>
      </c>
      <c r="I91" s="11" t="s">
        <v>478</v>
      </c>
      <c r="J91" t="s">
        <v>318</v>
      </c>
      <c r="L91" t="s">
        <v>272</v>
      </c>
      <c r="M91" t="s">
        <v>878</v>
      </c>
      <c r="N91" s="43" t="s">
        <v>885</v>
      </c>
      <c r="O91" s="12" t="s">
        <v>869</v>
      </c>
      <c r="P91" s="30" t="s">
        <v>816</v>
      </c>
      <c r="Q91" s="29"/>
      <c r="S91">
        <v>131072</v>
      </c>
      <c r="T91">
        <v>47.98</v>
      </c>
    </row>
    <row r="92" spans="1:20" x14ac:dyDescent="0.15">
      <c r="A92">
        <v>87</v>
      </c>
      <c r="B92" s="4">
        <v>2015.33</v>
      </c>
      <c r="C92" s="17"/>
      <c r="D92" s="17"/>
      <c r="E92" s="20"/>
      <c r="F92" s="20">
        <f t="shared" si="1"/>
        <v>2.7450561523437498E-4</v>
      </c>
      <c r="G92" s="26">
        <v>2.7450561523437498E-4</v>
      </c>
      <c r="H92">
        <v>2015</v>
      </c>
      <c r="I92" s="44" t="s">
        <v>481</v>
      </c>
      <c r="J92" s="35" t="s">
        <v>318</v>
      </c>
      <c r="L92" s="35" t="s">
        <v>272</v>
      </c>
      <c r="M92" t="s">
        <v>878</v>
      </c>
      <c r="N92" s="43" t="s">
        <v>885</v>
      </c>
      <c r="O92" s="12" t="s">
        <v>869</v>
      </c>
      <c r="P92" s="30" t="s">
        <v>816</v>
      </c>
      <c r="Q92" s="29"/>
      <c r="S92">
        <v>131072</v>
      </c>
      <c r="T92">
        <v>35.979999999999997</v>
      </c>
    </row>
    <row r="93" spans="1:20" x14ac:dyDescent="0.15">
      <c r="A93">
        <v>88</v>
      </c>
      <c r="B93" s="4">
        <v>2015.5</v>
      </c>
      <c r="C93" s="17"/>
      <c r="D93" s="17"/>
      <c r="E93" s="20"/>
      <c r="F93" s="20">
        <f t="shared" si="1"/>
        <v>1.44805908203125E-4</v>
      </c>
      <c r="G93" s="26">
        <v>1.44805908203125E-4</v>
      </c>
      <c r="H93">
        <v>2015</v>
      </c>
      <c r="I93" s="11" t="s">
        <v>483</v>
      </c>
      <c r="J93" s="35" t="s">
        <v>318</v>
      </c>
      <c r="L93" s="35" t="s">
        <v>272</v>
      </c>
      <c r="M93" s="36" t="s">
        <v>886</v>
      </c>
      <c r="N93" s="36" t="s">
        <v>887</v>
      </c>
      <c r="O93" s="12" t="s">
        <v>872</v>
      </c>
      <c r="P93" s="30" t="s">
        <v>816</v>
      </c>
      <c r="Q93" s="29"/>
      <c r="S93">
        <v>65536</v>
      </c>
      <c r="T93">
        <v>9.49</v>
      </c>
    </row>
    <row r="94" spans="1:20" x14ac:dyDescent="0.15">
      <c r="A94">
        <v>89</v>
      </c>
      <c r="B94" s="4">
        <v>2015.58</v>
      </c>
      <c r="C94" s="17"/>
      <c r="D94" s="17"/>
      <c r="E94" s="20"/>
      <c r="F94" s="20">
        <f t="shared" si="1"/>
        <v>2.36358642578125E-4</v>
      </c>
      <c r="G94" s="26">
        <v>2.36358642578125E-4</v>
      </c>
      <c r="H94">
        <v>2015</v>
      </c>
      <c r="I94" s="11" t="s">
        <v>485</v>
      </c>
      <c r="J94" s="35" t="s">
        <v>318</v>
      </c>
      <c r="L94" s="35" t="s">
        <v>272</v>
      </c>
      <c r="M94" s="36" t="s">
        <v>779</v>
      </c>
      <c r="N94" s="36" t="s">
        <v>888</v>
      </c>
      <c r="O94" s="12" t="s">
        <v>872</v>
      </c>
      <c r="P94" s="30" t="s">
        <v>816</v>
      </c>
      <c r="Q94" s="29"/>
      <c r="S94">
        <v>131072</v>
      </c>
      <c r="T94">
        <v>30.98</v>
      </c>
    </row>
    <row r="95" spans="1:20" x14ac:dyDescent="0.15">
      <c r="A95">
        <v>90</v>
      </c>
      <c r="B95" s="4">
        <v>2015.67</v>
      </c>
      <c r="C95" s="17"/>
      <c r="D95" s="17"/>
      <c r="E95" s="20"/>
      <c r="F95" s="20">
        <f t="shared" si="1"/>
        <v>2.7435302734375001E-4</v>
      </c>
      <c r="G95" s="26">
        <v>2.7435302734375001E-4</v>
      </c>
      <c r="H95">
        <v>2015</v>
      </c>
      <c r="I95" s="11" t="s">
        <v>189</v>
      </c>
      <c r="J95" s="35" t="s">
        <v>318</v>
      </c>
      <c r="L95" s="35" t="s">
        <v>272</v>
      </c>
      <c r="M95" s="36" t="s">
        <v>463</v>
      </c>
      <c r="N95" s="36" t="s">
        <v>889</v>
      </c>
      <c r="O95" s="12" t="s">
        <v>872</v>
      </c>
      <c r="P95" s="30" t="s">
        <v>816</v>
      </c>
      <c r="Q95" s="29"/>
      <c r="S95">
        <v>65536</v>
      </c>
      <c r="T95">
        <v>17.98</v>
      </c>
    </row>
    <row r="96" spans="1:20" x14ac:dyDescent="0.15">
      <c r="A96">
        <v>91</v>
      </c>
      <c r="B96" s="4">
        <v>2015.75</v>
      </c>
      <c r="C96" s="17"/>
      <c r="D96" s="17"/>
      <c r="E96" s="20"/>
      <c r="F96" s="20">
        <f t="shared" si="1"/>
        <v>2.28729248046875E-4</v>
      </c>
      <c r="G96" s="26">
        <v>2.28729248046875E-4</v>
      </c>
      <c r="H96">
        <v>2015</v>
      </c>
      <c r="I96" s="11" t="s">
        <v>489</v>
      </c>
      <c r="J96" s="35" t="s">
        <v>318</v>
      </c>
      <c r="L96" s="35" t="s">
        <v>272</v>
      </c>
      <c r="M96" s="36" t="s">
        <v>874</v>
      </c>
      <c r="N96" s="36" t="s">
        <v>890</v>
      </c>
      <c r="O96" s="12" t="s">
        <v>869</v>
      </c>
      <c r="P96" s="30" t="s">
        <v>816</v>
      </c>
      <c r="Q96" s="29"/>
      <c r="S96">
        <v>131072</v>
      </c>
      <c r="T96">
        <v>29.98</v>
      </c>
    </row>
    <row r="97" spans="1:20" x14ac:dyDescent="0.15">
      <c r="A97">
        <v>92</v>
      </c>
      <c r="B97" s="4">
        <v>2015.83</v>
      </c>
      <c r="C97" s="17"/>
      <c r="D97" s="17"/>
      <c r="E97" s="20"/>
      <c r="F97" s="20">
        <f t="shared" si="1"/>
        <v>2.21099853515625E-4</v>
      </c>
      <c r="G97" s="26">
        <v>2.21099853515625E-4</v>
      </c>
      <c r="H97">
        <v>2015</v>
      </c>
      <c r="I97" s="15" t="s">
        <v>492</v>
      </c>
      <c r="J97" s="35" t="s">
        <v>318</v>
      </c>
      <c r="L97" s="35" t="s">
        <v>272</v>
      </c>
      <c r="M97" s="36" t="s">
        <v>335</v>
      </c>
      <c r="N97" s="36" t="s">
        <v>891</v>
      </c>
      <c r="O97" s="12" t="s">
        <v>869</v>
      </c>
      <c r="P97" s="30" t="s">
        <v>816</v>
      </c>
      <c r="Q97" s="29"/>
      <c r="S97">
        <v>131072</v>
      </c>
      <c r="T97">
        <v>28.98</v>
      </c>
    </row>
    <row r="98" spans="1:20" x14ac:dyDescent="0.15">
      <c r="A98">
        <v>93</v>
      </c>
      <c r="B98" s="4">
        <v>2015.92</v>
      </c>
      <c r="C98" s="17"/>
      <c r="D98" s="17"/>
      <c r="E98" s="20"/>
      <c r="F98" s="20">
        <f t="shared" si="1"/>
        <v>2.1354675292968749E-4</v>
      </c>
      <c r="G98" s="26">
        <v>2.1354675292968749E-4</v>
      </c>
      <c r="H98">
        <v>2015</v>
      </c>
      <c r="I98" s="15" t="s">
        <v>495</v>
      </c>
      <c r="J98" s="35" t="s">
        <v>318</v>
      </c>
      <c r="L98" s="35" t="s">
        <v>272</v>
      </c>
      <c r="M98" s="36" t="s">
        <v>874</v>
      </c>
      <c r="N98" s="36" t="s">
        <v>892</v>
      </c>
      <c r="O98" s="12" t="s">
        <v>869</v>
      </c>
      <c r="P98" s="30" t="s">
        <v>816</v>
      </c>
      <c r="Q98" s="29"/>
      <c r="S98">
        <v>131072</v>
      </c>
      <c r="T98">
        <v>27.99</v>
      </c>
    </row>
    <row r="99" spans="1:20" x14ac:dyDescent="0.15">
      <c r="A99">
        <v>94</v>
      </c>
      <c r="B99" s="4">
        <v>2016.08</v>
      </c>
      <c r="C99" s="17"/>
      <c r="D99" s="17"/>
      <c r="E99" s="20"/>
      <c r="F99" s="20">
        <f t="shared" si="1"/>
        <v>2.27813720703125E-4</v>
      </c>
      <c r="G99" s="26">
        <v>2.27813720703125E-4</v>
      </c>
      <c r="H99">
        <v>2016</v>
      </c>
      <c r="I99" s="11" t="s">
        <v>370</v>
      </c>
      <c r="J99" s="35" t="s">
        <v>318</v>
      </c>
      <c r="L99" s="35" t="s">
        <v>272</v>
      </c>
      <c r="M99" s="36" t="s">
        <v>453</v>
      </c>
      <c r="N99" s="36" t="s">
        <v>893</v>
      </c>
      <c r="O99" s="12" t="s">
        <v>869</v>
      </c>
      <c r="P99" s="30" t="s">
        <v>816</v>
      </c>
      <c r="Q99" s="29"/>
      <c r="S99">
        <v>65536</v>
      </c>
      <c r="T99">
        <v>14.93</v>
      </c>
    </row>
    <row r="100" spans="1:20" x14ac:dyDescent="0.15">
      <c r="A100">
        <v>95</v>
      </c>
      <c r="B100" s="4">
        <v>2016.25</v>
      </c>
      <c r="C100" s="17"/>
      <c r="D100" s="17"/>
      <c r="E100" s="20"/>
      <c r="F100" s="20">
        <f t="shared" si="1"/>
        <v>2.1354675292968749E-4</v>
      </c>
      <c r="G100" s="26">
        <v>2.1354675292968749E-4</v>
      </c>
      <c r="H100">
        <v>2016</v>
      </c>
      <c r="I100" s="11" t="s">
        <v>478</v>
      </c>
      <c r="J100" s="35" t="s">
        <v>318</v>
      </c>
      <c r="L100" s="35" t="s">
        <v>272</v>
      </c>
      <c r="M100" s="36" t="s">
        <v>874</v>
      </c>
      <c r="N100" s="36" t="s">
        <v>892</v>
      </c>
      <c r="O100" s="12" t="s">
        <v>869</v>
      </c>
      <c r="P100" s="30" t="s">
        <v>816</v>
      </c>
      <c r="Q100" s="29"/>
      <c r="S100">
        <v>131072</v>
      </c>
      <c r="T100">
        <v>27.99</v>
      </c>
    </row>
    <row r="101" spans="1:20" x14ac:dyDescent="0.15">
      <c r="A101">
        <v>96</v>
      </c>
      <c r="B101" s="4">
        <v>2016.33</v>
      </c>
      <c r="C101" s="17"/>
      <c r="D101" s="17"/>
      <c r="E101" s="20"/>
      <c r="F101" s="20">
        <f t="shared" si="1"/>
        <v>2.1354675292968749E-4</v>
      </c>
      <c r="G101" s="26">
        <v>2.1354675292968749E-4</v>
      </c>
      <c r="H101">
        <v>2016</v>
      </c>
      <c r="I101" s="11" t="s">
        <v>357</v>
      </c>
      <c r="J101" s="35" t="s">
        <v>318</v>
      </c>
      <c r="L101" s="35" t="s">
        <v>272</v>
      </c>
      <c r="M101" s="36" t="s">
        <v>779</v>
      </c>
      <c r="N101" s="36" t="s">
        <v>894</v>
      </c>
      <c r="O101" s="12" t="s">
        <v>872</v>
      </c>
      <c r="P101" s="30" t="s">
        <v>816</v>
      </c>
      <c r="Q101" s="29"/>
      <c r="S101">
        <v>131072</v>
      </c>
      <c r="T101">
        <v>27.99</v>
      </c>
    </row>
    <row r="102" spans="1:20" x14ac:dyDescent="0.15">
      <c r="A102">
        <v>97</v>
      </c>
      <c r="B102" s="4">
        <v>2016.42</v>
      </c>
      <c r="C102" s="17"/>
      <c r="D102" s="17"/>
      <c r="E102" s="20"/>
      <c r="F102" s="20">
        <f t="shared" si="1"/>
        <v>1.9065856933593749E-4</v>
      </c>
      <c r="G102" s="26">
        <v>1.9065856933593749E-4</v>
      </c>
      <c r="H102">
        <v>2016</v>
      </c>
      <c r="I102" s="11" t="s">
        <v>503</v>
      </c>
      <c r="J102" s="35" t="s">
        <v>318</v>
      </c>
      <c r="L102" s="35" t="s">
        <v>272</v>
      </c>
      <c r="M102" s="36" t="s">
        <v>878</v>
      </c>
      <c r="N102" s="36" t="s">
        <v>895</v>
      </c>
      <c r="O102" s="12" t="s">
        <v>872</v>
      </c>
      <c r="P102" s="30" t="s">
        <v>816</v>
      </c>
      <c r="Q102" s="29"/>
      <c r="S102">
        <v>131072</v>
      </c>
      <c r="T102">
        <v>24.99</v>
      </c>
    </row>
    <row r="103" spans="1:20" x14ac:dyDescent="0.15">
      <c r="A103">
        <v>98</v>
      </c>
      <c r="B103" s="4">
        <v>2016.5</v>
      </c>
      <c r="C103" s="17"/>
      <c r="D103" s="17"/>
      <c r="E103" s="20"/>
      <c r="F103" s="20">
        <f t="shared" si="1"/>
        <v>1.9447326660156249E-4</v>
      </c>
      <c r="G103" s="26">
        <v>1.9447326660156249E-4</v>
      </c>
      <c r="H103">
        <v>2016</v>
      </c>
      <c r="I103" s="11" t="s">
        <v>506</v>
      </c>
      <c r="J103" s="35" t="s">
        <v>318</v>
      </c>
      <c r="L103" s="35" t="s">
        <v>272</v>
      </c>
      <c r="M103" s="36" t="s">
        <v>779</v>
      </c>
      <c r="N103" s="36" t="s">
        <v>894</v>
      </c>
      <c r="O103" s="12" t="s">
        <v>872</v>
      </c>
      <c r="P103" s="30" t="s">
        <v>816</v>
      </c>
      <c r="Q103" s="29"/>
      <c r="S103">
        <v>131072</v>
      </c>
      <c r="T103">
        <v>25.49</v>
      </c>
    </row>
    <row r="104" spans="1:20" x14ac:dyDescent="0.15">
      <c r="A104">
        <v>99</v>
      </c>
      <c r="B104" s="4">
        <v>2016.58</v>
      </c>
      <c r="C104" s="17"/>
      <c r="D104" s="17"/>
      <c r="E104" s="20"/>
      <c r="F104" s="20">
        <f t="shared" si="1"/>
        <v>1.9828796386718749E-4</v>
      </c>
      <c r="G104" s="26">
        <v>1.9828796386718749E-4</v>
      </c>
      <c r="H104">
        <v>2016</v>
      </c>
      <c r="I104" s="11" t="s">
        <v>508</v>
      </c>
      <c r="J104" s="35" t="s">
        <v>318</v>
      </c>
      <c r="L104" s="35" t="s">
        <v>272</v>
      </c>
      <c r="M104" s="36" t="s">
        <v>779</v>
      </c>
      <c r="N104" s="36" t="s">
        <v>896</v>
      </c>
      <c r="O104" s="12" t="s">
        <v>869</v>
      </c>
      <c r="P104" s="30" t="s">
        <v>816</v>
      </c>
      <c r="Q104" s="29"/>
      <c r="S104">
        <v>131072</v>
      </c>
      <c r="T104">
        <v>25.99</v>
      </c>
    </row>
    <row r="105" spans="1:20" x14ac:dyDescent="0.15">
      <c r="B105" s="4"/>
      <c r="C105" s="17"/>
      <c r="D105" s="17"/>
      <c r="E105" s="20"/>
      <c r="F105" s="20"/>
      <c r="G105" s="26"/>
      <c r="I105" s="12"/>
      <c r="N105" s="3"/>
      <c r="O105" s="12"/>
      <c r="Q105" s="29"/>
    </row>
    <row r="106" spans="1:20" x14ac:dyDescent="0.15">
      <c r="B106" s="4"/>
      <c r="C106" s="17"/>
      <c r="D106" s="17"/>
      <c r="E106" s="20"/>
      <c r="F106" s="20"/>
      <c r="G106" s="26"/>
      <c r="I106" s="12"/>
      <c r="N106" s="3"/>
      <c r="O106" s="12"/>
      <c r="Q106" s="29"/>
    </row>
    <row r="107" spans="1:20" x14ac:dyDescent="0.15">
      <c r="B107" s="4"/>
      <c r="C107" s="17"/>
      <c r="D107" s="17"/>
      <c r="E107" s="20"/>
      <c r="F107" s="20"/>
      <c r="G107" s="26"/>
      <c r="I107" s="12"/>
      <c r="N107" s="3"/>
      <c r="O107" s="12"/>
      <c r="Q107" s="29"/>
    </row>
    <row r="108" spans="1:20" x14ac:dyDescent="0.15">
      <c r="B108" s="4"/>
      <c r="C108" s="17"/>
      <c r="D108" s="17"/>
      <c r="E108" s="20"/>
      <c r="F108" s="20"/>
      <c r="G108" s="26"/>
      <c r="I108" s="12"/>
      <c r="N108" s="3"/>
      <c r="O108" s="12"/>
      <c r="Q108" s="29"/>
    </row>
    <row r="109" spans="1:20" x14ac:dyDescent="0.15">
      <c r="B109" s="4"/>
      <c r="C109" s="17"/>
      <c r="D109" s="17"/>
      <c r="E109" s="20"/>
      <c r="F109" s="20"/>
      <c r="G109" s="26"/>
      <c r="I109" s="12"/>
      <c r="N109" s="3"/>
      <c r="O109" s="12"/>
      <c r="Q109" s="29"/>
    </row>
  </sheetData>
  <phoneticPr fontId="3" type="noConversion"/>
  <pageMargins left="0.2" right="0.2" top="0.5" bottom="0.5" header="0.3" footer="0.3"/>
  <pageSetup paperSize="9" scale="56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8"/>
  <sheetViews>
    <sheetView topLeftCell="E1" workbookViewId="0">
      <selection activeCell="F24" sqref="F24"/>
    </sheetView>
  </sheetViews>
  <sheetFormatPr defaultRowHeight="12" x14ac:dyDescent="0.15"/>
  <cols>
    <col min="1" max="1" width="4.625" customWidth="1"/>
    <col min="2" max="2" width="8.875" style="5"/>
    <col min="4" max="4" width="24" customWidth="1"/>
    <col min="5" max="5" width="5.625" customWidth="1"/>
    <col min="7" max="7" width="5.625" customWidth="1"/>
    <col min="8" max="8" width="3.375" customWidth="1"/>
    <col min="9" max="9" width="11.375" customWidth="1"/>
    <col min="10" max="10" width="13.875" customWidth="1"/>
    <col min="11" max="11" width="17.625" customWidth="1"/>
    <col min="13" max="13" width="18.625" customWidth="1"/>
    <col min="14" max="14" width="6.625" customWidth="1"/>
    <col min="15" max="16" width="7.875" customWidth="1"/>
    <col min="18" max="18" width="6.875" customWidth="1"/>
  </cols>
  <sheetData>
    <row r="1" spans="1:20" x14ac:dyDescent="0.15">
      <c r="B1" s="18" t="s">
        <v>897</v>
      </c>
      <c r="G1" t="s">
        <v>511</v>
      </c>
      <c r="J1" s="1"/>
      <c r="K1" s="1"/>
      <c r="L1" s="1"/>
      <c r="Q1" s="1"/>
    </row>
    <row r="2" spans="1:20" x14ac:dyDescent="0.15">
      <c r="B2" s="4" t="s">
        <v>898</v>
      </c>
      <c r="I2" s="1"/>
      <c r="J2" s="1"/>
      <c r="K2" s="1"/>
      <c r="L2" s="1"/>
      <c r="Q2" s="1"/>
      <c r="R2" s="1"/>
    </row>
    <row r="4" spans="1:20" x14ac:dyDescent="0.15">
      <c r="A4" t="s">
        <v>522</v>
      </c>
      <c r="B4" s="18" t="s">
        <v>993</v>
      </c>
      <c r="C4" s="1" t="s">
        <v>992</v>
      </c>
      <c r="D4" s="1" t="s">
        <v>1014</v>
      </c>
      <c r="E4" s="1" t="s">
        <v>516</v>
      </c>
      <c r="F4" s="1" t="s">
        <v>899</v>
      </c>
      <c r="G4" s="1" t="s">
        <v>518</v>
      </c>
      <c r="H4" s="1" t="s">
        <v>519</v>
      </c>
      <c r="I4" s="1" t="s">
        <v>1000</v>
      </c>
      <c r="J4" s="40" t="s">
        <v>999</v>
      </c>
      <c r="K4" s="37" t="s">
        <v>900</v>
      </c>
      <c r="L4" s="37" t="s">
        <v>994</v>
      </c>
      <c r="M4" s="1" t="s">
        <v>520</v>
      </c>
      <c r="N4" s="1" t="s">
        <v>7</v>
      </c>
      <c r="O4" s="1" t="s">
        <v>521</v>
      </c>
      <c r="P4" s="1" t="s">
        <v>901</v>
      </c>
      <c r="Q4" s="1" t="s">
        <v>995</v>
      </c>
      <c r="R4" s="1" t="s">
        <v>996</v>
      </c>
      <c r="S4" t="s">
        <v>997</v>
      </c>
      <c r="T4" t="s">
        <v>998</v>
      </c>
    </row>
    <row r="5" spans="1:20" x14ac:dyDescent="0.15">
      <c r="A5">
        <v>1</v>
      </c>
      <c r="B5" s="5">
        <v>2013.58</v>
      </c>
      <c r="D5" s="26">
        <f t="shared" ref="D5:D32" si="0">T5/S5</f>
        <v>7.1859375000000005E-4</v>
      </c>
      <c r="E5">
        <v>2013</v>
      </c>
      <c r="F5" t="s">
        <v>438</v>
      </c>
      <c r="G5" t="s">
        <v>318</v>
      </c>
      <c r="I5" t="s">
        <v>272</v>
      </c>
      <c r="J5" t="s">
        <v>763</v>
      </c>
      <c r="K5" t="s">
        <v>902</v>
      </c>
      <c r="L5" t="s">
        <v>890</v>
      </c>
      <c r="M5" t="s">
        <v>903</v>
      </c>
      <c r="N5" t="s">
        <v>904</v>
      </c>
      <c r="O5" t="s">
        <v>758</v>
      </c>
      <c r="P5" t="s">
        <v>905</v>
      </c>
      <c r="Q5" s="39" t="s">
        <v>906</v>
      </c>
      <c r="R5" t="s">
        <v>907</v>
      </c>
      <c r="S5" s="6">
        <v>128000</v>
      </c>
      <c r="T5" s="38">
        <v>91.98</v>
      </c>
    </row>
    <row r="6" spans="1:20" x14ac:dyDescent="0.15">
      <c r="A6">
        <v>2</v>
      </c>
      <c r="B6" s="5">
        <v>2013.67</v>
      </c>
      <c r="D6" s="26">
        <f t="shared" si="0"/>
        <v>6.8745833333333332E-4</v>
      </c>
      <c r="E6">
        <v>2013</v>
      </c>
      <c r="F6" t="s">
        <v>442</v>
      </c>
      <c r="G6" t="s">
        <v>318</v>
      </c>
      <c r="I6" t="s">
        <v>272</v>
      </c>
      <c r="J6" t="s">
        <v>308</v>
      </c>
      <c r="K6" t="s">
        <v>908</v>
      </c>
      <c r="L6" t="s">
        <v>909</v>
      </c>
      <c r="M6" t="s">
        <v>910</v>
      </c>
      <c r="N6" t="s">
        <v>904</v>
      </c>
      <c r="O6" t="s">
        <v>758</v>
      </c>
      <c r="P6" t="s">
        <v>905</v>
      </c>
      <c r="Q6" s="39" t="s">
        <v>911</v>
      </c>
      <c r="R6" t="s">
        <v>547</v>
      </c>
      <c r="S6" s="6">
        <v>240000</v>
      </c>
      <c r="T6" s="38">
        <v>164.99</v>
      </c>
    </row>
    <row r="7" spans="1:20" x14ac:dyDescent="0.15">
      <c r="A7">
        <v>3</v>
      </c>
      <c r="B7" s="5">
        <v>2013.75</v>
      </c>
      <c r="D7" s="26">
        <f t="shared" si="0"/>
        <v>6.9979999999999999E-4</v>
      </c>
      <c r="E7">
        <v>2013</v>
      </c>
      <c r="F7" t="s">
        <v>257</v>
      </c>
      <c r="G7" t="s">
        <v>318</v>
      </c>
      <c r="I7" t="s">
        <v>272</v>
      </c>
      <c r="J7" t="s">
        <v>623</v>
      </c>
      <c r="K7" t="s">
        <v>912</v>
      </c>
      <c r="L7" t="s">
        <v>700</v>
      </c>
      <c r="M7" t="s">
        <v>913</v>
      </c>
      <c r="N7" t="s">
        <v>904</v>
      </c>
      <c r="O7" t="s">
        <v>758</v>
      </c>
      <c r="P7" t="s">
        <v>914</v>
      </c>
      <c r="Q7" s="39" t="s">
        <v>915</v>
      </c>
      <c r="R7" t="s">
        <v>916</v>
      </c>
      <c r="S7" s="6">
        <v>250000</v>
      </c>
      <c r="T7" s="38">
        <v>174.95</v>
      </c>
    </row>
    <row r="8" spans="1:20" x14ac:dyDescent="0.15">
      <c r="A8">
        <v>4</v>
      </c>
      <c r="B8" s="5">
        <v>2013.83</v>
      </c>
      <c r="D8" s="26">
        <f t="shared" si="0"/>
        <v>6.2496093750000008E-4</v>
      </c>
      <c r="E8">
        <v>2013</v>
      </c>
      <c r="F8" t="s">
        <v>348</v>
      </c>
      <c r="G8" t="s">
        <v>318</v>
      </c>
      <c r="I8" t="s">
        <v>272</v>
      </c>
      <c r="J8" t="s">
        <v>917</v>
      </c>
      <c r="K8" t="s">
        <v>918</v>
      </c>
      <c r="L8" t="s">
        <v>919</v>
      </c>
      <c r="M8" t="s">
        <v>920</v>
      </c>
      <c r="N8" t="s">
        <v>904</v>
      </c>
      <c r="O8" t="s">
        <v>758</v>
      </c>
      <c r="P8" t="s">
        <v>905</v>
      </c>
      <c r="Q8" s="39" t="s">
        <v>921</v>
      </c>
      <c r="R8" t="s">
        <v>547</v>
      </c>
      <c r="S8" s="6">
        <v>256000</v>
      </c>
      <c r="T8" s="38">
        <v>159.99</v>
      </c>
    </row>
    <row r="9" spans="1:20" x14ac:dyDescent="0.15">
      <c r="A9">
        <v>5</v>
      </c>
      <c r="B9" s="5">
        <v>2013.92</v>
      </c>
      <c r="D9" s="26">
        <f t="shared" si="0"/>
        <v>6.2908333333333327E-4</v>
      </c>
      <c r="E9">
        <v>2013</v>
      </c>
      <c r="F9" s="3" t="s">
        <v>450</v>
      </c>
      <c r="G9" t="s">
        <v>318</v>
      </c>
      <c r="I9" t="s">
        <v>272</v>
      </c>
      <c r="J9" t="s">
        <v>362</v>
      </c>
      <c r="K9" t="s">
        <v>922</v>
      </c>
      <c r="L9" t="s">
        <v>909</v>
      </c>
      <c r="M9" t="s">
        <v>923</v>
      </c>
      <c r="N9" t="s">
        <v>904</v>
      </c>
      <c r="O9" t="s">
        <v>758</v>
      </c>
      <c r="P9" t="s">
        <v>905</v>
      </c>
      <c r="Q9" s="39" t="s">
        <v>924</v>
      </c>
      <c r="R9" t="s">
        <v>925</v>
      </c>
      <c r="S9" s="6">
        <v>240000</v>
      </c>
      <c r="T9" s="38">
        <v>150.97999999999999</v>
      </c>
    </row>
    <row r="10" spans="1:20" x14ac:dyDescent="0.15">
      <c r="A10">
        <v>6</v>
      </c>
      <c r="B10" s="5">
        <v>2014.08</v>
      </c>
      <c r="D10" s="26">
        <f t="shared" si="0"/>
        <v>5.8741666666666664E-4</v>
      </c>
      <c r="E10">
        <v>2014</v>
      </c>
      <c r="F10" s="3" t="s">
        <v>454</v>
      </c>
      <c r="G10" t="s">
        <v>318</v>
      </c>
      <c r="I10" t="s">
        <v>272</v>
      </c>
      <c r="J10" t="s">
        <v>362</v>
      </c>
      <c r="K10" t="s">
        <v>922</v>
      </c>
      <c r="L10" t="s">
        <v>909</v>
      </c>
      <c r="M10" t="s">
        <v>923</v>
      </c>
      <c r="N10" t="s">
        <v>904</v>
      </c>
      <c r="O10" t="s">
        <v>758</v>
      </c>
      <c r="P10" t="s">
        <v>905</v>
      </c>
      <c r="Q10" s="39" t="s">
        <v>924</v>
      </c>
      <c r="R10" t="s">
        <v>925</v>
      </c>
      <c r="S10" s="6">
        <v>240000</v>
      </c>
      <c r="T10" s="38">
        <v>140.97999999999999</v>
      </c>
    </row>
    <row r="11" spans="1:20" x14ac:dyDescent="0.15">
      <c r="A11">
        <v>7</v>
      </c>
      <c r="B11" s="5">
        <v>2014.17</v>
      </c>
      <c r="D11" s="26">
        <f t="shared" si="0"/>
        <v>5.0408333333333338E-4</v>
      </c>
      <c r="E11">
        <v>2014</v>
      </c>
      <c r="F11" s="3" t="s">
        <v>457</v>
      </c>
      <c r="G11" t="s">
        <v>318</v>
      </c>
      <c r="I11" t="s">
        <v>272</v>
      </c>
      <c r="J11" t="s">
        <v>362</v>
      </c>
      <c r="K11" t="s">
        <v>922</v>
      </c>
      <c r="L11" t="s">
        <v>909</v>
      </c>
      <c r="M11" t="s">
        <v>923</v>
      </c>
      <c r="N11" t="s">
        <v>904</v>
      </c>
      <c r="O11" t="s">
        <v>758</v>
      </c>
      <c r="P11" t="s">
        <v>905</v>
      </c>
      <c r="Q11" s="39" t="s">
        <v>924</v>
      </c>
      <c r="R11" t="s">
        <v>925</v>
      </c>
      <c r="S11" s="6">
        <v>240000</v>
      </c>
      <c r="T11" s="38">
        <v>120.98</v>
      </c>
    </row>
    <row r="12" spans="1:20" x14ac:dyDescent="0.15">
      <c r="A12">
        <v>8</v>
      </c>
      <c r="B12" s="5">
        <v>2014.25</v>
      </c>
      <c r="D12" s="26">
        <f t="shared" si="0"/>
        <v>4.9997916666666669E-4</v>
      </c>
      <c r="E12">
        <v>2014</v>
      </c>
      <c r="F12" s="15" t="s">
        <v>478</v>
      </c>
      <c r="G12" t="s">
        <v>318</v>
      </c>
      <c r="I12" t="s">
        <v>272</v>
      </c>
      <c r="J12" t="s">
        <v>305</v>
      </c>
      <c r="K12" t="s">
        <v>926</v>
      </c>
      <c r="L12" t="s">
        <v>927</v>
      </c>
      <c r="M12" t="s">
        <v>928</v>
      </c>
      <c r="N12" t="s">
        <v>904</v>
      </c>
      <c r="O12" t="s">
        <v>758</v>
      </c>
      <c r="P12" t="s">
        <v>905</v>
      </c>
      <c r="Q12" s="39" t="s">
        <v>929</v>
      </c>
      <c r="R12" t="s">
        <v>930</v>
      </c>
      <c r="S12" s="6">
        <v>480000</v>
      </c>
      <c r="T12" s="38">
        <v>239.99</v>
      </c>
    </row>
    <row r="13" spans="1:20" x14ac:dyDescent="0.15">
      <c r="A13">
        <v>9</v>
      </c>
      <c r="B13" s="5">
        <v>2014.42</v>
      </c>
      <c r="D13" s="26">
        <f t="shared" si="0"/>
        <v>4.2960937500000003E-4</v>
      </c>
      <c r="E13">
        <v>2014</v>
      </c>
      <c r="F13" s="15" t="s">
        <v>464</v>
      </c>
      <c r="G13" t="s">
        <v>318</v>
      </c>
      <c r="I13" t="s">
        <v>272</v>
      </c>
      <c r="J13" t="s">
        <v>362</v>
      </c>
      <c r="K13" t="s">
        <v>931</v>
      </c>
      <c r="L13" t="s">
        <v>919</v>
      </c>
      <c r="M13" t="s">
        <v>932</v>
      </c>
      <c r="N13" t="s">
        <v>904</v>
      </c>
      <c r="O13" t="s">
        <v>758</v>
      </c>
      <c r="P13" t="s">
        <v>905</v>
      </c>
      <c r="Q13" s="39" t="s">
        <v>933</v>
      </c>
      <c r="R13" t="s">
        <v>907</v>
      </c>
      <c r="S13" s="6">
        <v>256000</v>
      </c>
      <c r="T13" s="38">
        <v>109.98</v>
      </c>
    </row>
    <row r="14" spans="1:20" x14ac:dyDescent="0.15">
      <c r="A14">
        <v>10</v>
      </c>
      <c r="B14" s="5">
        <v>2014.58</v>
      </c>
      <c r="D14" s="26">
        <f t="shared" si="0"/>
        <v>4.16625E-4</v>
      </c>
      <c r="E14">
        <v>2014</v>
      </c>
      <c r="F14" s="15" t="s">
        <v>268</v>
      </c>
      <c r="G14" t="s">
        <v>318</v>
      </c>
      <c r="I14" t="s">
        <v>272</v>
      </c>
      <c r="J14" t="s">
        <v>308</v>
      </c>
      <c r="K14" t="s">
        <v>908</v>
      </c>
      <c r="L14" t="s">
        <v>909</v>
      </c>
      <c r="M14" t="s">
        <v>934</v>
      </c>
      <c r="N14" t="s">
        <v>904</v>
      </c>
      <c r="O14" t="s">
        <v>758</v>
      </c>
      <c r="P14" t="s">
        <v>905</v>
      </c>
      <c r="Q14" t="s">
        <v>911</v>
      </c>
      <c r="R14" t="s">
        <v>935</v>
      </c>
      <c r="S14" s="6">
        <v>240000</v>
      </c>
      <c r="T14" s="38">
        <v>99.99</v>
      </c>
    </row>
    <row r="15" spans="1:20" x14ac:dyDescent="0.15">
      <c r="A15">
        <v>11</v>
      </c>
      <c r="B15" s="5">
        <v>2014.67</v>
      </c>
      <c r="D15" s="26">
        <f t="shared" si="0"/>
        <v>3.7497916666666669E-4</v>
      </c>
      <c r="E15">
        <v>2014</v>
      </c>
      <c r="F15" s="15" t="s">
        <v>468</v>
      </c>
      <c r="G15" t="s">
        <v>318</v>
      </c>
      <c r="I15" t="s">
        <v>272</v>
      </c>
      <c r="J15" t="s">
        <v>308</v>
      </c>
      <c r="K15" t="s">
        <v>908</v>
      </c>
      <c r="L15" t="s">
        <v>927</v>
      </c>
      <c r="M15" t="s">
        <v>936</v>
      </c>
      <c r="N15" t="s">
        <v>904</v>
      </c>
      <c r="O15" t="s">
        <v>758</v>
      </c>
      <c r="P15" t="s">
        <v>905</v>
      </c>
      <c r="Q15" s="39" t="s">
        <v>937</v>
      </c>
      <c r="R15" t="s">
        <v>938</v>
      </c>
      <c r="S15" s="6">
        <v>480000</v>
      </c>
      <c r="T15" s="38">
        <v>179.99</v>
      </c>
    </row>
    <row r="16" spans="1:20" x14ac:dyDescent="0.15">
      <c r="A16">
        <v>12</v>
      </c>
      <c r="B16" s="5">
        <v>2014.83</v>
      </c>
      <c r="D16" s="26">
        <f t="shared" si="0"/>
        <v>3.9058593749999998E-4</v>
      </c>
      <c r="E16">
        <v>2014</v>
      </c>
      <c r="F16" s="45" t="s">
        <v>469</v>
      </c>
      <c r="G16" t="s">
        <v>318</v>
      </c>
      <c r="I16" t="s">
        <v>272</v>
      </c>
      <c r="J16" t="s">
        <v>917</v>
      </c>
      <c r="K16" t="s">
        <v>939</v>
      </c>
      <c r="L16" t="s">
        <v>919</v>
      </c>
      <c r="M16" t="s">
        <v>940</v>
      </c>
      <c r="N16" t="s">
        <v>904</v>
      </c>
      <c r="O16" t="s">
        <v>758</v>
      </c>
      <c r="P16" t="s">
        <v>905</v>
      </c>
      <c r="Q16" s="39" t="s">
        <v>937</v>
      </c>
      <c r="R16" t="s">
        <v>941</v>
      </c>
      <c r="S16" s="6">
        <v>256000</v>
      </c>
      <c r="T16" s="38">
        <v>99.99</v>
      </c>
    </row>
    <row r="17" spans="1:20" x14ac:dyDescent="0.15">
      <c r="A17">
        <v>13</v>
      </c>
      <c r="B17" s="5">
        <v>2015</v>
      </c>
      <c r="D17" s="26">
        <f t="shared" si="0"/>
        <v>3.8540625000000001E-4</v>
      </c>
      <c r="E17">
        <v>2015</v>
      </c>
      <c r="F17" s="45" t="s">
        <v>473</v>
      </c>
      <c r="G17" t="s">
        <v>318</v>
      </c>
      <c r="I17" t="s">
        <v>272</v>
      </c>
      <c r="J17" t="s">
        <v>779</v>
      </c>
      <c r="K17" t="s">
        <v>942</v>
      </c>
      <c r="L17" t="s">
        <v>943</v>
      </c>
      <c r="M17" t="s">
        <v>944</v>
      </c>
      <c r="N17" t="s">
        <v>904</v>
      </c>
      <c r="O17" t="s">
        <v>758</v>
      </c>
      <c r="P17" t="s">
        <v>914</v>
      </c>
      <c r="Q17" s="39" t="s">
        <v>933</v>
      </c>
      <c r="R17" t="s">
        <v>945</v>
      </c>
      <c r="S17" s="6">
        <v>960000</v>
      </c>
      <c r="T17" s="38">
        <v>369.99</v>
      </c>
    </row>
    <row r="18" spans="1:20" x14ac:dyDescent="0.15">
      <c r="A18">
        <v>14</v>
      </c>
      <c r="B18" s="5">
        <v>2015.08</v>
      </c>
      <c r="D18" s="26">
        <f t="shared" si="0"/>
        <v>3.7495833333333332E-4</v>
      </c>
      <c r="E18">
        <v>2015</v>
      </c>
      <c r="F18" s="45" t="s">
        <v>476</v>
      </c>
      <c r="G18" t="s">
        <v>318</v>
      </c>
      <c r="I18" t="s">
        <v>272</v>
      </c>
      <c r="J18" t="s">
        <v>878</v>
      </c>
      <c r="K18" t="s">
        <v>946</v>
      </c>
      <c r="L18" t="s">
        <v>909</v>
      </c>
      <c r="M18" t="s">
        <v>947</v>
      </c>
      <c r="N18" t="s">
        <v>904</v>
      </c>
      <c r="O18" t="s">
        <v>758</v>
      </c>
      <c r="P18" t="s">
        <v>948</v>
      </c>
      <c r="Q18" s="39" t="s">
        <v>949</v>
      </c>
      <c r="R18" t="s">
        <v>941</v>
      </c>
      <c r="S18" s="6">
        <v>240000</v>
      </c>
      <c r="T18" s="38">
        <v>89.99</v>
      </c>
    </row>
    <row r="19" spans="1:20" x14ac:dyDescent="0.15">
      <c r="A19">
        <v>15</v>
      </c>
      <c r="B19" s="5">
        <v>2015.25</v>
      </c>
      <c r="D19" s="26">
        <f t="shared" si="0"/>
        <v>3.5414583333333337E-4</v>
      </c>
      <c r="E19">
        <v>2015</v>
      </c>
      <c r="F19" s="45" t="s">
        <v>478</v>
      </c>
      <c r="G19" t="s">
        <v>318</v>
      </c>
      <c r="I19" t="s">
        <v>272</v>
      </c>
      <c r="J19" t="s">
        <v>878</v>
      </c>
      <c r="K19" t="s">
        <v>950</v>
      </c>
      <c r="L19" t="s">
        <v>927</v>
      </c>
      <c r="M19" t="s">
        <v>951</v>
      </c>
      <c r="N19" t="s">
        <v>904</v>
      </c>
      <c r="O19" t="s">
        <v>758</v>
      </c>
      <c r="P19" t="s">
        <v>905</v>
      </c>
      <c r="Q19" s="39" t="s">
        <v>952</v>
      </c>
      <c r="R19" t="s">
        <v>953</v>
      </c>
      <c r="S19" s="6">
        <v>480000</v>
      </c>
      <c r="T19" s="38">
        <v>169.99</v>
      </c>
    </row>
    <row r="20" spans="1:20" x14ac:dyDescent="0.15">
      <c r="A20">
        <v>16</v>
      </c>
      <c r="B20" s="5">
        <v>2015.33</v>
      </c>
      <c r="D20" s="26">
        <f t="shared" si="0"/>
        <v>3.4579166666666666E-4</v>
      </c>
      <c r="E20">
        <v>2015</v>
      </c>
      <c r="F20" s="45" t="s">
        <v>481</v>
      </c>
      <c r="G20" t="s">
        <v>318</v>
      </c>
      <c r="I20" t="s">
        <v>272</v>
      </c>
      <c r="J20" t="s">
        <v>453</v>
      </c>
      <c r="K20" t="s">
        <v>954</v>
      </c>
      <c r="L20" t="s">
        <v>909</v>
      </c>
      <c r="M20" t="s">
        <v>955</v>
      </c>
      <c r="N20" t="s">
        <v>904</v>
      </c>
      <c r="O20" t="s">
        <v>758</v>
      </c>
      <c r="P20" t="s">
        <v>905</v>
      </c>
      <c r="Q20" s="39" t="s">
        <v>933</v>
      </c>
      <c r="R20" t="s">
        <v>907</v>
      </c>
      <c r="S20" s="6">
        <v>240000</v>
      </c>
      <c r="T20" s="38">
        <v>82.99</v>
      </c>
    </row>
    <row r="21" spans="1:20" x14ac:dyDescent="0.15">
      <c r="A21">
        <v>17</v>
      </c>
      <c r="B21" s="5">
        <v>2015.5</v>
      </c>
      <c r="D21" s="26">
        <f t="shared" si="0"/>
        <v>3.3199218749999998E-4</v>
      </c>
      <c r="E21">
        <v>2015</v>
      </c>
      <c r="F21" s="11" t="s">
        <v>483</v>
      </c>
      <c r="G21" t="s">
        <v>318</v>
      </c>
      <c r="I21" t="s">
        <v>272</v>
      </c>
      <c r="J21" t="s">
        <v>917</v>
      </c>
      <c r="K21" t="s">
        <v>956</v>
      </c>
      <c r="L21" t="s">
        <v>919</v>
      </c>
      <c r="M21" t="s">
        <v>957</v>
      </c>
      <c r="N21" t="s">
        <v>904</v>
      </c>
      <c r="O21" t="s">
        <v>758</v>
      </c>
      <c r="P21" t="s">
        <v>905</v>
      </c>
      <c r="Q21" s="39" t="s">
        <v>958</v>
      </c>
      <c r="R21" t="s">
        <v>941</v>
      </c>
      <c r="S21" s="6">
        <v>256000</v>
      </c>
      <c r="T21" s="38">
        <v>84.99</v>
      </c>
    </row>
    <row r="22" spans="1:20" x14ac:dyDescent="0.15">
      <c r="A22">
        <v>18</v>
      </c>
      <c r="B22" s="5">
        <v>2015.58</v>
      </c>
      <c r="D22" s="26">
        <f t="shared" si="0"/>
        <v>3.1247916666666669E-4</v>
      </c>
      <c r="E22">
        <v>2015</v>
      </c>
      <c r="F22" s="11" t="s">
        <v>485</v>
      </c>
      <c r="G22" t="s">
        <v>318</v>
      </c>
      <c r="I22" t="s">
        <v>272</v>
      </c>
      <c r="J22" t="s">
        <v>878</v>
      </c>
      <c r="K22" t="s">
        <v>959</v>
      </c>
      <c r="L22" t="s">
        <v>927</v>
      </c>
      <c r="M22" t="s">
        <v>960</v>
      </c>
      <c r="N22" t="s">
        <v>904</v>
      </c>
      <c r="O22" t="s">
        <v>758</v>
      </c>
      <c r="P22" t="s">
        <v>905</v>
      </c>
      <c r="Q22" s="39" t="s">
        <v>915</v>
      </c>
      <c r="R22" t="s">
        <v>961</v>
      </c>
      <c r="S22" s="6">
        <v>480000</v>
      </c>
      <c r="T22" s="38">
        <v>149.99</v>
      </c>
    </row>
    <row r="23" spans="1:20" x14ac:dyDescent="0.15">
      <c r="A23">
        <v>19</v>
      </c>
      <c r="B23" s="5">
        <v>2015.67</v>
      </c>
      <c r="D23" s="26">
        <f t="shared" si="0"/>
        <v>2.91625E-4</v>
      </c>
      <c r="E23">
        <v>2015</v>
      </c>
      <c r="F23" s="11" t="s">
        <v>189</v>
      </c>
      <c r="G23" t="s">
        <v>318</v>
      </c>
      <c r="I23" t="s">
        <v>272</v>
      </c>
      <c r="J23" t="s">
        <v>308</v>
      </c>
      <c r="K23" t="s">
        <v>962</v>
      </c>
      <c r="L23" t="s">
        <v>909</v>
      </c>
      <c r="M23" t="s">
        <v>963</v>
      </c>
      <c r="N23" t="s">
        <v>904</v>
      </c>
      <c r="O23" t="s">
        <v>758</v>
      </c>
      <c r="P23" t="s">
        <v>905</v>
      </c>
      <c r="Q23" s="39" t="s">
        <v>933</v>
      </c>
      <c r="R23" t="s">
        <v>964</v>
      </c>
      <c r="S23" s="6">
        <v>240000</v>
      </c>
      <c r="T23" s="38">
        <v>69.989999999999995</v>
      </c>
    </row>
    <row r="24" spans="1:20" x14ac:dyDescent="0.15">
      <c r="A24">
        <v>20</v>
      </c>
      <c r="B24" s="5">
        <v>2015.75</v>
      </c>
      <c r="D24" s="26">
        <f t="shared" si="0"/>
        <v>2.9575000000000001E-4</v>
      </c>
      <c r="E24">
        <v>2015</v>
      </c>
      <c r="F24" s="11" t="s">
        <v>489</v>
      </c>
      <c r="G24" t="s">
        <v>318</v>
      </c>
      <c r="I24" t="s">
        <v>272</v>
      </c>
      <c r="J24" t="s">
        <v>463</v>
      </c>
      <c r="K24" t="s">
        <v>965</v>
      </c>
      <c r="L24" t="s">
        <v>909</v>
      </c>
      <c r="M24" t="s">
        <v>966</v>
      </c>
      <c r="N24" t="s">
        <v>904</v>
      </c>
      <c r="O24" t="s">
        <v>758</v>
      </c>
      <c r="P24" t="s">
        <v>905</v>
      </c>
      <c r="Q24" s="39" t="s">
        <v>933</v>
      </c>
      <c r="R24" t="s">
        <v>938</v>
      </c>
      <c r="S24" s="6">
        <v>240000</v>
      </c>
      <c r="T24" s="38">
        <v>70.98</v>
      </c>
    </row>
    <row r="25" spans="1:20" x14ac:dyDescent="0.15">
      <c r="A25">
        <v>21</v>
      </c>
      <c r="B25" s="5">
        <v>2015.83</v>
      </c>
      <c r="D25" s="26">
        <f t="shared" si="0"/>
        <v>2.7079166666666663E-4</v>
      </c>
      <c r="E25">
        <v>2015</v>
      </c>
      <c r="F25" s="15" t="s">
        <v>492</v>
      </c>
      <c r="G25" t="s">
        <v>318</v>
      </c>
      <c r="I25" t="s">
        <v>272</v>
      </c>
      <c r="J25" t="s">
        <v>463</v>
      </c>
      <c r="K25" t="s">
        <v>965</v>
      </c>
      <c r="L25" t="s">
        <v>909</v>
      </c>
      <c r="M25" t="s">
        <v>966</v>
      </c>
      <c r="N25" t="s">
        <v>904</v>
      </c>
      <c r="O25" t="s">
        <v>758</v>
      </c>
      <c r="P25" t="s">
        <v>905</v>
      </c>
      <c r="Q25" s="39" t="s">
        <v>933</v>
      </c>
      <c r="R25" t="s">
        <v>938</v>
      </c>
      <c r="S25" s="6">
        <v>240000</v>
      </c>
      <c r="T25" s="38">
        <v>64.989999999999995</v>
      </c>
    </row>
    <row r="26" spans="1:20" x14ac:dyDescent="0.15">
      <c r="A26">
        <v>22</v>
      </c>
      <c r="B26" s="5">
        <v>2015.92</v>
      </c>
      <c r="D26" s="26">
        <f t="shared" si="0"/>
        <v>2.4995833333333331E-4</v>
      </c>
      <c r="E26">
        <v>2015</v>
      </c>
      <c r="F26" s="15" t="s">
        <v>495</v>
      </c>
      <c r="G26" t="s">
        <v>318</v>
      </c>
      <c r="I26" t="s">
        <v>272</v>
      </c>
      <c r="J26" t="s">
        <v>917</v>
      </c>
      <c r="K26" t="s">
        <v>967</v>
      </c>
      <c r="L26" t="s">
        <v>909</v>
      </c>
      <c r="M26" t="s">
        <v>968</v>
      </c>
      <c r="N26" t="s">
        <v>904</v>
      </c>
      <c r="O26" t="s">
        <v>758</v>
      </c>
      <c r="P26" t="s">
        <v>905</v>
      </c>
      <c r="Q26" s="39" t="s">
        <v>911</v>
      </c>
      <c r="R26" t="s">
        <v>938</v>
      </c>
      <c r="S26" s="6">
        <v>240000</v>
      </c>
      <c r="T26" s="38">
        <v>59.99</v>
      </c>
    </row>
    <row r="27" spans="1:20" x14ac:dyDescent="0.15">
      <c r="A27">
        <v>23</v>
      </c>
      <c r="B27" s="5">
        <v>2016.08</v>
      </c>
      <c r="D27" s="26">
        <f t="shared" si="0"/>
        <v>2.4583333333333331E-4</v>
      </c>
      <c r="E27">
        <v>2016</v>
      </c>
      <c r="F27" s="15" t="s">
        <v>370</v>
      </c>
      <c r="G27" t="s">
        <v>318</v>
      </c>
      <c r="I27" t="s">
        <v>272</v>
      </c>
      <c r="J27" t="s">
        <v>878</v>
      </c>
      <c r="K27" t="s">
        <v>959</v>
      </c>
      <c r="L27" t="s">
        <v>909</v>
      </c>
      <c r="M27" t="s">
        <v>969</v>
      </c>
      <c r="N27" t="s">
        <v>904</v>
      </c>
      <c r="O27" t="s">
        <v>758</v>
      </c>
      <c r="P27" t="s">
        <v>905</v>
      </c>
      <c r="Q27" s="39" t="s">
        <v>915</v>
      </c>
      <c r="R27" t="s">
        <v>961</v>
      </c>
      <c r="S27" s="6">
        <v>240000</v>
      </c>
      <c r="T27" s="38">
        <v>59</v>
      </c>
    </row>
    <row r="28" spans="1:20" x14ac:dyDescent="0.15">
      <c r="A28">
        <v>24</v>
      </c>
      <c r="B28" s="5">
        <v>2016.25</v>
      </c>
      <c r="D28" s="26">
        <f t="shared" si="0"/>
        <v>2.1456249999999999E-4</v>
      </c>
      <c r="E28">
        <v>2016</v>
      </c>
      <c r="F28" s="15" t="s">
        <v>478</v>
      </c>
      <c r="G28" t="s">
        <v>318</v>
      </c>
      <c r="I28" t="s">
        <v>272</v>
      </c>
      <c r="J28" t="s">
        <v>453</v>
      </c>
      <c r="K28" t="s">
        <v>970</v>
      </c>
      <c r="L28" t="s">
        <v>927</v>
      </c>
      <c r="M28" t="s">
        <v>971</v>
      </c>
      <c r="N28" t="s">
        <v>904</v>
      </c>
      <c r="O28" t="s">
        <v>758</v>
      </c>
      <c r="P28" t="s">
        <v>914</v>
      </c>
      <c r="Q28" s="39" t="s">
        <v>937</v>
      </c>
      <c r="R28" t="s">
        <v>972</v>
      </c>
      <c r="S28" s="6">
        <v>480000</v>
      </c>
      <c r="T28" s="38">
        <v>102.99</v>
      </c>
    </row>
    <row r="29" spans="1:20" x14ac:dyDescent="0.15">
      <c r="A29">
        <v>25</v>
      </c>
      <c r="B29" s="5">
        <v>2016.33</v>
      </c>
      <c r="D29" s="26">
        <f t="shared" si="0"/>
        <v>2.1977083333333332E-4</v>
      </c>
      <c r="E29">
        <v>2016</v>
      </c>
      <c r="F29" s="15" t="s">
        <v>357</v>
      </c>
      <c r="G29" t="s">
        <v>318</v>
      </c>
      <c r="I29" t="s">
        <v>272</v>
      </c>
      <c r="J29" t="s">
        <v>453</v>
      </c>
      <c r="K29" t="s">
        <v>970</v>
      </c>
      <c r="L29" t="s">
        <v>943</v>
      </c>
      <c r="M29" t="s">
        <v>973</v>
      </c>
      <c r="N29" t="s">
        <v>904</v>
      </c>
      <c r="O29" t="s">
        <v>758</v>
      </c>
      <c r="P29" t="s">
        <v>914</v>
      </c>
      <c r="Q29" s="39" t="s">
        <v>937</v>
      </c>
      <c r="R29" t="s">
        <v>972</v>
      </c>
      <c r="S29" s="6">
        <v>960000</v>
      </c>
      <c r="T29" s="38">
        <v>210.98</v>
      </c>
    </row>
    <row r="30" spans="1:20" x14ac:dyDescent="0.15">
      <c r="A30">
        <v>26</v>
      </c>
      <c r="B30" s="5">
        <v>2016.42</v>
      </c>
      <c r="D30" s="26">
        <f t="shared" si="0"/>
        <v>2.0311458333333333E-4</v>
      </c>
      <c r="E30">
        <v>2016</v>
      </c>
      <c r="F30" s="15" t="s">
        <v>503</v>
      </c>
      <c r="G30" t="s">
        <v>318</v>
      </c>
      <c r="I30" t="s">
        <v>272</v>
      </c>
      <c r="J30" t="s">
        <v>917</v>
      </c>
      <c r="K30" t="s">
        <v>967</v>
      </c>
      <c r="L30" t="s">
        <v>943</v>
      </c>
      <c r="M30" t="s">
        <v>974</v>
      </c>
      <c r="N30" t="s">
        <v>904</v>
      </c>
      <c r="O30" t="s">
        <v>758</v>
      </c>
      <c r="P30" t="s">
        <v>914</v>
      </c>
      <c r="Q30" s="39" t="s">
        <v>915</v>
      </c>
      <c r="R30" t="s">
        <v>972</v>
      </c>
      <c r="S30" s="6">
        <v>960000</v>
      </c>
      <c r="T30" s="38">
        <v>194.99</v>
      </c>
    </row>
    <row r="31" spans="1:20" x14ac:dyDescent="0.15">
      <c r="A31">
        <v>27</v>
      </c>
      <c r="B31" s="5">
        <v>2016.5</v>
      </c>
      <c r="D31" s="26">
        <f t="shared" si="0"/>
        <v>2.083125E-4</v>
      </c>
      <c r="E31">
        <v>2016</v>
      </c>
      <c r="F31" s="24" t="s">
        <v>506</v>
      </c>
      <c r="G31" t="s">
        <v>318</v>
      </c>
      <c r="I31" t="s">
        <v>272</v>
      </c>
      <c r="J31" t="s">
        <v>453</v>
      </c>
      <c r="K31" t="s">
        <v>970</v>
      </c>
      <c r="L31" t="s">
        <v>927</v>
      </c>
      <c r="M31" t="s">
        <v>971</v>
      </c>
      <c r="N31" t="s">
        <v>904</v>
      </c>
      <c r="O31" t="s">
        <v>758</v>
      </c>
      <c r="P31" t="s">
        <v>914</v>
      </c>
      <c r="Q31" s="39" t="s">
        <v>937</v>
      </c>
      <c r="R31" t="s">
        <v>972</v>
      </c>
      <c r="S31" s="6">
        <v>480000</v>
      </c>
      <c r="T31" s="38">
        <v>99.99</v>
      </c>
    </row>
    <row r="32" spans="1:20" x14ac:dyDescent="0.15">
      <c r="A32">
        <v>28</v>
      </c>
      <c r="B32" s="5">
        <v>2016.58</v>
      </c>
      <c r="D32" s="26">
        <f t="shared" si="0"/>
        <v>2.083125E-4</v>
      </c>
      <c r="E32">
        <v>2016</v>
      </c>
      <c r="F32" s="15" t="s">
        <v>508</v>
      </c>
      <c r="G32" t="s">
        <v>318</v>
      </c>
      <c r="I32" t="s">
        <v>272</v>
      </c>
      <c r="J32" t="s">
        <v>453</v>
      </c>
      <c r="K32" t="s">
        <v>970</v>
      </c>
      <c r="L32" t="s">
        <v>927</v>
      </c>
      <c r="M32" t="s">
        <v>971</v>
      </c>
      <c r="N32" t="s">
        <v>904</v>
      </c>
      <c r="O32" t="s">
        <v>758</v>
      </c>
      <c r="P32" t="s">
        <v>914</v>
      </c>
      <c r="Q32" s="39" t="s">
        <v>937</v>
      </c>
      <c r="R32" t="s">
        <v>972</v>
      </c>
      <c r="S32" s="6">
        <v>480000</v>
      </c>
      <c r="T32" s="38">
        <v>99.99</v>
      </c>
    </row>
    <row r="33" spans="4:20" x14ac:dyDescent="0.15">
      <c r="D33" s="26"/>
      <c r="S33" s="6"/>
      <c r="T33" s="38"/>
    </row>
    <row r="34" spans="4:20" x14ac:dyDescent="0.15">
      <c r="D34" s="26"/>
      <c r="S34" s="6"/>
      <c r="T34" s="38"/>
    </row>
    <row r="35" spans="4:20" x14ac:dyDescent="0.15">
      <c r="D35" s="26"/>
      <c r="S35" s="6"/>
      <c r="T35" s="38"/>
    </row>
    <row r="36" spans="4:20" x14ac:dyDescent="0.15">
      <c r="D36" s="26"/>
      <c r="S36" s="6"/>
      <c r="T36" s="38"/>
    </row>
    <row r="37" spans="4:20" x14ac:dyDescent="0.15">
      <c r="D37" s="26"/>
      <c r="S37" s="6"/>
      <c r="T37" s="38"/>
    </row>
    <row r="38" spans="4:20" x14ac:dyDescent="0.15">
      <c r="D38" s="26"/>
      <c r="S38" s="6"/>
      <c r="T38" s="38"/>
    </row>
    <row r="39" spans="4:20" x14ac:dyDescent="0.15">
      <c r="D39" s="26"/>
      <c r="S39" s="6"/>
      <c r="T39" s="38"/>
    </row>
    <row r="40" spans="4:20" x14ac:dyDescent="0.15">
      <c r="D40" s="26"/>
      <c r="S40" s="6"/>
      <c r="T40" s="38"/>
    </row>
    <row r="41" spans="4:20" x14ac:dyDescent="0.15">
      <c r="D41" s="26"/>
      <c r="S41" s="6"/>
      <c r="T41" s="38"/>
    </row>
    <row r="42" spans="4:20" x14ac:dyDescent="0.15">
      <c r="D42" s="26"/>
      <c r="S42" s="6"/>
      <c r="T42" s="38"/>
    </row>
    <row r="43" spans="4:20" x14ac:dyDescent="0.15">
      <c r="D43" s="26"/>
      <c r="S43" s="6"/>
      <c r="T43" s="38"/>
    </row>
    <row r="44" spans="4:20" x14ac:dyDescent="0.15">
      <c r="D44" s="26"/>
      <c r="S44" s="6"/>
      <c r="T44" s="38"/>
    </row>
    <row r="45" spans="4:20" x14ac:dyDescent="0.15">
      <c r="D45" s="26"/>
      <c r="S45" s="6"/>
      <c r="T45" s="38"/>
    </row>
    <row r="46" spans="4:20" x14ac:dyDescent="0.15">
      <c r="D46" s="26"/>
      <c r="S46" s="6"/>
      <c r="T46" s="38"/>
    </row>
    <row r="47" spans="4:20" x14ac:dyDescent="0.15">
      <c r="D47" s="26"/>
      <c r="S47" s="6"/>
      <c r="T47" s="38"/>
    </row>
    <row r="48" spans="4:20" x14ac:dyDescent="0.15">
      <c r="D48" s="26"/>
      <c r="S48" s="6"/>
      <c r="T48" s="38"/>
    </row>
  </sheetData>
  <phoneticPr fontId="3" type="noConversion"/>
  <pageMargins left="0.25" right="0.25" top="0.75" bottom="0.75" header="0.3" footer="0.3"/>
  <pageSetup scale="57"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86"/>
  <sheetViews>
    <sheetView topLeftCell="A34" workbookViewId="0">
      <selection activeCell="A30" sqref="A30"/>
    </sheetView>
  </sheetViews>
  <sheetFormatPr defaultRowHeight="12" x14ac:dyDescent="0.15"/>
  <cols>
    <col min="1" max="1" width="9.625" customWidth="1"/>
    <col min="2" max="2" width="44" customWidth="1"/>
    <col min="3" max="3" width="66.75" customWidth="1"/>
    <col min="4" max="4" width="48.875" customWidth="1"/>
    <col min="5" max="5" width="23.875" customWidth="1"/>
  </cols>
  <sheetData>
    <row r="1" spans="1:3" x14ac:dyDescent="0.15">
      <c r="A1" t="s">
        <v>1013</v>
      </c>
    </row>
    <row r="3" spans="1:3" x14ac:dyDescent="0.15">
      <c r="A3" t="s">
        <v>975</v>
      </c>
      <c r="B3" t="s">
        <v>976</v>
      </c>
      <c r="C3" t="s">
        <v>977</v>
      </c>
    </row>
    <row r="5" spans="1:3" x14ac:dyDescent="0.15">
      <c r="A5" t="s">
        <v>978</v>
      </c>
    </row>
    <row r="6" spans="1:3" x14ac:dyDescent="0.15">
      <c r="A6" t="s">
        <v>525</v>
      </c>
      <c r="B6" t="s">
        <v>979</v>
      </c>
    </row>
    <row r="7" spans="1:3" x14ac:dyDescent="0.15">
      <c r="A7" t="s">
        <v>980</v>
      </c>
      <c r="B7" t="s">
        <v>981</v>
      </c>
    </row>
    <row r="8" spans="1:3" x14ac:dyDescent="0.15">
      <c r="B8" t="s">
        <v>982</v>
      </c>
    </row>
    <row r="10" spans="1:3" x14ac:dyDescent="0.15">
      <c r="A10" t="s">
        <v>983</v>
      </c>
    </row>
    <row r="11" spans="1:3" x14ac:dyDescent="0.15">
      <c r="B11" t="s">
        <v>26</v>
      </c>
    </row>
    <row r="12" spans="1:3" x14ac:dyDescent="0.15">
      <c r="A12" s="1"/>
      <c r="B12" t="s">
        <v>984</v>
      </c>
    </row>
    <row r="13" spans="1:3" x14ac:dyDescent="0.15">
      <c r="B13" t="s">
        <v>52</v>
      </c>
    </row>
    <row r="14" spans="1:3" x14ac:dyDescent="0.15">
      <c r="B14" t="s">
        <v>54</v>
      </c>
    </row>
    <row r="15" spans="1:3" x14ac:dyDescent="0.15">
      <c r="B15" t="s">
        <v>985</v>
      </c>
    </row>
    <row r="17" spans="1:3" x14ac:dyDescent="0.15">
      <c r="A17" t="s">
        <v>986</v>
      </c>
    </row>
    <row r="18" spans="1:3" x14ac:dyDescent="0.15">
      <c r="B18" s="1" t="s">
        <v>987</v>
      </c>
    </row>
    <row r="19" spans="1:3" x14ac:dyDescent="0.15">
      <c r="B19" t="s">
        <v>988</v>
      </c>
      <c r="C19" t="s">
        <v>22</v>
      </c>
    </row>
    <row r="20" spans="1:3" x14ac:dyDescent="0.15">
      <c r="B20" t="s">
        <v>27</v>
      </c>
    </row>
    <row r="21" spans="1:3" x14ac:dyDescent="0.15">
      <c r="B21" t="s">
        <v>38</v>
      </c>
    </row>
    <row r="22" spans="1:3" x14ac:dyDescent="0.15">
      <c r="B22" t="s">
        <v>42</v>
      </c>
    </row>
    <row r="23" spans="1:3" x14ac:dyDescent="0.15">
      <c r="B23" t="s">
        <v>47</v>
      </c>
    </row>
    <row r="24" spans="1:3" x14ac:dyDescent="0.15">
      <c r="B24" t="s">
        <v>51</v>
      </c>
    </row>
    <row r="25" spans="1:3" x14ac:dyDescent="0.15">
      <c r="B25" t="s">
        <v>55</v>
      </c>
    </row>
    <row r="26" spans="1:3" x14ac:dyDescent="0.15">
      <c r="B26" t="s">
        <v>56</v>
      </c>
    </row>
    <row r="27" spans="1:3" x14ac:dyDescent="0.15">
      <c r="B27" s="1" t="s">
        <v>545</v>
      </c>
    </row>
    <row r="28" spans="1:3" x14ac:dyDescent="0.15">
      <c r="B28" s="1"/>
    </row>
    <row r="29" spans="1:3" x14ac:dyDescent="0.15">
      <c r="B29" s="1"/>
    </row>
    <row r="30" spans="1:3" x14ac:dyDescent="0.15">
      <c r="A30" t="s">
        <v>1017</v>
      </c>
    </row>
    <row r="31" spans="1:3" x14ac:dyDescent="0.15">
      <c r="B31" t="s">
        <v>110</v>
      </c>
    </row>
    <row r="32" spans="1:3" x14ac:dyDescent="0.15">
      <c r="B32" t="s">
        <v>98</v>
      </c>
    </row>
    <row r="33" spans="2:3" x14ac:dyDescent="0.15">
      <c r="B33" s="1" t="s">
        <v>598</v>
      </c>
    </row>
    <row r="34" spans="2:3" x14ac:dyDescent="0.15">
      <c r="B34" t="s">
        <v>167</v>
      </c>
    </row>
    <row r="35" spans="2:3" x14ac:dyDescent="0.15">
      <c r="B35" t="s">
        <v>117</v>
      </c>
    </row>
    <row r="36" spans="2:3" x14ac:dyDescent="0.15">
      <c r="B36" s="1" t="s">
        <v>584</v>
      </c>
    </row>
    <row r="37" spans="2:3" x14ac:dyDescent="0.15">
      <c r="B37" t="s">
        <v>175</v>
      </c>
    </row>
    <row r="38" spans="2:3" x14ac:dyDescent="0.15">
      <c r="B38" s="1" t="s">
        <v>989</v>
      </c>
    </row>
    <row r="39" spans="2:3" x14ac:dyDescent="0.15">
      <c r="B39" t="s">
        <v>187</v>
      </c>
    </row>
    <row r="40" spans="2:3" x14ac:dyDescent="0.15">
      <c r="B40" s="1" t="s">
        <v>592</v>
      </c>
    </row>
    <row r="41" spans="2:3" x14ac:dyDescent="0.15">
      <c r="B41" t="s">
        <v>649</v>
      </c>
    </row>
    <row r="42" spans="2:3" x14ac:dyDescent="0.15">
      <c r="B42" t="s">
        <v>218</v>
      </c>
      <c r="C42" t="s">
        <v>210</v>
      </c>
    </row>
    <row r="43" spans="2:3" x14ac:dyDescent="0.15">
      <c r="B43" t="s">
        <v>631</v>
      </c>
    </row>
    <row r="44" spans="2:3" x14ac:dyDescent="0.15">
      <c r="B44" t="s">
        <v>193</v>
      </c>
    </row>
    <row r="45" spans="2:3" x14ac:dyDescent="0.15">
      <c r="B45" t="s">
        <v>58</v>
      </c>
    </row>
    <row r="46" spans="2:3" x14ac:dyDescent="0.15">
      <c r="B46" t="s">
        <v>651</v>
      </c>
    </row>
    <row r="47" spans="2:3" x14ac:dyDescent="0.15">
      <c r="B47" t="s">
        <v>124</v>
      </c>
    </row>
    <row r="48" spans="2:3" x14ac:dyDescent="0.15">
      <c r="B48" t="s">
        <v>62</v>
      </c>
    </row>
    <row r="49" spans="2:3" x14ac:dyDescent="0.15">
      <c r="B49" t="s">
        <v>140</v>
      </c>
    </row>
    <row r="50" spans="2:3" x14ac:dyDescent="0.15">
      <c r="B50" t="s">
        <v>93</v>
      </c>
    </row>
    <row r="51" spans="2:3" x14ac:dyDescent="0.15">
      <c r="B51" t="s">
        <v>68</v>
      </c>
    </row>
    <row r="52" spans="2:3" x14ac:dyDescent="0.15">
      <c r="B52" t="s">
        <v>122</v>
      </c>
    </row>
    <row r="53" spans="2:3" x14ac:dyDescent="0.15">
      <c r="B53" s="1" t="s">
        <v>626</v>
      </c>
    </row>
    <row r="54" spans="2:3" x14ac:dyDescent="0.15">
      <c r="B54" t="s">
        <v>645</v>
      </c>
    </row>
    <row r="55" spans="2:3" x14ac:dyDescent="0.15">
      <c r="B55" t="s">
        <v>197</v>
      </c>
    </row>
    <row r="56" spans="2:3" x14ac:dyDescent="0.15">
      <c r="B56" t="s">
        <v>159</v>
      </c>
    </row>
    <row r="57" spans="2:3" x14ac:dyDescent="0.15">
      <c r="B57" t="s">
        <v>119</v>
      </c>
    </row>
    <row r="58" spans="2:3" x14ac:dyDescent="0.15">
      <c r="B58" t="s">
        <v>164</v>
      </c>
    </row>
    <row r="59" spans="2:3" x14ac:dyDescent="0.15">
      <c r="B59" t="s">
        <v>637</v>
      </c>
    </row>
    <row r="60" spans="2:3" x14ac:dyDescent="0.15">
      <c r="B60" s="1" t="s">
        <v>596</v>
      </c>
    </row>
    <row r="61" spans="2:3" x14ac:dyDescent="0.15">
      <c r="B61" t="s">
        <v>102</v>
      </c>
    </row>
    <row r="62" spans="2:3" x14ac:dyDescent="0.15">
      <c r="B62" t="s">
        <v>90</v>
      </c>
    </row>
    <row r="63" spans="2:3" x14ac:dyDescent="0.15">
      <c r="B63" t="s">
        <v>990</v>
      </c>
      <c r="C63" t="s">
        <v>272</v>
      </c>
    </row>
    <row r="64" spans="2:3" x14ac:dyDescent="0.15">
      <c r="B64" t="s">
        <v>563</v>
      </c>
    </row>
    <row r="65" spans="2:3" x14ac:dyDescent="0.15">
      <c r="B65" t="s">
        <v>132</v>
      </c>
    </row>
    <row r="66" spans="2:3" x14ac:dyDescent="0.15">
      <c r="B66" t="s">
        <v>558</v>
      </c>
    </row>
    <row r="67" spans="2:3" x14ac:dyDescent="0.15">
      <c r="B67" t="s">
        <v>695</v>
      </c>
    </row>
    <row r="68" spans="2:3" x14ac:dyDescent="0.15">
      <c r="B68" t="s">
        <v>636</v>
      </c>
    </row>
    <row r="69" spans="2:3" x14ac:dyDescent="0.15">
      <c r="B69" t="s">
        <v>639</v>
      </c>
    </row>
    <row r="70" spans="2:3" x14ac:dyDescent="0.15">
      <c r="B70" t="s">
        <v>71</v>
      </c>
    </row>
    <row r="71" spans="2:3" x14ac:dyDescent="0.15">
      <c r="B71" t="s">
        <v>566</v>
      </c>
    </row>
    <row r="72" spans="2:3" x14ac:dyDescent="0.15">
      <c r="B72" s="1" t="s">
        <v>607</v>
      </c>
    </row>
    <row r="73" spans="2:3" x14ac:dyDescent="0.15">
      <c r="B73" t="s">
        <v>666</v>
      </c>
    </row>
    <row r="74" spans="2:3" x14ac:dyDescent="0.15">
      <c r="B74" t="s">
        <v>201</v>
      </c>
      <c r="C74" t="s">
        <v>204</v>
      </c>
    </row>
    <row r="75" spans="2:3" x14ac:dyDescent="0.15">
      <c r="B75" s="1" t="s">
        <v>588</v>
      </c>
    </row>
    <row r="76" spans="2:3" x14ac:dyDescent="0.15">
      <c r="B76" t="s">
        <v>80</v>
      </c>
    </row>
    <row r="77" spans="2:3" x14ac:dyDescent="0.15">
      <c r="B77" t="s">
        <v>126</v>
      </c>
    </row>
    <row r="78" spans="2:3" x14ac:dyDescent="0.15">
      <c r="B78" t="s">
        <v>113</v>
      </c>
    </row>
    <row r="79" spans="2:3" x14ac:dyDescent="0.15">
      <c r="B79" s="1" t="s">
        <v>618</v>
      </c>
    </row>
    <row r="81" spans="1:2" x14ac:dyDescent="0.15">
      <c r="A81" t="s">
        <v>1016</v>
      </c>
    </row>
    <row r="82" spans="1:2" x14ac:dyDescent="0.15">
      <c r="B82" t="s">
        <v>1019</v>
      </c>
    </row>
    <row r="83" spans="1:2" x14ac:dyDescent="0.15">
      <c r="B83" t="s">
        <v>253</v>
      </c>
    </row>
    <row r="84" spans="1:2" x14ac:dyDescent="0.15">
      <c r="B84" t="s">
        <v>1018</v>
      </c>
    </row>
    <row r="85" spans="1:2" x14ac:dyDescent="0.15">
      <c r="B85" t="s">
        <v>642</v>
      </c>
    </row>
    <row r="86" spans="1:2" x14ac:dyDescent="0.15">
      <c r="B86" s="3" t="s">
        <v>686</v>
      </c>
    </row>
  </sheetData>
  <phoneticPr fontId="3" type="noConversion"/>
  <pageMargins left="0.45" right="0.45" top="0.5" bottom="0.5" header="0.3" footer="0.3"/>
  <pageSetup paperSize="9" scale="72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4</vt:i4>
      </vt:variant>
    </vt:vector>
  </HeadingPairs>
  <TitlesOfParts>
    <vt:vector size="10" baseType="lpstr">
      <vt:lpstr>说明</vt:lpstr>
      <vt:lpstr>MEMORY</vt:lpstr>
      <vt:lpstr>DDRIVES</vt:lpstr>
      <vt:lpstr>FLASH</vt:lpstr>
      <vt:lpstr>SSD</vt:lpstr>
      <vt:lpstr>References</vt:lpstr>
      <vt:lpstr>Print_Area</vt:lpstr>
      <vt:lpstr>DDRIVES!Print_Area_MI</vt:lpstr>
      <vt:lpstr>MEMORY!Print_Area_MI</vt:lpstr>
      <vt:lpstr>PRINT_AREA_MI</vt:lpstr>
    </vt:vector>
  </TitlesOfParts>
  <Company>jcmit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McCallum</dc:creator>
  <cp:lastModifiedBy>AAS-1186</cp:lastModifiedBy>
  <cp:lastPrinted>2016-08-22T09:46:49Z</cp:lastPrinted>
  <dcterms:created xsi:type="dcterms:W3CDTF">1998-11-09T09:42:26Z</dcterms:created>
  <dcterms:modified xsi:type="dcterms:W3CDTF">2018-03-05T10:28:40Z</dcterms:modified>
</cp:coreProperties>
</file>