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9040" windowHeight="15840" tabRatio="782"/>
  </bookViews>
  <sheets>
    <sheet name="中医学-高起专" sheetId="2" r:id="rId1"/>
    <sheet name="中医学-高起本" sheetId="3" r:id="rId2"/>
    <sheet name="中医学-专升本" sheetId="4" r:id="rId3"/>
    <sheet name="中药学-高起专" sheetId="5" r:id="rId4"/>
    <sheet name="中药学-高起本" sheetId="6" r:id="rId5"/>
    <sheet name="中药学-专升本" sheetId="7" r:id="rId6"/>
    <sheet name="针灸推拿学-高起专" sheetId="8" r:id="rId7"/>
    <sheet name="针灸推拿学-高起本" sheetId="9" r:id="rId8"/>
    <sheet name="针灸推拿学-专升本" sheetId="10" r:id="rId9"/>
    <sheet name="护理学-高起专" sheetId="11" r:id="rId10"/>
    <sheet name="护理学-高起本" sheetId="12" r:id="rId11"/>
    <sheet name="护理学-专升本" sheetId="13" r:id="rId12"/>
    <sheet name="工商管理-专升本" sheetId="22" r:id="rId13"/>
    <sheet name="公共卫生管理-高起专" sheetId="21" r:id="rId14"/>
    <sheet name="公共事业管理-专升本" sheetId="20" r:id="rId15"/>
    <sheet name="科目代码" sheetId="23" r:id="rId16"/>
  </sheets>
  <definedNames>
    <definedName name="_xlnm._FilterDatabase" localSheetId="12" hidden="1">'工商管理-专升本'!$A$2:$Q$36</definedName>
    <definedName name="_xlnm._FilterDatabase" localSheetId="14" hidden="1">'公共事业管理-专升本'!$A$2:$Q$34</definedName>
    <definedName name="_xlnm._FilterDatabase" localSheetId="13" hidden="1">'公共卫生管理-高起专'!$I$2:$O$32</definedName>
    <definedName name="_xlnm._FilterDatabase" localSheetId="10" hidden="1">'护理学-高起本'!$A$2:$Q$44</definedName>
    <definedName name="_xlnm._FilterDatabase" localSheetId="9" hidden="1">'护理学-高起专'!#REF!</definedName>
    <definedName name="_xlnm._FilterDatabase" localSheetId="11" hidden="1">'护理学-专升本'!$A$2:$Q$26</definedName>
    <definedName name="_xlnm._FilterDatabase" localSheetId="15" hidden="1">科目代码!$A$1:$A$172</definedName>
    <definedName name="_xlnm._FilterDatabase" localSheetId="7" hidden="1">'针灸推拿学-高起本'!#REF!</definedName>
    <definedName name="_xlnm._FilterDatabase" localSheetId="6" hidden="1">'针灸推拿学-高起专'!#REF!</definedName>
    <definedName name="_xlnm._FilterDatabase" localSheetId="8" hidden="1">'针灸推拿学-专升本'!#REF!</definedName>
    <definedName name="_xlnm._FilterDatabase" localSheetId="4" hidden="1">'中药学-高起本'!#REF!</definedName>
    <definedName name="_xlnm._FilterDatabase" localSheetId="3" hidden="1">'中药学-高起专'!#REF!</definedName>
    <definedName name="_xlnm._FilterDatabase" localSheetId="5" hidden="1">'中药学-专升本'!#REF!</definedName>
    <definedName name="_xlnm._FilterDatabase" localSheetId="1" hidden="1">'中医学-高起本'!$B$47:$H$47</definedName>
    <definedName name="_xlnm._FilterDatabase" localSheetId="0" hidden="1">'中医学-高起专'!#REF!</definedName>
    <definedName name="_xlnm._FilterDatabase" localSheetId="2" hidden="1">'中医学-专升本'!$A$29:$H$29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4" i="20"/>
  <c r="J3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" i="2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6" i="22"/>
  <c r="J3" i="22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6" i="13"/>
  <c r="J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4" i="12"/>
  <c r="J3" i="12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4" i="11"/>
  <c r="I3" i="1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5" i="10"/>
  <c r="J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8" i="9"/>
  <c r="J3" i="9"/>
  <c r="I28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8" i="7"/>
  <c r="J3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6" i="5"/>
  <c r="I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8" i="3"/>
  <c r="J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3" i="2"/>
  <c r="J30" i="4"/>
  <c r="I26" i="2"/>
  <c r="E33" i="20" l="1"/>
  <c r="D33" i="20"/>
  <c r="E32" i="21"/>
  <c r="D32" i="21"/>
  <c r="E35" i="22"/>
  <c r="D35" i="22"/>
  <c r="E25" i="13" l="1"/>
  <c r="D25" i="13"/>
  <c r="E43" i="12"/>
  <c r="D43" i="12"/>
  <c r="E23" i="11"/>
  <c r="D23" i="11"/>
  <c r="E24" i="10"/>
  <c r="D24" i="10"/>
  <c r="E46" i="9" l="1"/>
  <c r="E47" i="9" s="1"/>
  <c r="E45" i="9"/>
  <c r="E44" i="9"/>
  <c r="D47" i="9"/>
  <c r="E27" i="8"/>
  <c r="D27" i="8"/>
  <c r="E27" i="7"/>
  <c r="D27" i="7"/>
  <c r="E40" i="6"/>
  <c r="D40" i="6"/>
  <c r="E25" i="5"/>
  <c r="D25" i="5"/>
  <c r="E29" i="4" l="1"/>
  <c r="D29" i="4"/>
  <c r="E47" i="3"/>
  <c r="D47" i="3"/>
  <c r="E25" i="2" l="1"/>
  <c r="D25" i="2"/>
</calcChain>
</file>

<file path=xl/sharedStrings.xml><?xml version="1.0" encoding="utf-8"?>
<sst xmlns="http://schemas.openxmlformats.org/spreadsheetml/2006/main" count="1824" uniqueCount="318">
  <si>
    <t>第2学期</t>
    <phoneticPr fontId="1" type="noConversion"/>
  </si>
  <si>
    <t>课程名</t>
  </si>
  <si>
    <t>学分</t>
  </si>
  <si>
    <t>考试形式</t>
  </si>
  <si>
    <t>主要课程</t>
  </si>
  <si>
    <t>推荐选课</t>
  </si>
  <si>
    <t>医古文Z</t>
  </si>
  <si>
    <t>选修</t>
  </si>
  <si>
    <t>开卷</t>
  </si>
  <si>
    <t>英语1</t>
  </si>
  <si>
    <t>必修</t>
  </si>
  <si>
    <t>正常人体解剖学Z</t>
  </si>
  <si>
    <t>中医基础理论Z</t>
  </si>
  <si>
    <t>病理学Z</t>
  </si>
  <si>
    <t>生理学Z</t>
  </si>
  <si>
    <t>生物化学Z</t>
  </si>
  <si>
    <t>英语2</t>
  </si>
  <si>
    <t>中医诊断学Z</t>
  </si>
  <si>
    <t>方剂学Z</t>
  </si>
  <si>
    <t>马克思主义基本原理概论</t>
  </si>
  <si>
    <t>内科学</t>
  </si>
  <si>
    <t>推拿按摩学Z</t>
  </si>
  <si>
    <t>诊断学基础Z</t>
  </si>
  <si>
    <t>中药学Z</t>
  </si>
  <si>
    <t>中医伤科学</t>
  </si>
  <si>
    <t>针灸学Z</t>
  </si>
  <si>
    <t>中医儿科学</t>
  </si>
  <si>
    <t>中医妇科学Z(2008版)</t>
  </si>
  <si>
    <t>中医内科学Z</t>
  </si>
  <si>
    <t>中医外科学</t>
  </si>
  <si>
    <t>医古文B</t>
  </si>
  <si>
    <t>正常人体解剖学B</t>
  </si>
  <si>
    <t>是</t>
  </si>
  <si>
    <t>中医基础理论B</t>
  </si>
  <si>
    <t>大学语文(2008版)</t>
  </si>
  <si>
    <t>经络学Z</t>
  </si>
  <si>
    <t>生理学B</t>
  </si>
  <si>
    <t>生物化学B</t>
  </si>
  <si>
    <t>中国医学史</t>
  </si>
  <si>
    <t>中医诊断学B</t>
  </si>
  <si>
    <t>病理学B</t>
  </si>
  <si>
    <t>健康心理学</t>
  </si>
  <si>
    <t>腧穴学Z</t>
  </si>
  <si>
    <t>英语3</t>
  </si>
  <si>
    <t>中药学B</t>
  </si>
  <si>
    <t>刺法灸法学Z</t>
  </si>
  <si>
    <t>方剂学B</t>
  </si>
  <si>
    <t>内经B</t>
  </si>
  <si>
    <t>药事管理学(新版)</t>
  </si>
  <si>
    <t>医用药理学B</t>
  </si>
  <si>
    <t>针灸治疗学Z</t>
  </si>
  <si>
    <t>中医饮食营养学</t>
  </si>
  <si>
    <t>计算机基础(2008版)</t>
  </si>
  <si>
    <t>诊断学基础B</t>
  </si>
  <si>
    <t>中药药理学</t>
  </si>
  <si>
    <t>中医妇科学B(2008版)</t>
  </si>
  <si>
    <t>中医内科学B</t>
  </si>
  <si>
    <t>伤寒论B</t>
  </si>
  <si>
    <t>针灸学B</t>
  </si>
  <si>
    <t>金匮要略B</t>
  </si>
  <si>
    <t>卫生法学(新版)</t>
  </si>
  <si>
    <t>文献检索</t>
  </si>
  <si>
    <t>温病学B</t>
  </si>
  <si>
    <t>无机化学Z</t>
  </si>
  <si>
    <t>有机化学Z</t>
  </si>
  <si>
    <t>分析化学Z</t>
  </si>
  <si>
    <t>医用药理学Z</t>
  </si>
  <si>
    <t>中药鉴定学Z</t>
  </si>
  <si>
    <t>市场营销</t>
  </si>
  <si>
    <t>中药炮制学Z</t>
  </si>
  <si>
    <t>中药药剂学Z</t>
  </si>
  <si>
    <t>无机化学B</t>
  </si>
  <si>
    <t>有机化学B</t>
  </si>
  <si>
    <t>分析化学B</t>
  </si>
  <si>
    <t>药用植物学</t>
  </si>
  <si>
    <t>中药化学B</t>
  </si>
  <si>
    <t>中药鉴定学B</t>
  </si>
  <si>
    <t>中药药剂学B</t>
  </si>
  <si>
    <t>中药炮制学B</t>
  </si>
  <si>
    <t>内经Z</t>
  </si>
  <si>
    <t>针灸医籍选B</t>
  </si>
  <si>
    <t>经络学B</t>
  </si>
  <si>
    <t>金匮要略Z</t>
  </si>
  <si>
    <t>伤寒论Z</t>
  </si>
  <si>
    <t>腧穴学B</t>
  </si>
  <si>
    <t>刺法灸法学B</t>
  </si>
  <si>
    <t>针灸治疗学B</t>
  </si>
  <si>
    <t>推拿按摩学B</t>
  </si>
  <si>
    <t>护理学基础Z</t>
  </si>
  <si>
    <t>护理药理学</t>
  </si>
  <si>
    <t>中医饮食护理学</t>
  </si>
  <si>
    <t>妇产科护理学Z</t>
  </si>
  <si>
    <t>护理心理学Z(2008版)</t>
  </si>
  <si>
    <t>健康评估Z</t>
  </si>
  <si>
    <t>内科护理学Z(2010新版)</t>
  </si>
  <si>
    <t>中医护理学基础Z</t>
  </si>
  <si>
    <t>儿科护理学Z(2010新版)</t>
  </si>
  <si>
    <t>急救护理学(2009新版)</t>
  </si>
  <si>
    <t>外科护理学Z(2010新版)</t>
  </si>
  <si>
    <t>中医临床病证护理学Z</t>
  </si>
  <si>
    <t>护理学基础B</t>
  </si>
  <si>
    <t>健康评估B</t>
  </si>
  <si>
    <t>护理管理学</t>
  </si>
  <si>
    <t>提交文章</t>
  </si>
  <si>
    <t>中医护理学基础B</t>
  </si>
  <si>
    <t>护理教育学</t>
  </si>
  <si>
    <t>护理伦理学</t>
  </si>
  <si>
    <t>内科护理学B(2010新版)</t>
  </si>
  <si>
    <t>社区护理学</t>
  </si>
  <si>
    <t>外科护理学B(2010新版)</t>
  </si>
  <si>
    <t>妇产科护理学B</t>
  </si>
  <si>
    <t>临床症状护理学</t>
  </si>
  <si>
    <t>预防医学</t>
  </si>
  <si>
    <t>中医临床病证护理学B</t>
  </si>
  <si>
    <t>儿科护理学B(2010新版)</t>
  </si>
  <si>
    <t>护理心理学B(2008版)</t>
  </si>
  <si>
    <t>护理研究</t>
  </si>
  <si>
    <t>管理学原理</t>
  </si>
  <si>
    <t>高等数学Z</t>
  </si>
  <si>
    <t>公共关系学</t>
  </si>
  <si>
    <t>宏观经济学</t>
  </si>
  <si>
    <t>数据库开发与应用</t>
  </si>
  <si>
    <t>微观经济学</t>
  </si>
  <si>
    <t>线性代数</t>
  </si>
  <si>
    <t>卫生管理统计学</t>
  </si>
  <si>
    <t>卫生事业管理学</t>
  </si>
  <si>
    <t>心理学（管理、医学）</t>
  </si>
  <si>
    <t>行政管理学</t>
  </si>
  <si>
    <t>医院管理学</t>
  </si>
  <si>
    <t>管理文秘</t>
  </si>
  <si>
    <t>管理信息系统</t>
  </si>
  <si>
    <t>人力资源管理</t>
  </si>
  <si>
    <t>卫生经济学</t>
  </si>
  <si>
    <t>医院财务与会计</t>
  </si>
  <si>
    <t>知识产权法</t>
  </si>
  <si>
    <t>是</t>
    <phoneticPr fontId="1" type="noConversion"/>
  </si>
  <si>
    <t>选课学期</t>
    <phoneticPr fontId="1" type="noConversion"/>
  </si>
  <si>
    <t>选课学期</t>
    <phoneticPr fontId="1" type="noConversion"/>
  </si>
  <si>
    <t>管理统计学</t>
  </si>
  <si>
    <t>经济法学</t>
  </si>
  <si>
    <t>企业会计</t>
  </si>
  <si>
    <t>组织行为学</t>
  </si>
  <si>
    <t>生产作业管理</t>
  </si>
  <si>
    <t>国际贸易</t>
  </si>
  <si>
    <t>跨文化管理</t>
  </si>
  <si>
    <t>企业战略管理</t>
  </si>
  <si>
    <t>物流管理</t>
  </si>
  <si>
    <t>药品质量管理</t>
  </si>
  <si>
    <t>医药产业经济学</t>
  </si>
  <si>
    <t>第1学期</t>
    <phoneticPr fontId="1" type="noConversion"/>
  </si>
  <si>
    <t>第2学期</t>
    <phoneticPr fontId="1" type="noConversion"/>
  </si>
  <si>
    <t>第3学期</t>
    <phoneticPr fontId="1" type="noConversion"/>
  </si>
  <si>
    <t>第5学期</t>
    <phoneticPr fontId="1" type="noConversion"/>
  </si>
  <si>
    <t>第6学期</t>
    <phoneticPr fontId="1" type="noConversion"/>
  </si>
  <si>
    <t>第7学期</t>
    <phoneticPr fontId="1" type="noConversion"/>
  </si>
  <si>
    <t>第4学期</t>
    <phoneticPr fontId="1" type="noConversion"/>
  </si>
  <si>
    <t>学分合计</t>
    <phoneticPr fontId="1" type="noConversion"/>
  </si>
  <si>
    <t>第3学期</t>
    <phoneticPr fontId="1" type="noConversion"/>
  </si>
  <si>
    <t>第8学期</t>
    <phoneticPr fontId="1" type="noConversion"/>
  </si>
  <si>
    <t>学分合计</t>
    <phoneticPr fontId="1" type="noConversion"/>
  </si>
  <si>
    <t>第5学期</t>
    <phoneticPr fontId="1" type="noConversion"/>
  </si>
  <si>
    <t>第1学期</t>
    <phoneticPr fontId="1" type="noConversion"/>
  </si>
  <si>
    <t>第3学期</t>
    <phoneticPr fontId="1" type="noConversion"/>
  </si>
  <si>
    <t>第2学期</t>
    <phoneticPr fontId="1" type="noConversion"/>
  </si>
  <si>
    <t>第4学期</t>
    <phoneticPr fontId="1" type="noConversion"/>
  </si>
  <si>
    <t>第4学期</t>
    <phoneticPr fontId="1" type="noConversion"/>
  </si>
  <si>
    <t>中药专升本推荐选课</t>
    <phoneticPr fontId="1" type="noConversion"/>
  </si>
  <si>
    <t>中医专升本推荐选课</t>
    <phoneticPr fontId="1" type="noConversion"/>
  </si>
  <si>
    <t>中药高起本推荐选课</t>
    <phoneticPr fontId="1" type="noConversion"/>
  </si>
  <si>
    <t>公共事业专升本推荐选课</t>
    <phoneticPr fontId="1" type="noConversion"/>
  </si>
  <si>
    <t>公共卫生高起专推荐选课</t>
    <phoneticPr fontId="1" type="noConversion"/>
  </si>
  <si>
    <t>工商管理专升本推荐选课</t>
    <phoneticPr fontId="1" type="noConversion"/>
  </si>
  <si>
    <t>护理专升本推荐选课</t>
    <phoneticPr fontId="1" type="noConversion"/>
  </si>
  <si>
    <t>护理高起本推荐选课</t>
    <phoneticPr fontId="1" type="noConversion"/>
  </si>
  <si>
    <t>护理高起专推荐选课</t>
    <phoneticPr fontId="1" type="noConversion"/>
  </si>
  <si>
    <t>中药高起专推荐选课</t>
    <phoneticPr fontId="1" type="noConversion"/>
  </si>
  <si>
    <t>中医高起本推荐选课</t>
    <phoneticPr fontId="1" type="noConversion"/>
  </si>
  <si>
    <t>中医高起专推荐选课</t>
    <phoneticPr fontId="1" type="noConversion"/>
  </si>
  <si>
    <t>课程代码</t>
  </si>
  <si>
    <t>推荐选课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</si>
  <si>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</si>
  <si>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</si>
  <si>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</si>
  <si>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</si>
  <si>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要求学分</t>
    <phoneticPr fontId="1" type="noConversion"/>
  </si>
  <si>
    <t>第1学期</t>
    <phoneticPr fontId="1" type="noConversion"/>
  </si>
  <si>
    <t>第1学期</t>
    <phoneticPr fontId="1" type="noConversion"/>
  </si>
  <si>
    <t>第2学期</t>
    <phoneticPr fontId="1" type="noConversion"/>
  </si>
  <si>
    <t>第3学期</t>
    <phoneticPr fontId="1" type="noConversion"/>
  </si>
  <si>
    <t>第4学期</t>
    <phoneticPr fontId="1" type="noConversion"/>
  </si>
  <si>
    <t>科目代码</t>
    <phoneticPr fontId="1" type="noConversion"/>
  </si>
  <si>
    <t>要求学分</t>
    <phoneticPr fontId="1" type="noConversion"/>
  </si>
  <si>
    <t>第2学期</t>
    <phoneticPr fontId="1" type="noConversion"/>
  </si>
  <si>
    <t>第3学期</t>
    <phoneticPr fontId="1" type="noConversion"/>
  </si>
  <si>
    <t>第4学期</t>
    <phoneticPr fontId="1" type="noConversion"/>
  </si>
  <si>
    <t>第5学期</t>
    <phoneticPr fontId="1" type="noConversion"/>
  </si>
  <si>
    <t>第6学期</t>
    <phoneticPr fontId="1" type="noConversion"/>
  </si>
  <si>
    <t>第7学期</t>
    <phoneticPr fontId="1" type="noConversion"/>
  </si>
  <si>
    <t>第8学期</t>
    <phoneticPr fontId="1" type="noConversion"/>
  </si>
  <si>
    <t>是</t>
    <phoneticPr fontId="1" type="noConversion"/>
  </si>
  <si>
    <t>要求学分</t>
    <phoneticPr fontId="1" type="noConversion"/>
  </si>
  <si>
    <t>第1学期</t>
    <phoneticPr fontId="1" type="noConversion"/>
  </si>
  <si>
    <t>第2学期</t>
    <phoneticPr fontId="1" type="noConversion"/>
  </si>
  <si>
    <t>第3学期</t>
    <phoneticPr fontId="1" type="noConversion"/>
  </si>
  <si>
    <t>第4学期</t>
    <phoneticPr fontId="1" type="noConversion"/>
  </si>
  <si>
    <t>选修</t>
    <phoneticPr fontId="1" type="noConversion"/>
  </si>
  <si>
    <t>第1学期</t>
    <phoneticPr fontId="1" type="noConversion"/>
  </si>
  <si>
    <t>第2学期</t>
    <phoneticPr fontId="1" type="noConversion"/>
  </si>
  <si>
    <t>中药药理学</t>
    <phoneticPr fontId="1" type="noConversion"/>
  </si>
  <si>
    <t>是</t>
    <phoneticPr fontId="1" type="noConversion"/>
  </si>
  <si>
    <t>第1学期</t>
    <phoneticPr fontId="1" type="noConversion"/>
  </si>
  <si>
    <t>第2学期</t>
    <phoneticPr fontId="1" type="noConversion"/>
  </si>
  <si>
    <t>第7学期</t>
    <phoneticPr fontId="1" type="noConversion"/>
  </si>
  <si>
    <t>要求学分</t>
    <phoneticPr fontId="1" type="noConversion"/>
  </si>
  <si>
    <t>第3学期</t>
    <phoneticPr fontId="1" type="noConversion"/>
  </si>
  <si>
    <t>要求学分</t>
    <phoneticPr fontId="1" type="noConversion"/>
  </si>
  <si>
    <t>针灸推拿高起专推荐选课</t>
    <phoneticPr fontId="1" type="noConversion"/>
  </si>
  <si>
    <t>针灸推拿高起本推荐选课</t>
    <phoneticPr fontId="1" type="noConversion"/>
  </si>
  <si>
    <t>针灸推拿专升本推荐选课</t>
    <phoneticPr fontId="1" type="noConversion"/>
  </si>
  <si>
    <t>选修</t>
    <phoneticPr fontId="1" type="noConversion"/>
  </si>
  <si>
    <t>第2学期</t>
    <phoneticPr fontId="1" type="noConversion"/>
  </si>
  <si>
    <t>第3学期</t>
    <phoneticPr fontId="1" type="noConversion"/>
  </si>
  <si>
    <t>第4学期</t>
    <phoneticPr fontId="1" type="noConversion"/>
  </si>
  <si>
    <t>学分合计</t>
  </si>
  <si>
    <t>学分合计</t>
    <phoneticPr fontId="1" type="noConversion"/>
  </si>
  <si>
    <t>必修/选修</t>
    <phoneticPr fontId="1" type="noConversion"/>
  </si>
  <si>
    <t>第2学期</t>
    <phoneticPr fontId="1" type="noConversion"/>
  </si>
  <si>
    <t>选课学期</t>
    <phoneticPr fontId="1" type="noConversion"/>
  </si>
  <si>
    <t>是</t>
    <phoneticPr fontId="1" type="noConversion"/>
  </si>
  <si>
    <t>是</t>
    <phoneticPr fontId="1" type="noConversion"/>
  </si>
  <si>
    <t>要求学分</t>
    <phoneticPr fontId="1" type="noConversion"/>
  </si>
  <si>
    <t>要求学分</t>
    <phoneticPr fontId="1" type="noConversion"/>
  </si>
  <si>
    <t>要求学分</t>
    <phoneticPr fontId="1" type="noConversion"/>
  </si>
  <si>
    <t>要求学分</t>
    <phoneticPr fontId="1" type="noConversion"/>
  </si>
  <si>
    <t>是</t>
    <phoneticPr fontId="1" type="noConversion"/>
  </si>
  <si>
    <t>是</t>
    <phoneticPr fontId="1" type="noConversion"/>
  </si>
  <si>
    <t>卫生法学(新版)</t>
    <phoneticPr fontId="1" type="noConversion"/>
  </si>
  <si>
    <t>是</t>
    <phoneticPr fontId="1" type="noConversion"/>
  </si>
  <si>
    <t>是</t>
    <phoneticPr fontId="1" type="noConversion"/>
  </si>
  <si>
    <t>第2学期</t>
    <phoneticPr fontId="1" type="noConversion"/>
  </si>
  <si>
    <t>第3学期</t>
    <phoneticPr fontId="1" type="noConversion"/>
  </si>
  <si>
    <t>第4学期</t>
    <phoneticPr fontId="1" type="noConversion"/>
  </si>
  <si>
    <t>第3学期</t>
    <phoneticPr fontId="1" type="noConversion"/>
  </si>
  <si>
    <t>是</t>
    <phoneticPr fontId="1" type="noConversion"/>
  </si>
  <si>
    <t>方剂学Z</t>
    <phoneticPr fontId="1" type="noConversion"/>
  </si>
  <si>
    <t>针灸学Z</t>
    <phoneticPr fontId="1" type="noConversion"/>
  </si>
  <si>
    <t>中医内科学Z</t>
    <phoneticPr fontId="1" type="noConversion"/>
  </si>
  <si>
    <t>中医儿科学</t>
    <phoneticPr fontId="1" type="noConversion"/>
  </si>
  <si>
    <t>中医外科学</t>
    <phoneticPr fontId="1" type="noConversion"/>
  </si>
  <si>
    <t>大学语文(2008版)</t>
    <phoneticPr fontId="1" type="noConversion"/>
  </si>
  <si>
    <t>生理学B</t>
    <phoneticPr fontId="1" type="noConversion"/>
  </si>
  <si>
    <t>生物化学B</t>
    <phoneticPr fontId="1" type="noConversion"/>
  </si>
  <si>
    <t>英语2</t>
    <phoneticPr fontId="1" type="noConversion"/>
  </si>
  <si>
    <t>中医诊断学B</t>
    <phoneticPr fontId="1" type="noConversion"/>
  </si>
  <si>
    <t>病理学B</t>
    <phoneticPr fontId="1" type="noConversion"/>
  </si>
  <si>
    <t>英语3</t>
    <phoneticPr fontId="1" type="noConversion"/>
  </si>
  <si>
    <t>中药学B</t>
    <phoneticPr fontId="1" type="noConversion"/>
  </si>
  <si>
    <t>健康心理学</t>
    <phoneticPr fontId="1" type="noConversion"/>
  </si>
  <si>
    <t>腧穴学Z</t>
    <phoneticPr fontId="1" type="noConversion"/>
  </si>
  <si>
    <t>方剂学B</t>
    <phoneticPr fontId="1" type="noConversion"/>
  </si>
  <si>
    <t>卫生法学(新版)</t>
    <phoneticPr fontId="1" type="noConversion"/>
  </si>
  <si>
    <t>针灸医籍选B</t>
    <phoneticPr fontId="1" type="noConversion"/>
  </si>
  <si>
    <t>金匮要略Z</t>
    <phoneticPr fontId="1" type="noConversion"/>
  </si>
  <si>
    <t>毛泽东思想和中国特色社会主义理论体系概论</t>
  </si>
  <si>
    <t>科目ID</t>
  </si>
  <si>
    <t>大学语文</t>
  </si>
  <si>
    <t>邓小平理论与“三个代表”重要思想概论</t>
  </si>
  <si>
    <t>护理心理学</t>
  </si>
  <si>
    <t>急救护理学</t>
  </si>
  <si>
    <t>计算机应用基础</t>
  </si>
  <si>
    <t>科技管理学</t>
  </si>
  <si>
    <t>外科护理学</t>
  </si>
  <si>
    <t>卫生法学</t>
  </si>
  <si>
    <t>药事管理学</t>
  </si>
  <si>
    <t>运筹学</t>
  </si>
  <si>
    <t>政治(邓论)</t>
  </si>
  <si>
    <t>政治(马哲)</t>
  </si>
  <si>
    <t>政治(马哲邓论)</t>
  </si>
  <si>
    <t>中医妇科学</t>
  </si>
  <si>
    <t>学生交流区</t>
  </si>
  <si>
    <t>科目名</t>
  </si>
  <si>
    <t>测试AB</t>
  </si>
  <si>
    <t>儿科护理学(2010新版)B</t>
  </si>
  <si>
    <t>儿科护理学(2010新版)Z</t>
  </si>
  <si>
    <t>儿科护理学B</t>
  </si>
  <si>
    <t>儿科护理学Z</t>
  </si>
  <si>
    <t>妇科护理学B</t>
  </si>
  <si>
    <t>妇科护理学Z</t>
  </si>
  <si>
    <t>高等数学B</t>
  </si>
  <si>
    <t>国学-测试B</t>
  </si>
  <si>
    <t>国学-测试Z</t>
  </si>
  <si>
    <t>护理心理学(2008版)B</t>
  </si>
  <si>
    <t>护理心理学(2008版)Z</t>
  </si>
  <si>
    <t>护理心理学B</t>
  </si>
  <si>
    <t>护理心理学Z</t>
  </si>
  <si>
    <t>内科护理学(2010新版)B</t>
  </si>
  <si>
    <t>内科护理学(2010新版)Z</t>
  </si>
  <si>
    <t>内科护理学B</t>
  </si>
  <si>
    <t>内科护理学Z</t>
  </si>
  <si>
    <t>外科护理学(2010新版)B</t>
  </si>
  <si>
    <t>外科护理学(2010新版)Z</t>
  </si>
  <si>
    <t>外科护理学B</t>
  </si>
  <si>
    <t>外科护理学Z</t>
  </si>
  <si>
    <t>温病学Z</t>
  </si>
  <si>
    <t>小学语文-测试用B</t>
  </si>
  <si>
    <t>小学语文-测试用Z</t>
  </si>
  <si>
    <t>针灸医籍选Z</t>
  </si>
  <si>
    <t>中药化学Z</t>
  </si>
  <si>
    <t>中医妇科学(2008版)B</t>
  </si>
  <si>
    <t>中医妇科学(2008版)Z</t>
  </si>
  <si>
    <t>中医妇科学B</t>
  </si>
  <si>
    <t>中医妇科学Z</t>
  </si>
  <si>
    <t>新科目代码</t>
    <phoneticPr fontId="1" type="noConversion"/>
  </si>
  <si>
    <t>新科目代码</t>
    <phoneticPr fontId="1" type="noConversion"/>
  </si>
  <si>
    <t>课程名</t>
    <phoneticPr fontId="1" type="noConversion"/>
  </si>
  <si>
    <t>学分</t>
    <phoneticPr fontId="1" type="noConversion"/>
  </si>
  <si>
    <t>考试形式</t>
    <phoneticPr fontId="1" type="noConversion"/>
  </si>
  <si>
    <t>课程代码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</si>
</sst>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006100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1" xfId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2" borderId="4" xfId="1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2" borderId="2" xfId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selection activeCell="B2" sqref="B2"/>
    </sheetView>
  </sheetViews>
  <sheetFormatPr defaultColWidth="9" defaultRowHeight="14.25" x14ac:dyDescent="0.2"/>
  <cols>
    <col min="1" max="2" width="10.125" style="5" bestFit="1" customWidth="1"/>
    <col min="3" max="3" width="39.375" style="5" bestFit="1" customWidth="1"/>
    <col min="4" max="5" width="5.75" style="5" bestFit="1" customWidth="1"/>
    <col min="6" max="6" width="6" style="5" bestFit="1" customWidth="1"/>
    <col min="7" max="8" width="10.125" style="5" bestFit="1" customWidth="1"/>
    <col min="9" max="9" width="16.25" style="5" customWidth="1"/>
    <col min="10" max="16384" width="9" style="5"/>
  </cols>
  <sheetData>
    <row r="1" spans="1:9" ht="20.25" x14ac:dyDescent="0.2">
      <c r="A1" s="35" t="s">
        <v>177</v>
      </c>
      <c r="B1" s="35"/>
      <c r="C1" s="35"/>
      <c r="D1" s="35"/>
      <c r="E1" s="35"/>
      <c r="F1" s="35"/>
      <c r="G1" s="35"/>
      <c r="H1" s="35"/>
    </row>
    <row r="2" spans="1:9" s="4" customFormat="1" ht="15.75" x14ac:dyDescent="0.25">
      <c r="A2" s="12" t="s">
        <v>227</v>
      </c>
      <c r="B2" s="12" t="s">
        <v>190</v>
      </c>
      <c r="C2" s="12" t="s">
        <v>1</v>
      </c>
      <c r="D2" s="30" t="s">
        <v>225</v>
      </c>
      <c r="E2" s="31"/>
      <c r="F2" s="12" t="s">
        <v>2</v>
      </c>
      <c r="G2" s="12" t="s">
        <v>3</v>
      </c>
      <c r="H2" s="12" t="s">
        <v>179</v>
      </c>
      <c r="I2" s="12" t="s">
        <v>313</v>
      </c>
    </row>
    <row r="3" spans="1:9" ht="15.75" x14ac:dyDescent="0.25">
      <c r="A3" s="32" t="s">
        <v>185</v>
      </c>
      <c r="B3" s="13">
        <v>34</v>
      </c>
      <c r="C3" s="14" t="s">
        <v>9</v>
      </c>
      <c r="D3" s="14" t="s">
        <v>10</v>
      </c>
      <c r="E3" s="14"/>
      <c r="F3" s="14">
        <v>4</v>
      </c>
      <c r="G3" s="14"/>
      <c r="H3" s="14" t="s">
        <v>180</v>
      </c>
      <c r="I3" s="2">
        <f>VLOOKUP(C3,科目代码!$A$2:B172,2,TRUE)</f>
        <v>98</v>
      </c>
    </row>
    <row r="4" spans="1:9" ht="15.75" x14ac:dyDescent="0.25">
      <c r="A4" s="33"/>
      <c r="B4" s="13">
        <v>42</v>
      </c>
      <c r="C4" s="14" t="s">
        <v>11</v>
      </c>
      <c r="D4" s="14" t="s">
        <v>10</v>
      </c>
      <c r="E4" s="14"/>
      <c r="F4" s="14">
        <v>5</v>
      </c>
      <c r="G4" s="14"/>
      <c r="H4" s="14" t="s">
        <v>180</v>
      </c>
      <c r="I4" s="2">
        <f>VLOOKUP(C4,科目代码!$A$2:B173,2,TRUE)</f>
        <v>114</v>
      </c>
    </row>
    <row r="5" spans="1:9" ht="15.75" x14ac:dyDescent="0.25">
      <c r="A5" s="33"/>
      <c r="B5" s="13">
        <v>65</v>
      </c>
      <c r="C5" s="14" t="s">
        <v>12</v>
      </c>
      <c r="D5" s="14" t="s">
        <v>10</v>
      </c>
      <c r="E5" s="14"/>
      <c r="F5" s="14">
        <v>5</v>
      </c>
      <c r="G5" s="14"/>
      <c r="H5" s="14" t="s">
        <v>180</v>
      </c>
      <c r="I5" s="2">
        <f>VLOOKUP(C5,科目代码!$A$2:B174,2,TRUE)</f>
        <v>138</v>
      </c>
    </row>
    <row r="6" spans="1:9" ht="15.75" x14ac:dyDescent="0.25">
      <c r="A6" s="34"/>
      <c r="B6" s="13">
        <v>32</v>
      </c>
      <c r="C6" s="14" t="s">
        <v>6</v>
      </c>
      <c r="D6" s="14"/>
      <c r="E6" s="14" t="s">
        <v>7</v>
      </c>
      <c r="F6" s="14">
        <v>5</v>
      </c>
      <c r="G6" s="14" t="s">
        <v>8</v>
      </c>
      <c r="H6" s="14" t="s">
        <v>180</v>
      </c>
      <c r="I6" s="2">
        <f>VLOOKUP(C6,科目代码!$A$2:B175,2,TRUE)</f>
        <v>92</v>
      </c>
    </row>
    <row r="7" spans="1:9" ht="15.75" x14ac:dyDescent="0.25">
      <c r="A7" s="27" t="s">
        <v>187</v>
      </c>
      <c r="B7" s="13">
        <v>20</v>
      </c>
      <c r="C7" s="14" t="s">
        <v>14</v>
      </c>
      <c r="D7" s="14" t="s">
        <v>10</v>
      </c>
      <c r="E7" s="14"/>
      <c r="F7" s="14">
        <v>4</v>
      </c>
      <c r="G7" s="14"/>
      <c r="H7" s="14" t="s">
        <v>180</v>
      </c>
      <c r="I7" s="2">
        <f>VLOOKUP(C7,科目代码!$A$2:B176,2,TRUE)</f>
        <v>63</v>
      </c>
    </row>
    <row r="8" spans="1:9" ht="15.75" x14ac:dyDescent="0.25">
      <c r="A8" s="28"/>
      <c r="B8" s="13">
        <v>73</v>
      </c>
      <c r="C8" s="14" t="s">
        <v>16</v>
      </c>
      <c r="D8" s="14" t="s">
        <v>10</v>
      </c>
      <c r="E8" s="14"/>
      <c r="F8" s="14">
        <v>4</v>
      </c>
      <c r="G8" s="14"/>
      <c r="H8" s="14" t="s">
        <v>180</v>
      </c>
      <c r="I8" s="2">
        <f>VLOOKUP(C8,科目代码!$A$2:B177,2,TRUE)</f>
        <v>99</v>
      </c>
    </row>
    <row r="9" spans="1:9" ht="15.75" x14ac:dyDescent="0.25">
      <c r="A9" s="28"/>
      <c r="B9" s="13">
        <v>72</v>
      </c>
      <c r="C9" s="14" t="s">
        <v>17</v>
      </c>
      <c r="D9" s="14" t="s">
        <v>10</v>
      </c>
      <c r="E9" s="14"/>
      <c r="F9" s="14">
        <v>4</v>
      </c>
      <c r="G9" s="14"/>
      <c r="H9" s="14" t="s">
        <v>180</v>
      </c>
      <c r="I9" s="2">
        <f>VLOOKUP(C9,科目代码!$A$2:B178,2,TRUE)</f>
        <v>148</v>
      </c>
    </row>
    <row r="10" spans="1:9" ht="15.75" x14ac:dyDescent="0.25">
      <c r="A10" s="28"/>
      <c r="B10" s="13">
        <v>1</v>
      </c>
      <c r="C10" s="14" t="s">
        <v>13</v>
      </c>
      <c r="D10" s="14"/>
      <c r="E10" s="14" t="s">
        <v>7</v>
      </c>
      <c r="F10" s="14">
        <v>4</v>
      </c>
      <c r="G10" s="14"/>
      <c r="H10" s="14" t="s">
        <v>180</v>
      </c>
      <c r="I10" s="2">
        <f>VLOOKUP(C10,科目代码!$A$2:B179,2,TRUE)</f>
        <v>2</v>
      </c>
    </row>
    <row r="11" spans="1:9" ht="15.75" x14ac:dyDescent="0.25">
      <c r="A11" s="28"/>
      <c r="B11" s="13">
        <v>211</v>
      </c>
      <c r="C11" s="14" t="s">
        <v>263</v>
      </c>
      <c r="D11" s="14"/>
      <c r="E11" s="14" t="s">
        <v>7</v>
      </c>
      <c r="F11" s="14">
        <v>4</v>
      </c>
      <c r="G11" s="14" t="s">
        <v>8</v>
      </c>
      <c r="H11" s="14" t="s">
        <v>180</v>
      </c>
      <c r="I11" s="2">
        <f>VLOOKUP(C11,科目代码!$A$2:B180,2,TRUE)</f>
        <v>152</v>
      </c>
    </row>
    <row r="12" spans="1:9" ht="15.75" x14ac:dyDescent="0.25">
      <c r="A12" s="29"/>
      <c r="B12" s="13">
        <v>21</v>
      </c>
      <c r="C12" s="13" t="s">
        <v>15</v>
      </c>
      <c r="D12" s="13"/>
      <c r="E12" s="13" t="s">
        <v>7</v>
      </c>
      <c r="F12" s="13">
        <v>4</v>
      </c>
      <c r="G12" s="13" t="s">
        <v>8</v>
      </c>
      <c r="H12" s="13"/>
      <c r="I12" s="2">
        <f>VLOOKUP(C12,科目代码!$A$2:B181,2,TRUE)</f>
        <v>65</v>
      </c>
    </row>
    <row r="13" spans="1:9" ht="15.75" x14ac:dyDescent="0.25">
      <c r="A13" s="27" t="s">
        <v>188</v>
      </c>
      <c r="B13" s="13">
        <v>4</v>
      </c>
      <c r="C13" s="14" t="s">
        <v>244</v>
      </c>
      <c r="D13" s="14" t="s">
        <v>10</v>
      </c>
      <c r="E13" s="14"/>
      <c r="F13" s="14">
        <v>3</v>
      </c>
      <c r="G13" s="14"/>
      <c r="H13" s="14" t="s">
        <v>180</v>
      </c>
      <c r="I13" s="2">
        <f>VLOOKUP(C13,科目代码!$A$2:B182,2,TRUE)</f>
        <v>10</v>
      </c>
    </row>
    <row r="14" spans="1:9" ht="15.75" x14ac:dyDescent="0.25">
      <c r="A14" s="28"/>
      <c r="B14" s="13">
        <v>174</v>
      </c>
      <c r="C14" s="14" t="s">
        <v>19</v>
      </c>
      <c r="D14" s="14" t="s">
        <v>10</v>
      </c>
      <c r="E14" s="14"/>
      <c r="F14" s="14">
        <v>3</v>
      </c>
      <c r="G14" s="14" t="s">
        <v>8</v>
      </c>
      <c r="H14" s="14" t="s">
        <v>180</v>
      </c>
      <c r="I14" s="2">
        <f>VLOOKUP(C14,科目代码!$A$2:B183,2,TRUE)</f>
        <v>49</v>
      </c>
    </row>
    <row r="15" spans="1:9" ht="15.75" x14ac:dyDescent="0.25">
      <c r="A15" s="28"/>
      <c r="B15" s="13">
        <v>55</v>
      </c>
      <c r="C15" s="14" t="s">
        <v>23</v>
      </c>
      <c r="D15" s="14" t="s">
        <v>10</v>
      </c>
      <c r="E15" s="14"/>
      <c r="F15" s="14">
        <v>3</v>
      </c>
      <c r="G15" s="14"/>
      <c r="H15" s="14" t="s">
        <v>180</v>
      </c>
      <c r="I15" s="2">
        <f>VLOOKUP(C15,科目代码!$A$2:B184,2,TRUE)</f>
        <v>127</v>
      </c>
    </row>
    <row r="16" spans="1:9" ht="15.75" x14ac:dyDescent="0.25">
      <c r="A16" s="28"/>
      <c r="B16" s="13">
        <v>24</v>
      </c>
      <c r="C16" s="14" t="s">
        <v>21</v>
      </c>
      <c r="D16" s="14"/>
      <c r="E16" s="14" t="s">
        <v>7</v>
      </c>
      <c r="F16" s="14">
        <v>3</v>
      </c>
      <c r="G16" s="14"/>
      <c r="H16" s="14" t="s">
        <v>181</v>
      </c>
      <c r="I16" s="2">
        <f>VLOOKUP(C16,科目代码!$A$2:B185,2,TRUE)</f>
        <v>71</v>
      </c>
    </row>
    <row r="17" spans="1:9" ht="15.75" x14ac:dyDescent="0.25">
      <c r="A17" s="28"/>
      <c r="B17" s="13">
        <v>69</v>
      </c>
      <c r="C17" s="14" t="s">
        <v>24</v>
      </c>
      <c r="D17" s="14"/>
      <c r="E17" s="14" t="s">
        <v>7</v>
      </c>
      <c r="F17" s="14">
        <v>3</v>
      </c>
      <c r="G17" s="14" t="s">
        <v>8</v>
      </c>
      <c r="H17" s="14" t="s">
        <v>181</v>
      </c>
      <c r="I17" s="2">
        <f>VLOOKUP(C17,科目代码!$A$2:B186,2,TRUE)</f>
        <v>143</v>
      </c>
    </row>
    <row r="18" spans="1:9" ht="15.75" x14ac:dyDescent="0.25">
      <c r="A18" s="28"/>
      <c r="B18" s="13">
        <v>29</v>
      </c>
      <c r="C18" s="13" t="s">
        <v>20</v>
      </c>
      <c r="D18" s="13"/>
      <c r="E18" s="13" t="s">
        <v>7</v>
      </c>
      <c r="F18" s="13">
        <v>6</v>
      </c>
      <c r="G18" s="13"/>
      <c r="H18" s="13"/>
      <c r="I18" s="2">
        <f>VLOOKUP(C18,科目代码!$A$2:B187,2,TRUE)</f>
        <v>54</v>
      </c>
    </row>
    <row r="19" spans="1:9" ht="15.75" x14ac:dyDescent="0.25">
      <c r="A19" s="29"/>
      <c r="B19" s="13">
        <v>89</v>
      </c>
      <c r="C19" s="13" t="s">
        <v>22</v>
      </c>
      <c r="D19" s="13"/>
      <c r="E19" s="13" t="s">
        <v>7</v>
      </c>
      <c r="F19" s="13">
        <v>5</v>
      </c>
      <c r="G19" s="13"/>
      <c r="H19" s="13"/>
      <c r="I19" s="2">
        <f>VLOOKUP(C19,科目代码!$A$2:B188,2,TRUE)</f>
        <v>112</v>
      </c>
    </row>
    <row r="20" spans="1:9" ht="15.75" x14ac:dyDescent="0.25">
      <c r="A20" s="27" t="s">
        <v>189</v>
      </c>
      <c r="B20" s="13">
        <v>36</v>
      </c>
      <c r="C20" s="14" t="s">
        <v>245</v>
      </c>
      <c r="D20" s="14" t="s">
        <v>10</v>
      </c>
      <c r="E20" s="14"/>
      <c r="F20" s="14">
        <v>3</v>
      </c>
      <c r="G20" s="14"/>
      <c r="H20" s="14" t="s">
        <v>180</v>
      </c>
      <c r="I20" s="2">
        <f>VLOOKUP(C20,科目代码!$A$2:B189,2,TRUE)</f>
        <v>105</v>
      </c>
    </row>
    <row r="21" spans="1:9" ht="15.75" x14ac:dyDescent="0.25">
      <c r="A21" s="28"/>
      <c r="B21" s="13">
        <v>66</v>
      </c>
      <c r="C21" s="14" t="s">
        <v>246</v>
      </c>
      <c r="D21" s="14" t="s">
        <v>10</v>
      </c>
      <c r="E21" s="14"/>
      <c r="F21" s="14">
        <v>8</v>
      </c>
      <c r="G21" s="14"/>
      <c r="H21" s="14" t="s">
        <v>180</v>
      </c>
      <c r="I21" s="2">
        <f>VLOOKUP(C21,科目代码!$A$2:B190,2,TRUE)</f>
        <v>142</v>
      </c>
    </row>
    <row r="22" spans="1:9" ht="15.75" x14ac:dyDescent="0.25">
      <c r="A22" s="28"/>
      <c r="B22" s="13">
        <v>61</v>
      </c>
      <c r="C22" s="14" t="s">
        <v>247</v>
      </c>
      <c r="D22" s="14"/>
      <c r="E22" s="14" t="s">
        <v>7</v>
      </c>
      <c r="F22" s="14">
        <v>3</v>
      </c>
      <c r="G22" s="14"/>
      <c r="H22" s="14" t="s">
        <v>182</v>
      </c>
      <c r="I22" s="2">
        <f>VLOOKUP(C22,科目代码!$A$2:B191,2,TRUE)</f>
        <v>131</v>
      </c>
    </row>
    <row r="23" spans="1:9" ht="15.75" x14ac:dyDescent="0.25">
      <c r="A23" s="28"/>
      <c r="B23" s="13">
        <v>70</v>
      </c>
      <c r="C23" s="14" t="s">
        <v>248</v>
      </c>
      <c r="D23" s="14"/>
      <c r="E23" s="14" t="s">
        <v>7</v>
      </c>
      <c r="F23" s="14">
        <v>3</v>
      </c>
      <c r="G23" s="14"/>
      <c r="H23" s="14" t="s">
        <v>183</v>
      </c>
      <c r="I23" s="2">
        <f>VLOOKUP(C23,科目代码!$A$2:B192,2,TRUE)</f>
        <v>144</v>
      </c>
    </row>
    <row r="24" spans="1:9" ht="15.75" x14ac:dyDescent="0.25">
      <c r="A24" s="29"/>
      <c r="B24" s="13">
        <v>165</v>
      </c>
      <c r="C24" s="13" t="s">
        <v>27</v>
      </c>
      <c r="D24" s="13"/>
      <c r="E24" s="13" t="s">
        <v>7</v>
      </c>
      <c r="F24" s="13">
        <v>4</v>
      </c>
      <c r="G24" s="13"/>
      <c r="H24" s="13"/>
      <c r="I24" s="2">
        <f>VLOOKUP(C24,科目代码!$A$2:B193,2,TRUE)</f>
        <v>134</v>
      </c>
    </row>
    <row r="25" spans="1:9" ht="15.75" x14ac:dyDescent="0.25">
      <c r="A25" s="12" t="s">
        <v>224</v>
      </c>
      <c r="B25" s="13"/>
      <c r="C25" s="13"/>
      <c r="D25" s="13">
        <f>SUMPRODUCT((D3:D24="必修")*(F3:F24))</f>
        <v>46</v>
      </c>
      <c r="E25" s="13">
        <f>SUMPRODUCT((E3:E24="选修")*(F3:F24)*(H3:H24="是"))</f>
        <v>25</v>
      </c>
      <c r="F25" s="13"/>
      <c r="G25" s="13"/>
      <c r="H25" s="13"/>
      <c r="I25" s="2"/>
    </row>
    <row r="26" spans="1:9" ht="15.75" hidden="1" x14ac:dyDescent="0.25">
      <c r="A26" s="12" t="s">
        <v>184</v>
      </c>
      <c r="B26" s="13"/>
      <c r="C26" s="13"/>
      <c r="D26" s="13">
        <v>46</v>
      </c>
      <c r="E26" s="13">
        <v>24</v>
      </c>
      <c r="F26" s="13"/>
      <c r="G26" s="13"/>
      <c r="H26" s="13"/>
      <c r="I26" s="5" t="e">
        <f>VLOOKUP(C26,科目代码!A25:B195,2,TRUE)</f>
        <v>#N/A</v>
      </c>
    </row>
  </sheetData>
  <mergeCells count="6">
    <mergeCell ref="A20:A24"/>
    <mergeCell ref="D2:E2"/>
    <mergeCell ref="A3:A6"/>
    <mergeCell ref="A1:H1"/>
    <mergeCell ref="A7:A12"/>
    <mergeCell ref="A13:A1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activeCell="I23" sqref="I23"/>
    </sheetView>
  </sheetViews>
  <sheetFormatPr defaultRowHeight="14.25" x14ac:dyDescent="0.2"/>
  <cols>
    <col min="1" max="2" width="9.375" bestFit="1" customWidth="1"/>
    <col min="3" max="3" width="24.5" bestFit="1" customWidth="1"/>
    <col min="4" max="6" width="5.5" bestFit="1" customWidth="1"/>
    <col min="7" max="8" width="9.375" bestFit="1" customWidth="1"/>
    <col min="9" max="9" width="11.875" bestFit="1" customWidth="1"/>
    <col min="10" max="10" width="24.5" bestFit="1" customWidth="1"/>
    <col min="11" max="11" width="8.25" bestFit="1" customWidth="1"/>
    <col min="12" max="13" width="5.5" bestFit="1" customWidth="1"/>
    <col min="14" max="15" width="9.375" bestFit="1" customWidth="1"/>
  </cols>
  <sheetData>
    <row r="1" spans="1:9" s="5" customFormat="1" ht="20.25" x14ac:dyDescent="0.2">
      <c r="A1" s="39" t="s">
        <v>174</v>
      </c>
      <c r="B1" s="39"/>
      <c r="C1" s="39"/>
      <c r="D1" s="39"/>
      <c r="E1" s="39"/>
      <c r="F1" s="39"/>
      <c r="G1" s="39"/>
    </row>
    <row r="2" spans="1:9" s="3" customFormat="1" ht="15.75" x14ac:dyDescent="0.25">
      <c r="A2" s="6" t="s">
        <v>227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5</v>
      </c>
      <c r="I2" s="12" t="s">
        <v>312</v>
      </c>
    </row>
    <row r="3" spans="1:9" x14ac:dyDescent="0.2">
      <c r="A3" s="36" t="s">
        <v>186</v>
      </c>
      <c r="B3" s="9">
        <v>174</v>
      </c>
      <c r="C3" s="9" t="s">
        <v>19</v>
      </c>
      <c r="D3" s="9" t="s">
        <v>10</v>
      </c>
      <c r="E3" s="9"/>
      <c r="F3" s="9">
        <v>3</v>
      </c>
      <c r="G3" s="9" t="s">
        <v>8</v>
      </c>
      <c r="H3" s="9" t="s">
        <v>183</v>
      </c>
      <c r="I3" s="2">
        <f>VLOOKUP(C3,科目代码!$A$2:B172,2,TRUE)</f>
        <v>49</v>
      </c>
    </row>
    <row r="4" spans="1:9" x14ac:dyDescent="0.2">
      <c r="A4" s="37"/>
      <c r="B4" s="9">
        <v>34</v>
      </c>
      <c r="C4" s="9" t="s">
        <v>9</v>
      </c>
      <c r="D4" s="9" t="s">
        <v>10</v>
      </c>
      <c r="E4" s="9"/>
      <c r="F4" s="9">
        <v>4</v>
      </c>
      <c r="G4" s="9"/>
      <c r="H4" s="9" t="s">
        <v>183</v>
      </c>
      <c r="I4" s="2">
        <f>VLOOKUP(C4,科目代码!$A$2:B173,2,TRUE)</f>
        <v>98</v>
      </c>
    </row>
    <row r="5" spans="1:9" x14ac:dyDescent="0.2">
      <c r="A5" s="37"/>
      <c r="B5" s="9">
        <v>42</v>
      </c>
      <c r="C5" s="9" t="s">
        <v>11</v>
      </c>
      <c r="D5" s="9" t="s">
        <v>10</v>
      </c>
      <c r="E5" s="9"/>
      <c r="F5" s="9">
        <v>5</v>
      </c>
      <c r="G5" s="9"/>
      <c r="H5" s="9" t="s">
        <v>183</v>
      </c>
      <c r="I5" s="2">
        <f>VLOOKUP(C5,科目代码!$A$2:B174,2,TRUE)</f>
        <v>114</v>
      </c>
    </row>
    <row r="6" spans="1:9" x14ac:dyDescent="0.2">
      <c r="A6" s="38"/>
      <c r="B6" s="9">
        <v>65</v>
      </c>
      <c r="C6" s="9" t="s">
        <v>12</v>
      </c>
      <c r="D6" s="9"/>
      <c r="E6" s="9" t="s">
        <v>7</v>
      </c>
      <c r="F6" s="9">
        <v>5</v>
      </c>
      <c r="G6" s="9"/>
      <c r="H6" s="9" t="s">
        <v>183</v>
      </c>
      <c r="I6" s="2">
        <f>VLOOKUP(C6,科目代码!$A$2:B175,2,TRUE)</f>
        <v>138</v>
      </c>
    </row>
    <row r="7" spans="1:9" x14ac:dyDescent="0.2">
      <c r="A7" s="36" t="s">
        <v>220</v>
      </c>
      <c r="B7" s="9">
        <v>10</v>
      </c>
      <c r="C7" s="9" t="s">
        <v>88</v>
      </c>
      <c r="D7" s="9" t="s">
        <v>10</v>
      </c>
      <c r="E7" s="9"/>
      <c r="F7" s="9">
        <v>9</v>
      </c>
      <c r="G7" s="9"/>
      <c r="H7" s="9" t="s">
        <v>183</v>
      </c>
      <c r="I7" s="2">
        <f>VLOOKUP(C7,科目代码!$A$2:B176,2,TRUE)</f>
        <v>33</v>
      </c>
    </row>
    <row r="8" spans="1:9" x14ac:dyDescent="0.2">
      <c r="A8" s="37"/>
      <c r="B8" s="9">
        <v>20</v>
      </c>
      <c r="C8" s="9" t="s">
        <v>14</v>
      </c>
      <c r="D8" s="9" t="s">
        <v>10</v>
      </c>
      <c r="E8" s="9"/>
      <c r="F8" s="9">
        <v>4</v>
      </c>
      <c r="G8" s="9"/>
      <c r="H8" s="9" t="s">
        <v>183</v>
      </c>
      <c r="I8" s="2">
        <f>VLOOKUP(C8,科目代码!$A$2:B177,2,TRUE)</f>
        <v>63</v>
      </c>
    </row>
    <row r="9" spans="1:9" x14ac:dyDescent="0.2">
      <c r="A9" s="37"/>
      <c r="B9" s="9">
        <v>73</v>
      </c>
      <c r="C9" s="9" t="s">
        <v>16</v>
      </c>
      <c r="D9" s="9" t="s">
        <v>10</v>
      </c>
      <c r="E9" s="9"/>
      <c r="F9" s="9">
        <v>4</v>
      </c>
      <c r="G9" s="9"/>
      <c r="H9" s="9" t="s">
        <v>183</v>
      </c>
      <c r="I9" s="2">
        <f>VLOOKUP(C9,科目代码!$A$2:B178,2,TRUE)</f>
        <v>99</v>
      </c>
    </row>
    <row r="10" spans="1:9" x14ac:dyDescent="0.2">
      <c r="A10" s="37"/>
      <c r="B10" s="9">
        <v>101</v>
      </c>
      <c r="C10" s="9" t="s">
        <v>89</v>
      </c>
      <c r="D10" s="9"/>
      <c r="E10" s="9" t="s">
        <v>7</v>
      </c>
      <c r="F10" s="9">
        <v>3</v>
      </c>
      <c r="G10" s="9" t="s">
        <v>8</v>
      </c>
      <c r="H10" s="9" t="s">
        <v>183</v>
      </c>
      <c r="I10" s="2">
        <f>VLOOKUP(C10,科目代码!$A$2:B179,2,TRUE)</f>
        <v>35</v>
      </c>
    </row>
    <row r="11" spans="1:9" x14ac:dyDescent="0.2">
      <c r="A11" s="37"/>
      <c r="B11" s="9">
        <v>24</v>
      </c>
      <c r="C11" s="9" t="s">
        <v>21</v>
      </c>
      <c r="D11" s="9"/>
      <c r="E11" s="9" t="s">
        <v>7</v>
      </c>
      <c r="F11" s="9">
        <v>3</v>
      </c>
      <c r="G11" s="9"/>
      <c r="H11" s="9" t="s">
        <v>183</v>
      </c>
      <c r="I11" s="2">
        <f>VLOOKUP(C11,科目代码!$A$2:B180,2,TRUE)</f>
        <v>71</v>
      </c>
    </row>
    <row r="12" spans="1:9" x14ac:dyDescent="0.2">
      <c r="A12" s="38"/>
      <c r="B12" s="2">
        <v>163</v>
      </c>
      <c r="C12" s="2" t="s">
        <v>90</v>
      </c>
      <c r="D12" s="2"/>
      <c r="E12" s="2" t="s">
        <v>7</v>
      </c>
      <c r="F12" s="2">
        <v>3</v>
      </c>
      <c r="G12" s="2" t="s">
        <v>8</v>
      </c>
      <c r="H12" s="2"/>
      <c r="I12" s="2">
        <f>VLOOKUP(C12,科目代码!$A$2:B181,2,TRUE)</f>
        <v>145</v>
      </c>
    </row>
    <row r="13" spans="1:9" x14ac:dyDescent="0.2">
      <c r="A13" s="36" t="s">
        <v>242</v>
      </c>
      <c r="B13" s="9">
        <v>210</v>
      </c>
      <c r="C13" s="9" t="s">
        <v>93</v>
      </c>
      <c r="D13" s="9" t="s">
        <v>10</v>
      </c>
      <c r="E13" s="9"/>
      <c r="F13" s="9">
        <v>3</v>
      </c>
      <c r="G13" s="9" t="s">
        <v>8</v>
      </c>
      <c r="H13" s="9" t="s">
        <v>183</v>
      </c>
      <c r="I13" s="2">
        <f>VLOOKUP(C13,科目代码!$A$2:B182,2,TRUE)</f>
        <v>39</v>
      </c>
    </row>
    <row r="14" spans="1:9" x14ac:dyDescent="0.2">
      <c r="A14" s="37"/>
      <c r="B14" s="9">
        <v>188</v>
      </c>
      <c r="C14" s="9" t="s">
        <v>94</v>
      </c>
      <c r="D14" s="9" t="s">
        <v>10</v>
      </c>
      <c r="E14" s="9"/>
      <c r="F14" s="9">
        <v>5</v>
      </c>
      <c r="G14" s="9"/>
      <c r="H14" s="9" t="s">
        <v>183</v>
      </c>
      <c r="I14" s="2">
        <f>VLOOKUP(C14,科目代码!$A$2:B183,2,TRUE)</f>
        <v>53</v>
      </c>
    </row>
    <row r="15" spans="1:9" x14ac:dyDescent="0.2">
      <c r="A15" s="37"/>
      <c r="B15" s="9">
        <v>64</v>
      </c>
      <c r="C15" s="9" t="s">
        <v>95</v>
      </c>
      <c r="D15" s="9" t="s">
        <v>10</v>
      </c>
      <c r="E15" s="9"/>
      <c r="F15" s="9">
        <v>3</v>
      </c>
      <c r="G15" s="9"/>
      <c r="H15" s="9" t="s">
        <v>183</v>
      </c>
      <c r="I15" s="2">
        <f>VLOOKUP(C15,科目代码!$A$2:B184,2,TRUE)</f>
        <v>136</v>
      </c>
    </row>
    <row r="16" spans="1:9" x14ac:dyDescent="0.2">
      <c r="A16" s="37"/>
      <c r="B16" s="2">
        <v>193</v>
      </c>
      <c r="C16" s="2" t="s">
        <v>91</v>
      </c>
      <c r="D16" s="2"/>
      <c r="E16" s="2" t="s">
        <v>7</v>
      </c>
      <c r="F16" s="2">
        <v>3</v>
      </c>
      <c r="G16" s="2"/>
      <c r="H16" s="2"/>
      <c r="I16" s="2">
        <f>VLOOKUP(C16,科目代码!$A$2:B185,2,TRUE)</f>
        <v>14</v>
      </c>
    </row>
    <row r="17" spans="1:9" x14ac:dyDescent="0.2">
      <c r="A17" s="37"/>
      <c r="B17" s="2">
        <v>194</v>
      </c>
      <c r="C17" s="2" t="s">
        <v>92</v>
      </c>
      <c r="D17" s="2"/>
      <c r="E17" s="2" t="s">
        <v>7</v>
      </c>
      <c r="F17" s="2">
        <v>3</v>
      </c>
      <c r="G17" s="2"/>
      <c r="H17" s="2"/>
      <c r="I17" s="2">
        <f>VLOOKUP(C17,科目代码!$A$2:B186,2,TRUE)</f>
        <v>31</v>
      </c>
    </row>
    <row r="18" spans="1:9" x14ac:dyDescent="0.2">
      <c r="A18" s="38"/>
      <c r="B18" s="2">
        <v>120</v>
      </c>
      <c r="C18" s="2" t="s">
        <v>41</v>
      </c>
      <c r="D18" s="2"/>
      <c r="E18" s="2" t="s">
        <v>7</v>
      </c>
      <c r="F18" s="2">
        <v>2</v>
      </c>
      <c r="G18" s="2" t="s">
        <v>8</v>
      </c>
      <c r="H18" s="2"/>
      <c r="I18" s="2">
        <f>VLOOKUP(C18,科目代码!$A$2:B187,2,TRUE)</f>
        <v>40</v>
      </c>
    </row>
    <row r="19" spans="1:9" x14ac:dyDescent="0.2">
      <c r="A19" s="36" t="s">
        <v>241</v>
      </c>
      <c r="B19" s="9">
        <v>168</v>
      </c>
      <c r="C19" s="9" t="s">
        <v>97</v>
      </c>
      <c r="D19" s="9" t="s">
        <v>10</v>
      </c>
      <c r="E19" s="9"/>
      <c r="F19" s="9">
        <v>3</v>
      </c>
      <c r="G19" s="9"/>
      <c r="H19" s="9" t="s">
        <v>183</v>
      </c>
      <c r="I19" s="2">
        <f>VLOOKUP(C19,科目代码!$A$2:B188,2,TRUE)</f>
        <v>168</v>
      </c>
    </row>
    <row r="20" spans="1:9" x14ac:dyDescent="0.2">
      <c r="A20" s="37"/>
      <c r="B20" s="9">
        <v>208</v>
      </c>
      <c r="C20" s="9" t="s">
        <v>98</v>
      </c>
      <c r="D20" s="9" t="s">
        <v>10</v>
      </c>
      <c r="E20" s="9"/>
      <c r="F20" s="9">
        <v>4</v>
      </c>
      <c r="G20" s="9"/>
      <c r="H20" s="9" t="s">
        <v>183</v>
      </c>
      <c r="I20" s="2">
        <f>VLOOKUP(C20,科目代码!$A$2:B189,2,TRUE)</f>
        <v>74</v>
      </c>
    </row>
    <row r="21" spans="1:9" x14ac:dyDescent="0.2">
      <c r="A21" s="37"/>
      <c r="B21" s="9">
        <v>209</v>
      </c>
      <c r="C21" s="9" t="s">
        <v>99</v>
      </c>
      <c r="D21" s="9" t="s">
        <v>10</v>
      </c>
      <c r="E21" s="9"/>
      <c r="F21" s="9">
        <v>7</v>
      </c>
      <c r="G21" s="9"/>
      <c r="H21" s="9" t="s">
        <v>183</v>
      </c>
      <c r="I21" s="2">
        <f>VLOOKUP(C21,科目代码!$A$2:B190,2,TRUE)</f>
        <v>140</v>
      </c>
    </row>
    <row r="22" spans="1:9" x14ac:dyDescent="0.2">
      <c r="A22" s="38"/>
      <c r="B22" s="2">
        <v>197</v>
      </c>
      <c r="C22" s="2" t="s">
        <v>96</v>
      </c>
      <c r="D22" s="2"/>
      <c r="E22" s="2" t="s">
        <v>7</v>
      </c>
      <c r="F22" s="2">
        <v>3</v>
      </c>
      <c r="G22" s="2"/>
      <c r="H22" s="2"/>
      <c r="I22" s="2">
        <f>VLOOKUP(C22,科目代码!$A$2:B191,2,TRUE)</f>
        <v>8</v>
      </c>
    </row>
    <row r="23" spans="1:9" x14ac:dyDescent="0.2">
      <c r="A23" s="1" t="s">
        <v>156</v>
      </c>
      <c r="B23" s="2"/>
      <c r="C23" s="2"/>
      <c r="D23" s="1">
        <f>SUMPRODUCT((D3:D22="必修")*(F3:F22))</f>
        <v>54</v>
      </c>
      <c r="E23" s="1">
        <f>SUMPRODUCT((E3:E22="选修")*(H3:H22="是")*(F3:F22))</f>
        <v>11</v>
      </c>
      <c r="F23" s="2"/>
      <c r="G23" s="2"/>
      <c r="H23" s="2"/>
      <c r="I23" s="2"/>
    </row>
    <row r="24" spans="1:9" hidden="1" x14ac:dyDescent="0.2">
      <c r="A24" s="1" t="s">
        <v>231</v>
      </c>
      <c r="B24" s="2"/>
      <c r="C24" s="2"/>
      <c r="D24" s="1">
        <v>54</v>
      </c>
      <c r="E24" s="1">
        <v>11</v>
      </c>
      <c r="F24" s="2"/>
      <c r="G24" s="2"/>
      <c r="H24" s="2"/>
      <c r="I24" t="e">
        <f>VLOOKUP(C24,科目代码!$A$2:B193,2,TRUE)</f>
        <v>#N/A</v>
      </c>
    </row>
  </sheetData>
  <mergeCells count="6">
    <mergeCell ref="A19:A22"/>
    <mergeCell ref="A1:G1"/>
    <mergeCell ref="D2:E2"/>
    <mergeCell ref="A3:A6"/>
    <mergeCell ref="A7:A12"/>
    <mergeCell ref="A13:A1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Normal="100" workbookViewId="0">
      <selection activeCell="O30" sqref="O30"/>
    </sheetView>
  </sheetViews>
  <sheetFormatPr defaultRowHeight="14.25" x14ac:dyDescent="0.2"/>
  <cols>
    <col min="1" max="2" width="9.375" bestFit="1" customWidth="1"/>
    <col min="3" max="3" width="36.75" bestFit="1" customWidth="1"/>
    <col min="4" max="6" width="5.5" bestFit="1" customWidth="1"/>
    <col min="7" max="9" width="9.375" bestFit="1" customWidth="1"/>
    <col min="10" max="10" width="11.875" bestFit="1" customWidth="1"/>
    <col min="11" max="11" width="26.125" customWidth="1"/>
    <col min="12" max="12" width="8.25" bestFit="1" customWidth="1"/>
    <col min="13" max="14" width="5.5" bestFit="1" customWidth="1"/>
    <col min="15" max="17" width="9.375" bestFit="1" customWidth="1"/>
  </cols>
  <sheetData>
    <row r="1" spans="1:10" s="5" customFormat="1" ht="20.25" x14ac:dyDescent="0.2">
      <c r="A1" s="39" t="s">
        <v>173</v>
      </c>
      <c r="B1" s="39"/>
      <c r="C1" s="39"/>
      <c r="D1" s="39"/>
      <c r="E1" s="39"/>
      <c r="F1" s="39"/>
      <c r="G1" s="39"/>
      <c r="H1" s="39"/>
    </row>
    <row r="2" spans="1:10" s="3" customFormat="1" ht="15.75" x14ac:dyDescent="0.25">
      <c r="A2" s="1" t="s">
        <v>137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4</v>
      </c>
      <c r="I2" s="1" t="s">
        <v>5</v>
      </c>
      <c r="J2" s="12" t="s">
        <v>312</v>
      </c>
    </row>
    <row r="3" spans="1:10" x14ac:dyDescent="0.2">
      <c r="A3" s="36" t="s">
        <v>149</v>
      </c>
      <c r="B3" s="9">
        <v>174</v>
      </c>
      <c r="C3" s="9" t="s">
        <v>19</v>
      </c>
      <c r="D3" s="9" t="s">
        <v>10</v>
      </c>
      <c r="E3" s="9"/>
      <c r="F3" s="9">
        <v>3</v>
      </c>
      <c r="G3" s="9" t="s">
        <v>8</v>
      </c>
      <c r="H3" s="9"/>
      <c r="I3" s="9" t="s">
        <v>199</v>
      </c>
      <c r="J3" s="2">
        <f>VLOOKUP(C3,科目代码!$A$2:B172,2,TRUE)</f>
        <v>49</v>
      </c>
    </row>
    <row r="4" spans="1:10" x14ac:dyDescent="0.2">
      <c r="A4" s="37"/>
      <c r="B4" s="9">
        <v>34</v>
      </c>
      <c r="C4" s="9" t="s">
        <v>9</v>
      </c>
      <c r="D4" s="9" t="s">
        <v>10</v>
      </c>
      <c r="E4" s="9"/>
      <c r="F4" s="9">
        <v>4</v>
      </c>
      <c r="G4" s="9"/>
      <c r="H4" s="9"/>
      <c r="I4" s="9" t="s">
        <v>199</v>
      </c>
      <c r="J4" s="2">
        <f>VLOOKUP(C4,科目代码!$A$2:B173,2,TRUE)</f>
        <v>98</v>
      </c>
    </row>
    <row r="5" spans="1:10" x14ac:dyDescent="0.2">
      <c r="A5" s="37"/>
      <c r="B5" s="9">
        <v>42</v>
      </c>
      <c r="C5" s="9" t="s">
        <v>11</v>
      </c>
      <c r="D5" s="9" t="s">
        <v>10</v>
      </c>
      <c r="E5" s="9"/>
      <c r="F5" s="9">
        <v>5</v>
      </c>
      <c r="G5" s="9"/>
      <c r="H5" s="9" t="s">
        <v>32</v>
      </c>
      <c r="I5" s="9" t="s">
        <v>199</v>
      </c>
      <c r="J5" s="2">
        <f>VLOOKUP(C5,科目代码!$A$2:B174,2,TRUE)</f>
        <v>114</v>
      </c>
    </row>
    <row r="6" spans="1:10" x14ac:dyDescent="0.2">
      <c r="A6" s="38"/>
      <c r="B6" s="9">
        <v>65</v>
      </c>
      <c r="C6" s="9" t="s">
        <v>12</v>
      </c>
      <c r="D6" s="9" t="s">
        <v>10</v>
      </c>
      <c r="E6" s="9"/>
      <c r="F6" s="9">
        <v>5</v>
      </c>
      <c r="G6" s="9"/>
      <c r="H6" s="9" t="s">
        <v>32</v>
      </c>
      <c r="I6" s="9" t="s">
        <v>199</v>
      </c>
      <c r="J6" s="2">
        <f>VLOOKUP(C6,科目代码!$A$2:B175,2,TRUE)</f>
        <v>138</v>
      </c>
    </row>
    <row r="7" spans="1:10" x14ac:dyDescent="0.2">
      <c r="A7" s="36" t="s">
        <v>150</v>
      </c>
      <c r="B7" s="9">
        <v>164</v>
      </c>
      <c r="C7" s="9" t="s">
        <v>34</v>
      </c>
      <c r="D7" s="9" t="s">
        <v>10</v>
      </c>
      <c r="E7" s="9"/>
      <c r="F7" s="9">
        <v>3</v>
      </c>
      <c r="G7" s="9"/>
      <c r="H7" s="9"/>
      <c r="I7" s="9" t="s">
        <v>199</v>
      </c>
      <c r="J7" s="2">
        <f>VLOOKUP(C7,科目代码!$A$2:B176,2,TRUE)</f>
        <v>164</v>
      </c>
    </row>
    <row r="8" spans="1:10" x14ac:dyDescent="0.2">
      <c r="A8" s="37"/>
      <c r="B8" s="9">
        <v>11</v>
      </c>
      <c r="C8" s="9" t="s">
        <v>100</v>
      </c>
      <c r="D8" s="9" t="s">
        <v>10</v>
      </c>
      <c r="E8" s="9"/>
      <c r="F8" s="9">
        <v>10</v>
      </c>
      <c r="G8" s="9"/>
      <c r="H8" s="9" t="s">
        <v>32</v>
      </c>
      <c r="I8" s="9" t="s">
        <v>199</v>
      </c>
      <c r="J8" s="2">
        <f>VLOOKUP(C8,科目代码!$A$2:B177,2,TRUE)</f>
        <v>32</v>
      </c>
    </row>
    <row r="9" spans="1:10" x14ac:dyDescent="0.2">
      <c r="A9" s="37"/>
      <c r="B9" s="9">
        <v>20</v>
      </c>
      <c r="C9" s="9" t="s">
        <v>14</v>
      </c>
      <c r="D9" s="9" t="s">
        <v>10</v>
      </c>
      <c r="E9" s="9"/>
      <c r="F9" s="9">
        <v>4</v>
      </c>
      <c r="G9" s="9"/>
      <c r="H9" s="9" t="s">
        <v>32</v>
      </c>
      <c r="I9" s="9" t="s">
        <v>199</v>
      </c>
      <c r="J9" s="2">
        <f>VLOOKUP(C9,科目代码!$A$2:B178,2,TRUE)</f>
        <v>63</v>
      </c>
    </row>
    <row r="10" spans="1:10" x14ac:dyDescent="0.2">
      <c r="A10" s="37"/>
      <c r="B10" s="9">
        <v>73</v>
      </c>
      <c r="C10" s="9" t="s">
        <v>16</v>
      </c>
      <c r="D10" s="9" t="s">
        <v>10</v>
      </c>
      <c r="E10" s="9"/>
      <c r="F10" s="9">
        <v>4</v>
      </c>
      <c r="G10" s="9"/>
      <c r="H10" s="9"/>
      <c r="I10" s="9" t="s">
        <v>199</v>
      </c>
      <c r="J10" s="2">
        <f>VLOOKUP(C10,科目代码!$A$2:B179,2,TRUE)</f>
        <v>99</v>
      </c>
    </row>
    <row r="11" spans="1:10" x14ac:dyDescent="0.2">
      <c r="A11" s="37"/>
      <c r="B11" s="9">
        <v>72</v>
      </c>
      <c r="C11" s="9" t="s">
        <v>17</v>
      </c>
      <c r="D11" s="9"/>
      <c r="E11" s="9" t="s">
        <v>7</v>
      </c>
      <c r="F11" s="9">
        <v>4</v>
      </c>
      <c r="G11" s="9"/>
      <c r="H11" s="9"/>
      <c r="I11" s="9" t="s">
        <v>199</v>
      </c>
      <c r="J11" s="2">
        <f>VLOOKUP(C11,科目代码!$A$2:B180,2,TRUE)</f>
        <v>148</v>
      </c>
    </row>
    <row r="12" spans="1:10" x14ac:dyDescent="0.2">
      <c r="A12" s="38"/>
      <c r="B12" s="2">
        <v>155</v>
      </c>
      <c r="C12" s="2" t="s">
        <v>60</v>
      </c>
      <c r="D12" s="2"/>
      <c r="E12" s="2" t="s">
        <v>7</v>
      </c>
      <c r="F12" s="2">
        <v>3</v>
      </c>
      <c r="G12" s="2"/>
      <c r="H12" s="2"/>
      <c r="I12" s="2"/>
      <c r="J12" s="2">
        <f>VLOOKUP(C12,科目代码!$A$2:B181,2,TRUE)</f>
        <v>155</v>
      </c>
    </row>
    <row r="13" spans="1:10" x14ac:dyDescent="0.2">
      <c r="A13" s="36" t="s">
        <v>157</v>
      </c>
      <c r="B13" s="9">
        <v>101</v>
      </c>
      <c r="C13" s="9" t="s">
        <v>89</v>
      </c>
      <c r="D13" s="9" t="s">
        <v>10</v>
      </c>
      <c r="E13" s="9"/>
      <c r="F13" s="9">
        <v>3</v>
      </c>
      <c r="G13" s="9" t="s">
        <v>8</v>
      </c>
      <c r="H13" s="9"/>
      <c r="I13" s="9" t="s">
        <v>199</v>
      </c>
      <c r="J13" s="2">
        <f>VLOOKUP(C13,科目代码!$A$2:B182,2,TRUE)</f>
        <v>35</v>
      </c>
    </row>
    <row r="14" spans="1:10" x14ac:dyDescent="0.2">
      <c r="A14" s="37"/>
      <c r="B14" s="9">
        <v>167</v>
      </c>
      <c r="C14" s="9" t="s">
        <v>52</v>
      </c>
      <c r="D14" s="9" t="s">
        <v>10</v>
      </c>
      <c r="E14" s="9"/>
      <c r="F14" s="9">
        <v>4</v>
      </c>
      <c r="G14" s="9"/>
      <c r="H14" s="9"/>
      <c r="I14" s="9" t="s">
        <v>199</v>
      </c>
      <c r="J14" s="2">
        <f>VLOOKUP(C14,科目代码!$A$2:B183,2,TRUE)</f>
        <v>168</v>
      </c>
    </row>
    <row r="15" spans="1:10" x14ac:dyDescent="0.2">
      <c r="A15" s="37"/>
      <c r="B15" s="9">
        <v>184</v>
      </c>
      <c r="C15" s="9" t="s">
        <v>101</v>
      </c>
      <c r="D15" s="9" t="s">
        <v>10</v>
      </c>
      <c r="E15" s="9"/>
      <c r="F15" s="9">
        <v>4</v>
      </c>
      <c r="G15" s="9" t="s">
        <v>8</v>
      </c>
      <c r="H15" s="9"/>
      <c r="I15" s="9" t="s">
        <v>199</v>
      </c>
      <c r="J15" s="2">
        <f>VLOOKUP(C15,科目代码!$A$2:B184,2,TRUE)</f>
        <v>38</v>
      </c>
    </row>
    <row r="16" spans="1:10" x14ac:dyDescent="0.2">
      <c r="A16" s="37"/>
      <c r="B16" s="9">
        <v>74</v>
      </c>
      <c r="C16" s="9" t="s">
        <v>43</v>
      </c>
      <c r="D16" s="9" t="s">
        <v>10</v>
      </c>
      <c r="E16" s="9"/>
      <c r="F16" s="9">
        <v>8</v>
      </c>
      <c r="G16" s="9"/>
      <c r="H16" s="9"/>
      <c r="I16" s="9" t="s">
        <v>199</v>
      </c>
      <c r="J16" s="2">
        <f>VLOOKUP(C16,科目代码!$A$2:B185,2,TRUE)</f>
        <v>100</v>
      </c>
    </row>
    <row r="17" spans="1:10" x14ac:dyDescent="0.2">
      <c r="A17" s="37"/>
      <c r="B17" s="9">
        <v>1</v>
      </c>
      <c r="C17" s="9" t="s">
        <v>13</v>
      </c>
      <c r="D17" s="9"/>
      <c r="E17" s="9" t="s">
        <v>7</v>
      </c>
      <c r="F17" s="9">
        <v>4</v>
      </c>
      <c r="G17" s="9"/>
      <c r="H17" s="9"/>
      <c r="I17" s="9" t="s">
        <v>199</v>
      </c>
      <c r="J17" s="2">
        <f>VLOOKUP(C17,科目代码!$A$2:B186,2,TRUE)</f>
        <v>2</v>
      </c>
    </row>
    <row r="18" spans="1:10" x14ac:dyDescent="0.2">
      <c r="A18" s="38"/>
      <c r="B18" s="2">
        <v>55</v>
      </c>
      <c r="C18" s="2" t="s">
        <v>23</v>
      </c>
      <c r="D18" s="2"/>
      <c r="E18" s="2" t="s">
        <v>7</v>
      </c>
      <c r="F18" s="2">
        <v>3</v>
      </c>
      <c r="G18" s="2"/>
      <c r="H18" s="2"/>
      <c r="I18" s="2"/>
      <c r="J18" s="2">
        <f>VLOOKUP(C18,科目代码!$A$2:B187,2,TRUE)</f>
        <v>127</v>
      </c>
    </row>
    <row r="19" spans="1:10" x14ac:dyDescent="0.2">
      <c r="A19" s="36" t="s">
        <v>155</v>
      </c>
      <c r="B19" s="9">
        <v>81</v>
      </c>
      <c r="C19" s="9" t="s">
        <v>104</v>
      </c>
      <c r="D19" s="9" t="s">
        <v>10</v>
      </c>
      <c r="E19" s="9"/>
      <c r="F19" s="9">
        <v>3</v>
      </c>
      <c r="G19" s="9"/>
      <c r="H19" s="9" t="s">
        <v>32</v>
      </c>
      <c r="I19" s="9" t="s">
        <v>199</v>
      </c>
      <c r="J19" s="2">
        <f>VLOOKUP(C19,科目代码!$A$2:B188,2,TRUE)</f>
        <v>135</v>
      </c>
    </row>
    <row r="20" spans="1:10" x14ac:dyDescent="0.2">
      <c r="A20" s="37"/>
      <c r="B20" s="9">
        <v>4</v>
      </c>
      <c r="C20" s="9" t="s">
        <v>18</v>
      </c>
      <c r="D20" s="9"/>
      <c r="E20" s="9" t="s">
        <v>7</v>
      </c>
      <c r="F20" s="9">
        <v>3</v>
      </c>
      <c r="G20" s="9"/>
      <c r="H20" s="9"/>
      <c r="I20" s="9" t="s">
        <v>199</v>
      </c>
      <c r="J20" s="2">
        <f>VLOOKUP(C20,科目代码!$A$2:B189,2,TRUE)</f>
        <v>10</v>
      </c>
    </row>
    <row r="21" spans="1:10" x14ac:dyDescent="0.2">
      <c r="A21" s="37"/>
      <c r="B21" s="9">
        <v>24</v>
      </c>
      <c r="C21" s="9" t="s">
        <v>21</v>
      </c>
      <c r="D21" s="9"/>
      <c r="E21" s="9" t="s">
        <v>7</v>
      </c>
      <c r="F21" s="9">
        <v>3</v>
      </c>
      <c r="G21" s="9"/>
      <c r="H21" s="9"/>
      <c r="I21" s="9" t="s">
        <v>199</v>
      </c>
      <c r="J21" s="2">
        <f>VLOOKUP(C21,科目代码!$A$2:B190,2,TRUE)</f>
        <v>71</v>
      </c>
    </row>
    <row r="22" spans="1:10" x14ac:dyDescent="0.2">
      <c r="A22" s="37"/>
      <c r="B22" s="9">
        <v>163</v>
      </c>
      <c r="C22" s="9" t="s">
        <v>90</v>
      </c>
      <c r="D22" s="9"/>
      <c r="E22" s="9" t="s">
        <v>7</v>
      </c>
      <c r="F22" s="9">
        <v>3</v>
      </c>
      <c r="G22" s="9" t="s">
        <v>8</v>
      </c>
      <c r="H22" s="9"/>
      <c r="I22" s="9" t="s">
        <v>199</v>
      </c>
      <c r="J22" s="2">
        <f>VLOOKUP(C22,科目代码!$A$2:B191,2,TRUE)</f>
        <v>145</v>
      </c>
    </row>
    <row r="23" spans="1:10" x14ac:dyDescent="0.2">
      <c r="A23" s="37"/>
      <c r="B23" s="9">
        <v>55</v>
      </c>
      <c r="C23" s="9" t="s">
        <v>23</v>
      </c>
      <c r="D23" s="9"/>
      <c r="E23" s="9" t="s">
        <v>7</v>
      </c>
      <c r="F23" s="9">
        <v>3</v>
      </c>
      <c r="G23" s="9"/>
      <c r="H23" s="9"/>
      <c r="I23" s="9" t="s">
        <v>199</v>
      </c>
      <c r="J23" s="2">
        <f>VLOOKUP(C23,科目代码!$A$2:B192,2,TRUE)</f>
        <v>127</v>
      </c>
    </row>
    <row r="24" spans="1:10" x14ac:dyDescent="0.2">
      <c r="A24" s="37"/>
      <c r="B24" s="2">
        <v>180</v>
      </c>
      <c r="C24" s="2" t="s">
        <v>102</v>
      </c>
      <c r="D24" s="2"/>
      <c r="E24" s="2" t="s">
        <v>7</v>
      </c>
      <c r="F24" s="2">
        <v>2</v>
      </c>
      <c r="G24" s="2" t="s">
        <v>103</v>
      </c>
      <c r="H24" s="2"/>
      <c r="I24" s="2"/>
      <c r="J24" s="2">
        <f>VLOOKUP(C24,科目代码!$A$2:B193,2,TRUE)</f>
        <v>26</v>
      </c>
    </row>
    <row r="25" spans="1:10" x14ac:dyDescent="0.2">
      <c r="A25" s="38"/>
      <c r="B25" s="2">
        <v>120</v>
      </c>
      <c r="C25" s="2" t="s">
        <v>41</v>
      </c>
      <c r="D25" s="2"/>
      <c r="E25" s="2" t="s">
        <v>7</v>
      </c>
      <c r="F25" s="2">
        <v>2</v>
      </c>
      <c r="G25" s="2" t="s">
        <v>8</v>
      </c>
      <c r="H25" s="2"/>
      <c r="I25" s="2"/>
      <c r="J25" s="2">
        <f>VLOOKUP(C25,科目代码!$A$2:B194,2,TRUE)</f>
        <v>40</v>
      </c>
    </row>
    <row r="26" spans="1:10" x14ac:dyDescent="0.2">
      <c r="A26" s="36" t="s">
        <v>160</v>
      </c>
      <c r="B26" s="9">
        <v>211</v>
      </c>
      <c r="C26" s="9" t="s">
        <v>263</v>
      </c>
      <c r="D26" s="9" t="s">
        <v>10</v>
      </c>
      <c r="E26" s="9"/>
      <c r="F26" s="9">
        <v>4</v>
      </c>
      <c r="G26" s="9" t="s">
        <v>8</v>
      </c>
      <c r="H26" s="9"/>
      <c r="I26" s="9" t="s">
        <v>199</v>
      </c>
      <c r="J26" s="2">
        <f>VLOOKUP(C26,科目代码!$A$2:B195,2,TRUE)</f>
        <v>152</v>
      </c>
    </row>
    <row r="27" spans="1:10" x14ac:dyDescent="0.2">
      <c r="A27" s="37"/>
      <c r="B27" s="9">
        <v>170</v>
      </c>
      <c r="C27" s="9" t="s">
        <v>107</v>
      </c>
      <c r="D27" s="9" t="s">
        <v>10</v>
      </c>
      <c r="E27" s="9"/>
      <c r="F27" s="9">
        <v>5</v>
      </c>
      <c r="G27" s="9"/>
      <c r="H27" s="9" t="s">
        <v>32</v>
      </c>
      <c r="I27" s="9" t="s">
        <v>199</v>
      </c>
      <c r="J27" s="2">
        <f>VLOOKUP(C27,科目代码!$A$2:B196,2,TRUE)</f>
        <v>52</v>
      </c>
    </row>
    <row r="28" spans="1:10" x14ac:dyDescent="0.2">
      <c r="A28" s="37"/>
      <c r="B28" s="9">
        <v>169</v>
      </c>
      <c r="C28" s="9" t="s">
        <v>109</v>
      </c>
      <c r="D28" s="9" t="s">
        <v>10</v>
      </c>
      <c r="E28" s="9"/>
      <c r="F28" s="9">
        <v>4</v>
      </c>
      <c r="G28" s="9"/>
      <c r="H28" s="9" t="s">
        <v>32</v>
      </c>
      <c r="I28" s="9" t="s">
        <v>199</v>
      </c>
      <c r="J28" s="2">
        <f>VLOOKUP(C28,科目代码!$A$2:B197,2,TRUE)</f>
        <v>73</v>
      </c>
    </row>
    <row r="29" spans="1:10" x14ac:dyDescent="0.2">
      <c r="A29" s="37"/>
      <c r="B29" s="9">
        <v>181</v>
      </c>
      <c r="C29" s="9" t="s">
        <v>106</v>
      </c>
      <c r="D29" s="9"/>
      <c r="E29" s="9" t="s">
        <v>7</v>
      </c>
      <c r="F29" s="9">
        <v>2</v>
      </c>
      <c r="G29" s="9" t="s">
        <v>103</v>
      </c>
      <c r="H29" s="9"/>
      <c r="I29" s="9" t="s">
        <v>199</v>
      </c>
      <c r="J29" s="2">
        <f>VLOOKUP(C29,科目代码!$A$2:B198,2,TRUE)</f>
        <v>28</v>
      </c>
    </row>
    <row r="30" spans="1:10" x14ac:dyDescent="0.2">
      <c r="A30" s="37"/>
      <c r="B30" s="9">
        <v>200</v>
      </c>
      <c r="C30" s="9" t="s">
        <v>108</v>
      </c>
      <c r="D30" s="9"/>
      <c r="E30" s="9" t="s">
        <v>7</v>
      </c>
      <c r="F30" s="9">
        <v>5</v>
      </c>
      <c r="G30" s="9"/>
      <c r="H30" s="9"/>
      <c r="I30" s="9" t="s">
        <v>199</v>
      </c>
      <c r="J30" s="2">
        <f>VLOOKUP(C30,科目代码!$A$2:B199,2,TRUE)</f>
        <v>60</v>
      </c>
    </row>
    <row r="31" spans="1:10" x14ac:dyDescent="0.2">
      <c r="A31" s="38"/>
      <c r="B31" s="2">
        <v>198</v>
      </c>
      <c r="C31" s="2" t="s">
        <v>105</v>
      </c>
      <c r="D31" s="2"/>
      <c r="E31" s="2" t="s">
        <v>7</v>
      </c>
      <c r="F31" s="2">
        <v>2</v>
      </c>
      <c r="G31" s="2" t="s">
        <v>103</v>
      </c>
      <c r="H31" s="2"/>
      <c r="I31" s="2"/>
      <c r="J31" s="2">
        <f>VLOOKUP(C31,科目代码!$A$2:B200,2,TRUE)</f>
        <v>27</v>
      </c>
    </row>
    <row r="32" spans="1:10" x14ac:dyDescent="0.2">
      <c r="A32" s="36" t="s">
        <v>153</v>
      </c>
      <c r="B32" s="9">
        <v>192</v>
      </c>
      <c r="C32" s="9" t="s">
        <v>110</v>
      </c>
      <c r="D32" s="9" t="s">
        <v>10</v>
      </c>
      <c r="E32" s="9"/>
      <c r="F32" s="9">
        <v>3</v>
      </c>
      <c r="G32" s="9"/>
      <c r="H32" s="9"/>
      <c r="I32" s="9" t="s">
        <v>199</v>
      </c>
      <c r="J32" s="2">
        <f>VLOOKUP(C32,科目代码!$A$2:B201,2,TRUE)</f>
        <v>13</v>
      </c>
    </row>
    <row r="33" spans="1:10" x14ac:dyDescent="0.2">
      <c r="A33" s="37"/>
      <c r="B33" s="9">
        <v>168</v>
      </c>
      <c r="C33" s="9" t="s">
        <v>97</v>
      </c>
      <c r="D33" s="9" t="s">
        <v>10</v>
      </c>
      <c r="E33" s="9"/>
      <c r="F33" s="9">
        <v>3</v>
      </c>
      <c r="G33" s="9"/>
      <c r="H33" s="9" t="s">
        <v>32</v>
      </c>
      <c r="I33" s="9" t="s">
        <v>199</v>
      </c>
      <c r="J33" s="2">
        <f>VLOOKUP(C33,科目代码!$A$2:B202,2,TRUE)</f>
        <v>168</v>
      </c>
    </row>
    <row r="34" spans="1:10" x14ac:dyDescent="0.2">
      <c r="A34" s="37"/>
      <c r="B34" s="9">
        <v>195</v>
      </c>
      <c r="C34" s="9" t="s">
        <v>113</v>
      </c>
      <c r="D34" s="9" t="s">
        <v>10</v>
      </c>
      <c r="E34" s="9"/>
      <c r="F34" s="9">
        <v>9</v>
      </c>
      <c r="G34" s="9"/>
      <c r="H34" s="9"/>
      <c r="I34" s="9" t="s">
        <v>199</v>
      </c>
      <c r="J34" s="2">
        <f>VLOOKUP(C34,科目代码!$A$2:B203,2,TRUE)</f>
        <v>139</v>
      </c>
    </row>
    <row r="35" spans="1:10" x14ac:dyDescent="0.2">
      <c r="A35" s="37"/>
      <c r="B35" s="9">
        <v>199</v>
      </c>
      <c r="C35" s="9" t="s">
        <v>111</v>
      </c>
      <c r="D35" s="9"/>
      <c r="E35" s="9" t="s">
        <v>7</v>
      </c>
      <c r="F35" s="9">
        <v>2</v>
      </c>
      <c r="G35" s="9"/>
      <c r="H35" s="9"/>
      <c r="I35" s="9" t="s">
        <v>199</v>
      </c>
      <c r="J35" s="2">
        <f>VLOOKUP(C35,科目代码!$A$2:B204,2,TRUE)</f>
        <v>48</v>
      </c>
    </row>
    <row r="36" spans="1:10" x14ac:dyDescent="0.2">
      <c r="A36" s="37"/>
      <c r="B36" s="9">
        <v>150</v>
      </c>
      <c r="C36" s="9" t="s">
        <v>112</v>
      </c>
      <c r="D36" s="9"/>
      <c r="E36" s="9" t="s">
        <v>7</v>
      </c>
      <c r="F36" s="9">
        <v>2</v>
      </c>
      <c r="G36" s="9"/>
      <c r="H36" s="9"/>
      <c r="I36" s="9" t="s">
        <v>199</v>
      </c>
      <c r="J36" s="2">
        <f>VLOOKUP(C36,科目代码!$A$2:B205,2,TRUE)</f>
        <v>103</v>
      </c>
    </row>
    <row r="37" spans="1:10" x14ac:dyDescent="0.2">
      <c r="A37" s="37"/>
      <c r="B37" s="2">
        <v>122</v>
      </c>
      <c r="C37" s="2" t="s">
        <v>61</v>
      </c>
      <c r="D37" s="2"/>
      <c r="E37" s="2" t="s">
        <v>7</v>
      </c>
      <c r="F37" s="2">
        <v>2</v>
      </c>
      <c r="G37" s="2" t="s">
        <v>8</v>
      </c>
      <c r="H37" s="2"/>
      <c r="I37" s="2"/>
      <c r="J37" s="2">
        <f>VLOOKUP(C37,科目代码!$A$2:B206,2,TRUE)</f>
        <v>82</v>
      </c>
    </row>
    <row r="38" spans="1:10" x14ac:dyDescent="0.2">
      <c r="A38" s="38"/>
      <c r="B38" s="2">
        <v>127</v>
      </c>
      <c r="C38" s="2" t="s">
        <v>38</v>
      </c>
      <c r="D38" s="2"/>
      <c r="E38" s="2" t="s">
        <v>7</v>
      </c>
      <c r="F38" s="2">
        <v>2</v>
      </c>
      <c r="G38" s="2" t="s">
        <v>8</v>
      </c>
      <c r="H38" s="2"/>
      <c r="I38" s="2"/>
      <c r="J38" s="2">
        <f>VLOOKUP(C38,科目代码!$A$2:B207,2,TRUE)</f>
        <v>119</v>
      </c>
    </row>
    <row r="39" spans="1:10" x14ac:dyDescent="0.2">
      <c r="A39" s="36" t="s">
        <v>154</v>
      </c>
      <c r="B39" s="9">
        <v>196</v>
      </c>
      <c r="C39" s="9" t="s">
        <v>114</v>
      </c>
      <c r="D39" s="9" t="s">
        <v>10</v>
      </c>
      <c r="E39" s="9"/>
      <c r="F39" s="9">
        <v>3</v>
      </c>
      <c r="G39" s="9"/>
      <c r="H39" s="9"/>
      <c r="I39" s="9" t="s">
        <v>199</v>
      </c>
      <c r="J39" s="2">
        <f>VLOOKUP(C39,科目代码!$A$2:B208,2,TRUE)</f>
        <v>7</v>
      </c>
    </row>
    <row r="40" spans="1:10" x14ac:dyDescent="0.2">
      <c r="A40" s="37"/>
      <c r="B40" s="9">
        <v>166</v>
      </c>
      <c r="C40" s="9" t="s">
        <v>115</v>
      </c>
      <c r="D40" s="9" t="s">
        <v>10</v>
      </c>
      <c r="E40" s="9"/>
      <c r="F40" s="9">
        <v>3</v>
      </c>
      <c r="G40" s="9"/>
      <c r="H40" s="9" t="s">
        <v>32</v>
      </c>
      <c r="I40" s="9" t="s">
        <v>199</v>
      </c>
      <c r="J40" s="2">
        <f>VLOOKUP(C40,科目代码!$A$2:B209,2,TRUE)</f>
        <v>30</v>
      </c>
    </row>
    <row r="41" spans="1:10" x14ac:dyDescent="0.2">
      <c r="A41" s="37"/>
      <c r="B41" s="9">
        <v>36</v>
      </c>
      <c r="C41" s="9" t="s">
        <v>25</v>
      </c>
      <c r="D41" s="9" t="s">
        <v>10</v>
      </c>
      <c r="E41" s="9"/>
      <c r="F41" s="9">
        <v>3</v>
      </c>
      <c r="G41" s="9"/>
      <c r="H41" s="9"/>
      <c r="I41" s="9" t="s">
        <v>199</v>
      </c>
      <c r="J41" s="2">
        <f>VLOOKUP(C41,科目代码!$A$2:B210,2,TRUE)</f>
        <v>105</v>
      </c>
    </row>
    <row r="42" spans="1:10" x14ac:dyDescent="0.2">
      <c r="A42" s="38"/>
      <c r="B42" s="9">
        <v>175</v>
      </c>
      <c r="C42" s="9" t="s">
        <v>116</v>
      </c>
      <c r="D42" s="9"/>
      <c r="E42" s="9" t="s">
        <v>7</v>
      </c>
      <c r="F42" s="9">
        <v>2</v>
      </c>
      <c r="G42" s="9" t="s">
        <v>103</v>
      </c>
      <c r="H42" s="9"/>
      <c r="I42" s="9" t="s">
        <v>199</v>
      </c>
      <c r="J42" s="2">
        <f>VLOOKUP(C42,科目代码!$A$2:B211,2,TRUE)</f>
        <v>34</v>
      </c>
    </row>
    <row r="43" spans="1:10" x14ac:dyDescent="0.2">
      <c r="A43" s="6" t="s">
        <v>156</v>
      </c>
      <c r="B43" s="20"/>
      <c r="C43" s="20"/>
      <c r="D43" s="1">
        <f>SUMPRODUCT((D3:D42="必修")*(F3:F42))</f>
        <v>97</v>
      </c>
      <c r="E43" s="1">
        <f>SUMPRODUCT((E3:E42="选修")*(I3:I42="是")*(F3:F42))</f>
        <v>33</v>
      </c>
      <c r="F43" s="20"/>
      <c r="G43" s="20"/>
      <c r="H43" s="20"/>
      <c r="I43" s="20"/>
      <c r="J43" s="2"/>
    </row>
    <row r="44" spans="1:10" hidden="1" x14ac:dyDescent="0.2">
      <c r="A44" s="22" t="s">
        <v>232</v>
      </c>
      <c r="B44" s="20"/>
      <c r="C44" s="20"/>
      <c r="D44" s="15">
        <v>97</v>
      </c>
      <c r="E44" s="15">
        <v>33</v>
      </c>
      <c r="F44" s="20"/>
      <c r="G44" s="20"/>
      <c r="H44" s="20"/>
      <c r="I44" s="20"/>
      <c r="J44" s="5" t="e">
        <f>VLOOKUP(C44,科目代码!$A$2:B213,2,TRUE)</f>
        <v>#N/A</v>
      </c>
    </row>
  </sheetData>
  <mergeCells count="9">
    <mergeCell ref="A1:H1"/>
    <mergeCell ref="A32:A38"/>
    <mergeCell ref="A39:A42"/>
    <mergeCell ref="D2:E2"/>
    <mergeCell ref="A3:A6"/>
    <mergeCell ref="A7:A12"/>
    <mergeCell ref="A13:A18"/>
    <mergeCell ref="A19:A25"/>
    <mergeCell ref="A26:A31"/>
  </mergeCells>
  <phoneticPr fontId="1" type="noConversion"/>
  <pageMargins left="0.25" right="0.25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selection activeCell="Q34" sqref="Q34"/>
    </sheetView>
  </sheetViews>
  <sheetFormatPr defaultRowHeight="14.25" x14ac:dyDescent="0.2"/>
  <cols>
    <col min="1" max="2" width="9.375" bestFit="1" customWidth="1"/>
    <col min="3" max="3" width="36.75" bestFit="1" customWidth="1"/>
    <col min="4" max="6" width="5.5" bestFit="1" customWidth="1"/>
    <col min="7" max="9" width="9.375" bestFit="1" customWidth="1"/>
    <col min="10" max="10" width="11.875" style="5" bestFit="1" customWidth="1"/>
    <col min="11" max="11" width="23.25" customWidth="1"/>
    <col min="12" max="12" width="8.25" bestFit="1" customWidth="1"/>
    <col min="13" max="14" width="5.5" bestFit="1" customWidth="1"/>
    <col min="15" max="17" width="9.375" bestFit="1" customWidth="1"/>
  </cols>
  <sheetData>
    <row r="1" spans="1:10" s="5" customFormat="1" ht="20.25" x14ac:dyDescent="0.2">
      <c r="A1" s="39" t="s">
        <v>172</v>
      </c>
      <c r="B1" s="39"/>
      <c r="C1" s="39"/>
      <c r="D1" s="39"/>
      <c r="E1" s="39"/>
      <c r="F1" s="39"/>
      <c r="G1" s="39"/>
      <c r="H1" s="39"/>
    </row>
    <row r="2" spans="1:10" s="3" customFormat="1" ht="15.75" x14ac:dyDescent="0.25">
      <c r="A2" s="1" t="s">
        <v>136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4</v>
      </c>
      <c r="I2" s="1" t="s">
        <v>5</v>
      </c>
      <c r="J2" s="12" t="s">
        <v>312</v>
      </c>
    </row>
    <row r="3" spans="1:10" x14ac:dyDescent="0.2">
      <c r="A3" s="36" t="s">
        <v>161</v>
      </c>
      <c r="B3" s="9">
        <v>164</v>
      </c>
      <c r="C3" s="9" t="s">
        <v>34</v>
      </c>
      <c r="D3" s="9" t="s">
        <v>10</v>
      </c>
      <c r="E3" s="9"/>
      <c r="F3" s="9">
        <v>3</v>
      </c>
      <c r="G3" s="9"/>
      <c r="H3" s="9"/>
      <c r="I3" s="9" t="s">
        <v>32</v>
      </c>
      <c r="J3" s="2">
        <f>VLOOKUP(C3,科目代码!$A$2:B172,2,TRUE)</f>
        <v>164</v>
      </c>
    </row>
    <row r="4" spans="1:10" x14ac:dyDescent="0.2">
      <c r="A4" s="37"/>
      <c r="B4" s="9">
        <v>11</v>
      </c>
      <c r="C4" s="9" t="s">
        <v>100</v>
      </c>
      <c r="D4" s="9" t="s">
        <v>10</v>
      </c>
      <c r="E4" s="9"/>
      <c r="F4" s="9">
        <v>6</v>
      </c>
      <c r="G4" s="9"/>
      <c r="H4" s="9" t="s">
        <v>32</v>
      </c>
      <c r="I4" s="9" t="s">
        <v>32</v>
      </c>
      <c r="J4" s="2">
        <f>VLOOKUP(C4,科目代码!$A$2:B173,2,TRUE)</f>
        <v>32</v>
      </c>
    </row>
    <row r="5" spans="1:10" x14ac:dyDescent="0.2">
      <c r="A5" s="37"/>
      <c r="B5" s="9">
        <v>167</v>
      </c>
      <c r="C5" s="9" t="s">
        <v>52</v>
      </c>
      <c r="D5" s="9" t="s">
        <v>10</v>
      </c>
      <c r="E5" s="9"/>
      <c r="F5" s="9">
        <v>4</v>
      </c>
      <c r="G5" s="9"/>
      <c r="H5" s="9"/>
      <c r="I5" s="9" t="s">
        <v>32</v>
      </c>
      <c r="J5" s="2">
        <f>VLOOKUP(C5,科目代码!$A$2:B174,2,TRUE)</f>
        <v>168</v>
      </c>
    </row>
    <row r="6" spans="1:10" x14ac:dyDescent="0.2">
      <c r="A6" s="38"/>
      <c r="B6" s="9">
        <v>81</v>
      </c>
      <c r="C6" s="9" t="s">
        <v>104</v>
      </c>
      <c r="D6" s="9" t="s">
        <v>10</v>
      </c>
      <c r="E6" s="9"/>
      <c r="F6" s="9">
        <v>3</v>
      </c>
      <c r="G6" s="9"/>
      <c r="H6" s="9" t="s">
        <v>32</v>
      </c>
      <c r="I6" s="9" t="s">
        <v>32</v>
      </c>
      <c r="J6" s="2">
        <f>VLOOKUP(C6,科目代码!$A$2:B175,2,TRUE)</f>
        <v>135</v>
      </c>
    </row>
    <row r="7" spans="1:10" x14ac:dyDescent="0.2">
      <c r="A7" s="36" t="s">
        <v>0</v>
      </c>
      <c r="B7" s="9">
        <v>166</v>
      </c>
      <c r="C7" s="9" t="s">
        <v>115</v>
      </c>
      <c r="D7" s="9" t="s">
        <v>10</v>
      </c>
      <c r="E7" s="9"/>
      <c r="F7" s="9">
        <v>3</v>
      </c>
      <c r="G7" s="9"/>
      <c r="H7" s="9" t="s">
        <v>32</v>
      </c>
      <c r="I7" s="9" t="s">
        <v>32</v>
      </c>
      <c r="J7" s="2">
        <f>VLOOKUP(C7,科目代码!$A$2:B176,2,TRUE)</f>
        <v>30</v>
      </c>
    </row>
    <row r="8" spans="1:10" x14ac:dyDescent="0.2">
      <c r="A8" s="37"/>
      <c r="B8" s="9">
        <v>184</v>
      </c>
      <c r="C8" s="9" t="s">
        <v>101</v>
      </c>
      <c r="D8" s="9" t="s">
        <v>10</v>
      </c>
      <c r="E8" s="9"/>
      <c r="F8" s="9">
        <v>4</v>
      </c>
      <c r="G8" s="9" t="s">
        <v>8</v>
      </c>
      <c r="H8" s="9"/>
      <c r="I8" s="9" t="s">
        <v>32</v>
      </c>
      <c r="J8" s="2">
        <f>VLOOKUP(C8,科目代码!$A$2:B177,2,TRUE)</f>
        <v>38</v>
      </c>
    </row>
    <row r="9" spans="1:10" x14ac:dyDescent="0.2">
      <c r="A9" s="37"/>
      <c r="B9" s="9">
        <v>170</v>
      </c>
      <c r="C9" s="9" t="s">
        <v>107</v>
      </c>
      <c r="D9" s="9" t="s">
        <v>10</v>
      </c>
      <c r="E9" s="9"/>
      <c r="F9" s="9">
        <v>5</v>
      </c>
      <c r="G9" s="9"/>
      <c r="H9" s="9" t="s">
        <v>32</v>
      </c>
      <c r="I9" s="9" t="s">
        <v>32</v>
      </c>
      <c r="J9" s="2">
        <f>VLOOKUP(C9,科目代码!$A$2:B178,2,TRUE)</f>
        <v>52</v>
      </c>
    </row>
    <row r="10" spans="1:10" x14ac:dyDescent="0.2">
      <c r="A10" s="37"/>
      <c r="B10" s="9">
        <v>211</v>
      </c>
      <c r="C10" s="9" t="s">
        <v>263</v>
      </c>
      <c r="D10" s="9"/>
      <c r="E10" s="9" t="s">
        <v>7</v>
      </c>
      <c r="F10" s="9">
        <v>4</v>
      </c>
      <c r="G10" s="9" t="s">
        <v>8</v>
      </c>
      <c r="H10" s="9"/>
      <c r="I10" s="9" t="s">
        <v>32</v>
      </c>
      <c r="J10" s="2">
        <f>VLOOKUP(C10,科目代码!$A$2:B179,2,TRUE)</f>
        <v>152</v>
      </c>
    </row>
    <row r="11" spans="1:10" x14ac:dyDescent="0.2">
      <c r="A11" s="37"/>
      <c r="B11" s="9">
        <v>101</v>
      </c>
      <c r="C11" s="9" t="s">
        <v>89</v>
      </c>
      <c r="D11" s="9"/>
      <c r="E11" s="9" t="s">
        <v>7</v>
      </c>
      <c r="F11" s="9">
        <v>3</v>
      </c>
      <c r="G11" s="9" t="s">
        <v>8</v>
      </c>
      <c r="H11" s="9"/>
      <c r="I11" s="9" t="s">
        <v>32</v>
      </c>
      <c r="J11" s="2">
        <f>VLOOKUP(C11,科目代码!$A$2:B180,2,TRUE)</f>
        <v>35</v>
      </c>
    </row>
    <row r="12" spans="1:10" x14ac:dyDescent="0.2">
      <c r="A12" s="38"/>
      <c r="B12" s="2">
        <v>150</v>
      </c>
      <c r="C12" s="2" t="s">
        <v>112</v>
      </c>
      <c r="D12" s="2"/>
      <c r="E12" s="2" t="s">
        <v>7</v>
      </c>
      <c r="F12" s="2">
        <v>2</v>
      </c>
      <c r="G12" s="2"/>
      <c r="H12" s="2"/>
      <c r="I12" s="2"/>
      <c r="J12" s="2">
        <f>VLOOKUP(C12,科目代码!$A$2:B181,2,TRUE)</f>
        <v>103</v>
      </c>
    </row>
    <row r="13" spans="1:10" x14ac:dyDescent="0.2">
      <c r="A13" s="36" t="s">
        <v>151</v>
      </c>
      <c r="B13" s="9">
        <v>168</v>
      </c>
      <c r="C13" s="9" t="s">
        <v>97</v>
      </c>
      <c r="D13" s="9" t="s">
        <v>10</v>
      </c>
      <c r="E13" s="9"/>
      <c r="F13" s="9">
        <v>3</v>
      </c>
      <c r="G13" s="9"/>
      <c r="H13" s="9"/>
      <c r="I13" s="9" t="s">
        <v>32</v>
      </c>
      <c r="J13" s="2">
        <f>VLOOKUP(C13,科目代码!$A$2:B182,2,TRUE)</f>
        <v>168</v>
      </c>
    </row>
    <row r="14" spans="1:10" x14ac:dyDescent="0.2">
      <c r="A14" s="37"/>
      <c r="B14" s="9">
        <v>169</v>
      </c>
      <c r="C14" s="9" t="s">
        <v>109</v>
      </c>
      <c r="D14" s="9" t="s">
        <v>10</v>
      </c>
      <c r="E14" s="9"/>
      <c r="F14" s="9">
        <v>4</v>
      </c>
      <c r="G14" s="9"/>
      <c r="H14" s="9" t="s">
        <v>32</v>
      </c>
      <c r="I14" s="9" t="s">
        <v>32</v>
      </c>
      <c r="J14" s="2">
        <f>VLOOKUP(C14,科目代码!$A$2:B183,2,TRUE)</f>
        <v>73</v>
      </c>
    </row>
    <row r="15" spans="1:10" x14ac:dyDescent="0.2">
      <c r="A15" s="37"/>
      <c r="B15" s="9">
        <v>195</v>
      </c>
      <c r="C15" s="9" t="s">
        <v>113</v>
      </c>
      <c r="D15" s="9" t="s">
        <v>10</v>
      </c>
      <c r="E15" s="9"/>
      <c r="F15" s="9">
        <v>7</v>
      </c>
      <c r="G15" s="9"/>
      <c r="H15" s="9"/>
      <c r="I15" s="9" t="s">
        <v>32</v>
      </c>
      <c r="J15" s="2">
        <f>VLOOKUP(C15,科目代码!$A$2:B184,2,TRUE)</f>
        <v>139</v>
      </c>
    </row>
    <row r="16" spans="1:10" x14ac:dyDescent="0.2">
      <c r="A16" s="37"/>
      <c r="B16" s="9">
        <v>180</v>
      </c>
      <c r="C16" s="9" t="s">
        <v>102</v>
      </c>
      <c r="D16" s="9"/>
      <c r="E16" s="9" t="s">
        <v>7</v>
      </c>
      <c r="F16" s="9">
        <v>2</v>
      </c>
      <c r="G16" s="9" t="s">
        <v>103</v>
      </c>
      <c r="H16" s="9"/>
      <c r="I16" s="9" t="s">
        <v>32</v>
      </c>
      <c r="J16" s="2">
        <f>VLOOKUP(C16,科目代码!$A$2:B185,2,TRUE)</f>
        <v>26</v>
      </c>
    </row>
    <row r="17" spans="1:10" x14ac:dyDescent="0.2">
      <c r="A17" s="37"/>
      <c r="B17" s="9">
        <v>199</v>
      </c>
      <c r="C17" s="9" t="s">
        <v>111</v>
      </c>
      <c r="D17" s="9"/>
      <c r="E17" s="9" t="s">
        <v>7</v>
      </c>
      <c r="F17" s="9">
        <v>2</v>
      </c>
      <c r="G17" s="9"/>
      <c r="H17" s="9"/>
      <c r="I17" s="9" t="s">
        <v>32</v>
      </c>
      <c r="J17" s="2">
        <f>VLOOKUP(C17,科目代码!$A$2:B186,2,TRUE)</f>
        <v>48</v>
      </c>
    </row>
    <row r="18" spans="1:10" x14ac:dyDescent="0.2">
      <c r="A18" s="38"/>
      <c r="B18" s="2">
        <v>181</v>
      </c>
      <c r="C18" s="2" t="s">
        <v>106</v>
      </c>
      <c r="D18" s="2"/>
      <c r="E18" s="2" t="s">
        <v>7</v>
      </c>
      <c r="F18" s="2">
        <v>2</v>
      </c>
      <c r="G18" s="2" t="s">
        <v>103</v>
      </c>
      <c r="H18" s="2"/>
      <c r="I18" s="2"/>
      <c r="J18" s="2">
        <f>VLOOKUP(C18,科目代码!$A$2:B187,2,TRUE)</f>
        <v>28</v>
      </c>
    </row>
    <row r="19" spans="1:10" x14ac:dyDescent="0.2">
      <c r="A19" s="36" t="s">
        <v>155</v>
      </c>
      <c r="B19" s="9">
        <v>196</v>
      </c>
      <c r="C19" s="9" t="s">
        <v>114</v>
      </c>
      <c r="D19" s="9" t="s">
        <v>10</v>
      </c>
      <c r="E19" s="9"/>
      <c r="F19" s="9">
        <v>3</v>
      </c>
      <c r="G19" s="9"/>
      <c r="H19" s="9"/>
      <c r="I19" s="9" t="s">
        <v>32</v>
      </c>
      <c r="J19" s="2">
        <f>VLOOKUP(C19,科目代码!$A$2:B188,2,TRUE)</f>
        <v>7</v>
      </c>
    </row>
    <row r="20" spans="1:10" x14ac:dyDescent="0.2">
      <c r="A20" s="37"/>
      <c r="B20" s="9">
        <v>192</v>
      </c>
      <c r="C20" s="9" t="s">
        <v>110</v>
      </c>
      <c r="D20" s="9" t="s">
        <v>10</v>
      </c>
      <c r="E20" s="9"/>
      <c r="F20" s="9">
        <v>3</v>
      </c>
      <c r="G20" s="9"/>
      <c r="H20" s="9"/>
      <c r="I20" s="9" t="s">
        <v>32</v>
      </c>
      <c r="J20" s="2">
        <f>VLOOKUP(C20,科目代码!$A$2:B189,2,TRUE)</f>
        <v>13</v>
      </c>
    </row>
    <row r="21" spans="1:10" x14ac:dyDescent="0.2">
      <c r="A21" s="37"/>
      <c r="B21" s="9">
        <v>200</v>
      </c>
      <c r="C21" s="9" t="s">
        <v>108</v>
      </c>
      <c r="D21" s="9" t="s">
        <v>10</v>
      </c>
      <c r="E21" s="9"/>
      <c r="F21" s="9">
        <v>5</v>
      </c>
      <c r="G21" s="9"/>
      <c r="H21" s="9"/>
      <c r="I21" s="9" t="s">
        <v>32</v>
      </c>
      <c r="J21" s="2">
        <f>VLOOKUP(C21,科目代码!$A$2:B190,2,TRUE)</f>
        <v>60</v>
      </c>
    </row>
    <row r="22" spans="1:10" x14ac:dyDescent="0.2">
      <c r="A22" s="37"/>
      <c r="B22" s="9">
        <v>36</v>
      </c>
      <c r="C22" s="9" t="s">
        <v>25</v>
      </c>
      <c r="D22" s="9"/>
      <c r="E22" s="9" t="s">
        <v>7</v>
      </c>
      <c r="F22" s="9">
        <v>3</v>
      </c>
      <c r="G22" s="9"/>
      <c r="H22" s="9"/>
      <c r="I22" s="9" t="s">
        <v>32</v>
      </c>
      <c r="J22" s="2">
        <f>VLOOKUP(C22,科目代码!$A$2:B191,2,TRUE)</f>
        <v>105</v>
      </c>
    </row>
    <row r="23" spans="1:10" x14ac:dyDescent="0.2">
      <c r="A23" s="37"/>
      <c r="B23" s="2">
        <v>198</v>
      </c>
      <c r="C23" s="2" t="s">
        <v>105</v>
      </c>
      <c r="D23" s="2"/>
      <c r="E23" s="2" t="s">
        <v>7</v>
      </c>
      <c r="F23" s="2">
        <v>2</v>
      </c>
      <c r="G23" s="2" t="s">
        <v>103</v>
      </c>
      <c r="H23" s="2"/>
      <c r="I23" s="2"/>
      <c r="J23" s="2">
        <f>VLOOKUP(C23,科目代码!$A$2:B192,2,TRUE)</f>
        <v>27</v>
      </c>
    </row>
    <row r="24" spans="1:10" x14ac:dyDescent="0.2">
      <c r="A24" s="38"/>
      <c r="B24" s="2">
        <v>175</v>
      </c>
      <c r="C24" s="2" t="s">
        <v>116</v>
      </c>
      <c r="D24" s="2"/>
      <c r="E24" s="2" t="s">
        <v>7</v>
      </c>
      <c r="F24" s="2">
        <v>2</v>
      </c>
      <c r="G24" s="2" t="s">
        <v>103</v>
      </c>
      <c r="H24" s="2"/>
      <c r="I24" s="2"/>
      <c r="J24" s="2">
        <f>VLOOKUP(C24,科目代码!$A$2:B193,2,TRUE)</f>
        <v>34</v>
      </c>
    </row>
    <row r="25" spans="1:10" x14ac:dyDescent="0.2">
      <c r="A25" s="6" t="s">
        <v>156</v>
      </c>
      <c r="B25" s="2"/>
      <c r="C25" s="2"/>
      <c r="D25" s="1">
        <f>SUMPRODUCT((D3:D24="必修")*(F3:F24))</f>
        <v>53</v>
      </c>
      <c r="E25" s="1">
        <f>SUMPRODUCT((E3:E24="选修")*(I3:I24="是")*(F3:F24))</f>
        <v>14</v>
      </c>
      <c r="F25" s="2"/>
      <c r="G25" s="2"/>
      <c r="H25" s="2"/>
      <c r="I25" s="2"/>
      <c r="J25" s="2"/>
    </row>
    <row r="26" spans="1:10" hidden="1" x14ac:dyDescent="0.2">
      <c r="A26" s="6" t="s">
        <v>233</v>
      </c>
      <c r="B26" s="2"/>
      <c r="C26" s="2"/>
      <c r="D26" s="1">
        <v>53</v>
      </c>
      <c r="E26" s="1">
        <v>12</v>
      </c>
      <c r="F26" s="2"/>
      <c r="G26" s="2"/>
      <c r="H26" s="2"/>
      <c r="I26" s="2"/>
      <c r="J26" s="5" t="e">
        <f>VLOOKUP(C26,科目代码!$A$2:B195,2,TRUE)</f>
        <v>#N/A</v>
      </c>
    </row>
  </sheetData>
  <mergeCells count="6">
    <mergeCell ref="A1:H1"/>
    <mergeCell ref="A3:A6"/>
    <mergeCell ref="A7:A12"/>
    <mergeCell ref="A13:A18"/>
    <mergeCell ref="A19:A24"/>
    <mergeCell ref="D2:E2"/>
  </mergeCells>
  <phoneticPr fontId="1" type="noConversion"/>
  <pageMargins left="0.25" right="0.25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Normal="100" workbookViewId="0">
      <selection activeCell="K26" sqref="K26"/>
    </sheetView>
  </sheetViews>
  <sheetFormatPr defaultRowHeight="14.25" x14ac:dyDescent="0.2"/>
  <cols>
    <col min="1" max="2" width="9.375" bestFit="1" customWidth="1"/>
    <col min="3" max="3" width="36.75" bestFit="1" customWidth="1"/>
    <col min="4" max="6" width="5.5" bestFit="1" customWidth="1"/>
    <col min="7" max="7" width="9.375" customWidth="1"/>
    <col min="8" max="8" width="9.375" bestFit="1" customWidth="1"/>
    <col min="9" max="9" width="9.375" style="5" bestFit="1" customWidth="1"/>
    <col min="10" max="10" width="11.875" style="5" bestFit="1" customWidth="1"/>
    <col min="11" max="11" width="30.125" style="5" customWidth="1"/>
    <col min="12" max="12" width="8.25" style="5" bestFit="1" customWidth="1"/>
    <col min="13" max="14" width="5.5" style="5" bestFit="1" customWidth="1"/>
    <col min="15" max="17" width="9.375" style="5" bestFit="1" customWidth="1"/>
    <col min="18" max="18" width="9" style="5"/>
  </cols>
  <sheetData>
    <row r="1" spans="1:18" s="5" customFormat="1" ht="20.25" x14ac:dyDescent="0.2">
      <c r="A1" s="39" t="s">
        <v>171</v>
      </c>
      <c r="B1" s="39"/>
      <c r="C1" s="39"/>
      <c r="D1" s="39"/>
      <c r="E1" s="39"/>
      <c r="F1" s="39"/>
      <c r="G1" s="39"/>
      <c r="H1" s="39"/>
    </row>
    <row r="2" spans="1:18" ht="15.75" x14ac:dyDescent="0.25">
      <c r="A2" s="1" t="s">
        <v>136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4</v>
      </c>
      <c r="I2" s="1" t="s">
        <v>5</v>
      </c>
      <c r="J2" s="12" t="s">
        <v>312</v>
      </c>
      <c r="K2"/>
      <c r="L2"/>
      <c r="M2"/>
      <c r="N2"/>
      <c r="O2"/>
      <c r="P2"/>
      <c r="Q2"/>
      <c r="R2"/>
    </row>
    <row r="3" spans="1:18" x14ac:dyDescent="0.2">
      <c r="A3" s="36" t="s">
        <v>149</v>
      </c>
      <c r="B3" s="9">
        <v>164</v>
      </c>
      <c r="C3" s="9" t="s">
        <v>34</v>
      </c>
      <c r="D3" s="9" t="s">
        <v>10</v>
      </c>
      <c r="E3" s="9"/>
      <c r="F3" s="9">
        <v>3</v>
      </c>
      <c r="G3" s="9"/>
      <c r="H3" s="9"/>
      <c r="I3" s="9" t="s">
        <v>234</v>
      </c>
      <c r="J3" s="2">
        <f>VLOOKUP(C3,科目代码!$A$2:B172,2,TRUE)</f>
        <v>164</v>
      </c>
      <c r="K3"/>
      <c r="L3"/>
      <c r="M3"/>
      <c r="N3"/>
      <c r="O3"/>
      <c r="P3"/>
      <c r="Q3"/>
      <c r="R3"/>
    </row>
    <row r="4" spans="1:18" x14ac:dyDescent="0.2">
      <c r="A4" s="37"/>
      <c r="B4" s="9">
        <v>123</v>
      </c>
      <c r="C4" s="9" t="s">
        <v>117</v>
      </c>
      <c r="D4" s="9" t="s">
        <v>10</v>
      </c>
      <c r="E4" s="9"/>
      <c r="F4" s="9">
        <v>5</v>
      </c>
      <c r="G4" s="9"/>
      <c r="H4" s="9" t="s">
        <v>32</v>
      </c>
      <c r="I4" s="9" t="s">
        <v>234</v>
      </c>
      <c r="J4" s="2">
        <f>VLOOKUP(C4,科目代码!$A$2:B173,2,TRUE)</f>
        <v>23</v>
      </c>
      <c r="K4"/>
      <c r="L4"/>
      <c r="M4"/>
      <c r="N4"/>
      <c r="O4"/>
      <c r="P4"/>
      <c r="Q4"/>
      <c r="R4"/>
    </row>
    <row r="5" spans="1:18" x14ac:dyDescent="0.2">
      <c r="A5" s="37"/>
      <c r="B5" s="9">
        <v>167</v>
      </c>
      <c r="C5" s="9" t="s">
        <v>52</v>
      </c>
      <c r="D5" s="9" t="s">
        <v>10</v>
      </c>
      <c r="E5" s="9"/>
      <c r="F5" s="9">
        <v>5</v>
      </c>
      <c r="G5" s="9"/>
      <c r="H5" s="9"/>
      <c r="I5" s="9" t="s">
        <v>234</v>
      </c>
      <c r="J5" s="2">
        <f>VLOOKUP(C5,科目代码!$A$2:B174,2,TRUE)</f>
        <v>168</v>
      </c>
      <c r="K5"/>
      <c r="L5"/>
      <c r="M5"/>
      <c r="N5"/>
      <c r="O5"/>
      <c r="P5"/>
      <c r="Q5"/>
      <c r="R5"/>
    </row>
    <row r="6" spans="1:18" x14ac:dyDescent="0.2">
      <c r="A6" s="37"/>
      <c r="B6" s="9">
        <v>174</v>
      </c>
      <c r="C6" s="9" t="s">
        <v>19</v>
      </c>
      <c r="D6" s="9" t="s">
        <v>10</v>
      </c>
      <c r="E6" s="9"/>
      <c r="F6" s="9">
        <v>3</v>
      </c>
      <c r="G6" s="9" t="s">
        <v>8</v>
      </c>
      <c r="H6" s="9"/>
      <c r="I6" s="9" t="s">
        <v>234</v>
      </c>
      <c r="J6" s="2">
        <f>VLOOKUP(C6,科目代码!$A$2:B175,2,TRUE)</f>
        <v>49</v>
      </c>
      <c r="K6"/>
      <c r="L6"/>
      <c r="M6"/>
      <c r="N6"/>
      <c r="O6"/>
      <c r="P6"/>
      <c r="Q6"/>
      <c r="R6"/>
    </row>
    <row r="7" spans="1:18" x14ac:dyDescent="0.2">
      <c r="A7" s="38"/>
      <c r="B7" s="9">
        <v>65</v>
      </c>
      <c r="C7" s="9" t="s">
        <v>12</v>
      </c>
      <c r="D7" s="9"/>
      <c r="E7" s="9" t="s">
        <v>7</v>
      </c>
      <c r="F7" s="9">
        <v>5</v>
      </c>
      <c r="G7" s="9"/>
      <c r="H7" s="9"/>
      <c r="I7" s="9" t="s">
        <v>234</v>
      </c>
      <c r="J7" s="2">
        <f>VLOOKUP(C7,科目代码!$A$2:B176,2,TRUE)</f>
        <v>138</v>
      </c>
      <c r="K7"/>
      <c r="L7"/>
      <c r="M7"/>
      <c r="N7"/>
      <c r="O7"/>
      <c r="P7"/>
      <c r="Q7"/>
      <c r="R7"/>
    </row>
    <row r="8" spans="1:18" x14ac:dyDescent="0.2">
      <c r="A8" s="36" t="s">
        <v>150</v>
      </c>
      <c r="B8" s="9">
        <v>130</v>
      </c>
      <c r="C8" s="9" t="s">
        <v>138</v>
      </c>
      <c r="D8" s="9" t="s">
        <v>10</v>
      </c>
      <c r="E8" s="9"/>
      <c r="F8" s="9">
        <v>5</v>
      </c>
      <c r="G8" s="9"/>
      <c r="H8" s="9" t="s">
        <v>32</v>
      </c>
      <c r="I8" s="9" t="s">
        <v>234</v>
      </c>
      <c r="J8" s="2">
        <f>VLOOKUP(C8,科目代码!$A$2:B177,2,TRUE)</f>
        <v>20</v>
      </c>
      <c r="K8"/>
      <c r="L8"/>
      <c r="M8"/>
      <c r="N8"/>
      <c r="O8"/>
      <c r="P8"/>
      <c r="Q8"/>
      <c r="R8"/>
    </row>
    <row r="9" spans="1:18" x14ac:dyDescent="0.2">
      <c r="A9" s="37"/>
      <c r="B9" s="9">
        <v>141</v>
      </c>
      <c r="C9" s="9" t="s">
        <v>140</v>
      </c>
      <c r="D9" s="9" t="s">
        <v>10</v>
      </c>
      <c r="E9" s="9"/>
      <c r="F9" s="9">
        <v>3</v>
      </c>
      <c r="G9" s="9"/>
      <c r="H9" s="9"/>
      <c r="I9" s="9" t="s">
        <v>234</v>
      </c>
      <c r="J9" s="2">
        <f>VLOOKUP(C9,科目代码!$A$2:B178,2,TRUE)</f>
        <v>55</v>
      </c>
      <c r="K9"/>
      <c r="L9"/>
      <c r="M9"/>
      <c r="N9"/>
      <c r="O9"/>
      <c r="P9"/>
      <c r="Q9"/>
      <c r="R9"/>
    </row>
    <row r="10" spans="1:18" x14ac:dyDescent="0.2">
      <c r="A10" s="37"/>
      <c r="B10" s="9">
        <v>125</v>
      </c>
      <c r="C10" s="9" t="s">
        <v>122</v>
      </c>
      <c r="D10" s="9" t="s">
        <v>10</v>
      </c>
      <c r="E10" s="9"/>
      <c r="F10" s="9">
        <v>3</v>
      </c>
      <c r="G10" s="9"/>
      <c r="H10" s="9" t="s">
        <v>32</v>
      </c>
      <c r="I10" s="9" t="s">
        <v>234</v>
      </c>
      <c r="J10" s="2">
        <f>VLOOKUP(C10,科目代码!$A$2:B179,2,TRUE)</f>
        <v>75</v>
      </c>
      <c r="K10"/>
      <c r="L10"/>
      <c r="M10"/>
      <c r="N10"/>
      <c r="O10"/>
      <c r="P10"/>
      <c r="Q10"/>
      <c r="R10"/>
    </row>
    <row r="11" spans="1:18" x14ac:dyDescent="0.2">
      <c r="A11" s="37"/>
      <c r="B11" s="9">
        <v>129</v>
      </c>
      <c r="C11" s="9" t="s">
        <v>141</v>
      </c>
      <c r="D11" s="9" t="s">
        <v>10</v>
      </c>
      <c r="E11" s="9"/>
      <c r="F11" s="9">
        <v>4</v>
      </c>
      <c r="G11" s="9"/>
      <c r="H11" s="9" t="s">
        <v>32</v>
      </c>
      <c r="I11" s="9" t="s">
        <v>234</v>
      </c>
      <c r="J11" s="2">
        <f>VLOOKUP(C11,科目代码!$A$2:B180,2,TRUE)</f>
        <v>149</v>
      </c>
      <c r="K11"/>
      <c r="L11"/>
      <c r="M11"/>
      <c r="N11"/>
      <c r="O11"/>
      <c r="P11"/>
      <c r="Q11"/>
      <c r="R11"/>
    </row>
    <row r="12" spans="1:18" x14ac:dyDescent="0.2">
      <c r="A12" s="37"/>
      <c r="B12" s="9">
        <v>117</v>
      </c>
      <c r="C12" s="9" t="s">
        <v>118</v>
      </c>
      <c r="D12" s="9"/>
      <c r="E12" s="9" t="s">
        <v>7</v>
      </c>
      <c r="F12" s="9">
        <v>5</v>
      </c>
      <c r="G12" s="9" t="s">
        <v>8</v>
      </c>
      <c r="H12" s="9"/>
      <c r="I12" s="9" t="s">
        <v>199</v>
      </c>
      <c r="J12" s="2">
        <f>VLOOKUP(C12,科目代码!$A$2:B181,2,TRUE)</f>
        <v>18</v>
      </c>
      <c r="K12"/>
      <c r="L12"/>
      <c r="M12"/>
      <c r="N12"/>
      <c r="O12"/>
      <c r="P12"/>
      <c r="Q12"/>
      <c r="R12"/>
    </row>
    <row r="13" spans="1:18" x14ac:dyDescent="0.2">
      <c r="A13" s="37"/>
      <c r="B13" s="9">
        <v>93</v>
      </c>
      <c r="C13" s="9" t="s">
        <v>63</v>
      </c>
      <c r="D13" s="9"/>
      <c r="E13" s="9" t="s">
        <v>7</v>
      </c>
      <c r="F13" s="9">
        <v>4</v>
      </c>
      <c r="G13" s="9" t="s">
        <v>8</v>
      </c>
      <c r="H13" s="9"/>
      <c r="I13" s="9" t="s">
        <v>199</v>
      </c>
      <c r="J13" s="2">
        <f>VLOOKUP(C13,科目代码!$A$2:B182,2,TRUE)</f>
        <v>84</v>
      </c>
      <c r="K13"/>
      <c r="L13"/>
      <c r="M13"/>
      <c r="N13"/>
      <c r="O13"/>
      <c r="P13"/>
      <c r="Q13"/>
      <c r="R13"/>
    </row>
    <row r="14" spans="1:18" x14ac:dyDescent="0.2">
      <c r="A14" s="37"/>
      <c r="B14" s="2">
        <v>55</v>
      </c>
      <c r="C14" s="2" t="s">
        <v>23</v>
      </c>
      <c r="D14" s="2"/>
      <c r="E14" s="2" t="s">
        <v>7</v>
      </c>
      <c r="F14" s="2">
        <v>3</v>
      </c>
      <c r="G14" s="2"/>
      <c r="H14" s="2"/>
      <c r="I14" s="2"/>
      <c r="J14" s="2">
        <f>VLOOKUP(C14,科目代码!$A$2:B183,2,TRUE)</f>
        <v>127</v>
      </c>
      <c r="K14"/>
      <c r="L14"/>
      <c r="M14"/>
      <c r="N14"/>
      <c r="O14"/>
      <c r="P14"/>
      <c r="Q14"/>
      <c r="R14"/>
    </row>
    <row r="15" spans="1:18" x14ac:dyDescent="0.2">
      <c r="A15" s="37"/>
      <c r="B15" s="2">
        <v>4</v>
      </c>
      <c r="C15" s="2" t="s">
        <v>18</v>
      </c>
      <c r="D15" s="2"/>
      <c r="E15" s="2" t="s">
        <v>7</v>
      </c>
      <c r="F15" s="2">
        <v>3</v>
      </c>
      <c r="G15" s="2"/>
      <c r="H15" s="2"/>
      <c r="I15" s="2"/>
      <c r="J15" s="2">
        <f>VLOOKUP(C15,科目代码!$A$2:B184,2,TRUE)</f>
        <v>10</v>
      </c>
      <c r="K15"/>
      <c r="L15"/>
      <c r="M15"/>
      <c r="N15"/>
      <c r="O15"/>
      <c r="P15"/>
      <c r="Q15"/>
      <c r="R15"/>
    </row>
    <row r="16" spans="1:18" x14ac:dyDescent="0.2">
      <c r="A16" s="37"/>
      <c r="B16" s="2">
        <v>149</v>
      </c>
      <c r="C16" s="2" t="s">
        <v>139</v>
      </c>
      <c r="D16" s="2"/>
      <c r="E16" s="2" t="s">
        <v>7</v>
      </c>
      <c r="F16" s="2">
        <v>3</v>
      </c>
      <c r="G16" s="2"/>
      <c r="H16" s="2"/>
      <c r="I16" s="2"/>
      <c r="J16" s="2">
        <f>VLOOKUP(C16,科目代码!$A$2:B185,2,TRUE)</f>
        <v>43</v>
      </c>
      <c r="K16"/>
      <c r="L16"/>
      <c r="M16"/>
      <c r="N16"/>
      <c r="O16"/>
      <c r="P16"/>
      <c r="Q16"/>
      <c r="R16"/>
    </row>
    <row r="17" spans="1:18" x14ac:dyDescent="0.2">
      <c r="A17" s="38"/>
      <c r="B17" s="2">
        <v>124</v>
      </c>
      <c r="C17" s="2" t="s">
        <v>123</v>
      </c>
      <c r="D17" s="2"/>
      <c r="E17" s="2" t="s">
        <v>7</v>
      </c>
      <c r="F17" s="2">
        <v>3</v>
      </c>
      <c r="G17" s="2" t="s">
        <v>8</v>
      </c>
      <c r="H17" s="2"/>
      <c r="I17" s="2"/>
      <c r="J17" s="2">
        <f>VLOOKUP(C17,科目代码!$A$2:B186,2,TRUE)</f>
        <v>86</v>
      </c>
      <c r="K17"/>
      <c r="L17"/>
      <c r="M17"/>
      <c r="N17"/>
      <c r="O17"/>
      <c r="P17"/>
      <c r="Q17"/>
      <c r="R17"/>
    </row>
    <row r="18" spans="1:18" x14ac:dyDescent="0.2">
      <c r="A18" s="36" t="s">
        <v>162</v>
      </c>
      <c r="B18" s="9">
        <v>211</v>
      </c>
      <c r="C18" s="9" t="s">
        <v>263</v>
      </c>
      <c r="D18" s="9" t="s">
        <v>10</v>
      </c>
      <c r="E18" s="9"/>
      <c r="F18" s="9">
        <v>4</v>
      </c>
      <c r="G18" s="9" t="s">
        <v>8</v>
      </c>
      <c r="H18" s="9"/>
      <c r="I18" s="9" t="s">
        <v>234</v>
      </c>
      <c r="J18" s="2">
        <f>VLOOKUP(C18,科目代码!$A$2:B187,2,TRUE)</f>
        <v>152</v>
      </c>
      <c r="K18"/>
      <c r="L18"/>
      <c r="M18"/>
      <c r="N18"/>
      <c r="O18"/>
      <c r="P18"/>
      <c r="Q18"/>
      <c r="R18"/>
    </row>
    <row r="19" spans="1:18" x14ac:dyDescent="0.2">
      <c r="A19" s="37"/>
      <c r="B19" s="9">
        <v>139</v>
      </c>
      <c r="C19" s="9" t="s">
        <v>131</v>
      </c>
      <c r="D19" s="9" t="s">
        <v>10</v>
      </c>
      <c r="E19" s="9"/>
      <c r="F19" s="9">
        <v>3</v>
      </c>
      <c r="G19" s="9"/>
      <c r="H19" s="9" t="s">
        <v>32</v>
      </c>
      <c r="I19" s="9" t="s">
        <v>234</v>
      </c>
      <c r="J19" s="2">
        <f>VLOOKUP(C19,科目代码!$A$2:B188,2,TRUE)</f>
        <v>57</v>
      </c>
      <c r="K19"/>
      <c r="L19"/>
      <c r="M19"/>
      <c r="N19"/>
      <c r="O19"/>
      <c r="P19"/>
      <c r="Q19"/>
      <c r="R19"/>
    </row>
    <row r="20" spans="1:18" x14ac:dyDescent="0.2">
      <c r="A20" s="37"/>
      <c r="B20" s="9">
        <v>96</v>
      </c>
      <c r="C20" s="9" t="s">
        <v>68</v>
      </c>
      <c r="D20" s="9" t="s">
        <v>10</v>
      </c>
      <c r="E20" s="9"/>
      <c r="F20" s="9">
        <v>4</v>
      </c>
      <c r="G20" s="9"/>
      <c r="H20" s="9" t="s">
        <v>32</v>
      </c>
      <c r="I20" s="9" t="s">
        <v>234</v>
      </c>
      <c r="J20" s="2">
        <f>VLOOKUP(C20,科目代码!$A$2:B189,2,TRUE)</f>
        <v>66</v>
      </c>
      <c r="K20"/>
      <c r="L20"/>
      <c r="M20"/>
      <c r="N20"/>
      <c r="O20"/>
      <c r="P20"/>
      <c r="Q20"/>
      <c r="R20"/>
    </row>
    <row r="21" spans="1:18" x14ac:dyDescent="0.2">
      <c r="A21" s="37"/>
      <c r="B21" s="9">
        <v>154</v>
      </c>
      <c r="C21" s="9" t="s">
        <v>48</v>
      </c>
      <c r="D21" s="9" t="s">
        <v>10</v>
      </c>
      <c r="E21" s="9"/>
      <c r="F21" s="9">
        <v>3</v>
      </c>
      <c r="G21" s="9"/>
      <c r="H21" s="9" t="s">
        <v>32</v>
      </c>
      <c r="I21" s="9" t="s">
        <v>234</v>
      </c>
      <c r="J21" s="2">
        <f>VLOOKUP(C21,科目代码!$A$2:B190,2,TRUE)</f>
        <v>154</v>
      </c>
      <c r="K21"/>
      <c r="L21"/>
      <c r="M21"/>
      <c r="N21"/>
      <c r="O21"/>
      <c r="P21"/>
      <c r="Q21"/>
      <c r="R21"/>
    </row>
    <row r="22" spans="1:18" x14ac:dyDescent="0.2">
      <c r="A22" s="37"/>
      <c r="B22" s="9">
        <v>133</v>
      </c>
      <c r="C22" s="9" t="s">
        <v>120</v>
      </c>
      <c r="D22" s="9"/>
      <c r="E22" s="9" t="s">
        <v>7</v>
      </c>
      <c r="F22" s="9">
        <v>3</v>
      </c>
      <c r="G22" s="9"/>
      <c r="H22" s="9"/>
      <c r="I22" s="9" t="s">
        <v>181</v>
      </c>
      <c r="J22" s="2">
        <f>VLOOKUP(C22,科目代码!$A$2:B191,2,TRUE)</f>
        <v>25</v>
      </c>
      <c r="K22"/>
      <c r="L22"/>
      <c r="M22"/>
      <c r="N22"/>
      <c r="O22"/>
      <c r="P22"/>
      <c r="Q22"/>
      <c r="R22"/>
    </row>
    <row r="23" spans="1:18" x14ac:dyDescent="0.2">
      <c r="A23" s="37"/>
      <c r="B23" s="9">
        <v>95</v>
      </c>
      <c r="C23" s="9" t="s">
        <v>64</v>
      </c>
      <c r="D23" s="9"/>
      <c r="E23" s="9" t="s">
        <v>7</v>
      </c>
      <c r="F23" s="9">
        <v>5</v>
      </c>
      <c r="G23" s="9" t="s">
        <v>8</v>
      </c>
      <c r="H23" s="9"/>
      <c r="I23" s="9" t="s">
        <v>235</v>
      </c>
      <c r="J23" s="2">
        <f>VLOOKUP(C23,科目代码!$A$2:B192,2,TRUE)</f>
        <v>102</v>
      </c>
      <c r="K23"/>
      <c r="L23"/>
      <c r="M23"/>
      <c r="N23"/>
      <c r="O23"/>
      <c r="P23"/>
      <c r="Q23"/>
      <c r="R23"/>
    </row>
    <row r="24" spans="1:18" x14ac:dyDescent="0.2">
      <c r="A24" s="37"/>
      <c r="B24" s="2">
        <v>147</v>
      </c>
      <c r="C24" s="2" t="s">
        <v>142</v>
      </c>
      <c r="D24" s="2"/>
      <c r="E24" s="2" t="s">
        <v>7</v>
      </c>
      <c r="F24" s="2">
        <v>3</v>
      </c>
      <c r="G24" s="2" t="s">
        <v>8</v>
      </c>
      <c r="H24" s="2"/>
      <c r="I24" s="2"/>
      <c r="J24" s="2">
        <f>VLOOKUP(C24,科目代码!$A$2:B193,2,TRUE)</f>
        <v>61</v>
      </c>
      <c r="K24"/>
      <c r="L24"/>
      <c r="M24"/>
      <c r="N24"/>
      <c r="O24"/>
      <c r="P24"/>
      <c r="Q24"/>
      <c r="R24"/>
    </row>
    <row r="25" spans="1:18" x14ac:dyDescent="0.2">
      <c r="A25" s="37"/>
      <c r="B25" s="2">
        <v>126</v>
      </c>
      <c r="C25" s="2" t="s">
        <v>127</v>
      </c>
      <c r="D25" s="2"/>
      <c r="E25" s="2" t="s">
        <v>7</v>
      </c>
      <c r="F25" s="2">
        <v>3</v>
      </c>
      <c r="G25" s="2"/>
      <c r="H25" s="2"/>
      <c r="I25" s="2"/>
      <c r="J25" s="2">
        <f>VLOOKUP(C25,科目代码!$A$2:B194,2,TRUE)</f>
        <v>150</v>
      </c>
      <c r="K25"/>
      <c r="L25"/>
      <c r="M25"/>
      <c r="N25"/>
      <c r="O25"/>
      <c r="P25"/>
      <c r="Q25"/>
      <c r="R25"/>
    </row>
    <row r="26" spans="1:18" x14ac:dyDescent="0.2">
      <c r="A26" s="38"/>
      <c r="B26" s="2">
        <v>132</v>
      </c>
      <c r="C26" s="2" t="s">
        <v>134</v>
      </c>
      <c r="D26" s="2"/>
      <c r="E26" s="2" t="s">
        <v>7</v>
      </c>
      <c r="F26" s="2">
        <v>3</v>
      </c>
      <c r="G26" s="2"/>
      <c r="H26" s="2"/>
      <c r="I26" s="2"/>
      <c r="J26" s="2">
        <f>VLOOKUP(C26,科目代码!$A$2:B195,2,TRUE)</f>
        <v>118</v>
      </c>
      <c r="K26"/>
      <c r="L26"/>
      <c r="M26"/>
      <c r="N26"/>
      <c r="O26"/>
      <c r="P26"/>
      <c r="Q26"/>
      <c r="R26"/>
    </row>
    <row r="27" spans="1:18" x14ac:dyDescent="0.2">
      <c r="A27" s="36" t="s">
        <v>155</v>
      </c>
      <c r="B27" s="9">
        <v>140</v>
      </c>
      <c r="C27" s="9" t="s">
        <v>119</v>
      </c>
      <c r="D27" s="9" t="s">
        <v>10</v>
      </c>
      <c r="E27" s="9"/>
      <c r="F27" s="9">
        <v>3</v>
      </c>
      <c r="G27" s="9"/>
      <c r="H27" s="9"/>
      <c r="I27" s="9" t="s">
        <v>234</v>
      </c>
      <c r="J27" s="2">
        <f>VLOOKUP(C27,科目代码!$A$2:B196,2,TRUE)</f>
        <v>19</v>
      </c>
      <c r="K27"/>
      <c r="L27"/>
      <c r="M27"/>
      <c r="N27"/>
      <c r="O27"/>
      <c r="P27"/>
      <c r="Q27"/>
      <c r="R27"/>
    </row>
    <row r="28" spans="1:18" x14ac:dyDescent="0.2">
      <c r="A28" s="37"/>
      <c r="B28" s="9">
        <v>148</v>
      </c>
      <c r="C28" s="9" t="s">
        <v>143</v>
      </c>
      <c r="D28" s="9" t="s">
        <v>10</v>
      </c>
      <c r="E28" s="9"/>
      <c r="F28" s="9">
        <v>3</v>
      </c>
      <c r="G28" s="9"/>
      <c r="H28" s="9" t="s">
        <v>32</v>
      </c>
      <c r="I28" s="9" t="s">
        <v>234</v>
      </c>
      <c r="J28" s="2">
        <f>VLOOKUP(C28,科目代码!$A$2:B197,2,TRUE)</f>
        <v>24</v>
      </c>
      <c r="K28"/>
      <c r="L28"/>
      <c r="M28"/>
      <c r="N28"/>
      <c r="O28"/>
      <c r="P28"/>
      <c r="Q28"/>
      <c r="R28"/>
    </row>
    <row r="29" spans="1:18" x14ac:dyDescent="0.2">
      <c r="A29" s="37"/>
      <c r="B29" s="9">
        <v>145</v>
      </c>
      <c r="C29" s="9" t="s">
        <v>145</v>
      </c>
      <c r="D29" s="9" t="s">
        <v>10</v>
      </c>
      <c r="E29" s="9"/>
      <c r="F29" s="9">
        <v>3</v>
      </c>
      <c r="G29" s="9"/>
      <c r="H29" s="9" t="s">
        <v>32</v>
      </c>
      <c r="I29" s="9" t="s">
        <v>234</v>
      </c>
      <c r="J29" s="2">
        <f>VLOOKUP(C29,科目代码!$A$2:B198,2,TRUE)</f>
        <v>56</v>
      </c>
      <c r="K29"/>
      <c r="L29"/>
      <c r="M29"/>
      <c r="N29"/>
      <c r="O29"/>
      <c r="P29"/>
      <c r="Q29"/>
      <c r="R29"/>
    </row>
    <row r="30" spans="1:18" x14ac:dyDescent="0.2">
      <c r="A30" s="37"/>
      <c r="B30" s="9">
        <v>157</v>
      </c>
      <c r="C30" s="9" t="s">
        <v>147</v>
      </c>
      <c r="D30" s="9" t="s">
        <v>10</v>
      </c>
      <c r="E30" s="9"/>
      <c r="F30" s="9">
        <v>4</v>
      </c>
      <c r="G30" s="9"/>
      <c r="H30" s="9"/>
      <c r="I30" s="9" t="s">
        <v>234</v>
      </c>
      <c r="J30" s="2">
        <f>VLOOKUP(C30,科目代码!$A$2:B199,2,TRUE)</f>
        <v>88</v>
      </c>
      <c r="K30"/>
      <c r="L30"/>
      <c r="M30"/>
      <c r="N30"/>
      <c r="O30"/>
      <c r="P30"/>
      <c r="Q30"/>
      <c r="R30"/>
    </row>
    <row r="31" spans="1:18" x14ac:dyDescent="0.2">
      <c r="A31" s="37"/>
      <c r="B31" s="9">
        <v>158</v>
      </c>
      <c r="C31" s="9" t="s">
        <v>148</v>
      </c>
      <c r="D31" s="9" t="s">
        <v>10</v>
      </c>
      <c r="E31" s="9"/>
      <c r="F31" s="9">
        <v>3</v>
      </c>
      <c r="G31" s="9"/>
      <c r="H31" s="9"/>
      <c r="I31" s="9" t="s">
        <v>234</v>
      </c>
      <c r="J31" s="2">
        <f>VLOOKUP(C31,科目代码!$A$2:B200,2,TRUE)</f>
        <v>96</v>
      </c>
      <c r="K31"/>
      <c r="L31"/>
      <c r="M31"/>
      <c r="N31"/>
      <c r="O31"/>
      <c r="P31"/>
      <c r="Q31"/>
      <c r="R31"/>
    </row>
    <row r="32" spans="1:18" x14ac:dyDescent="0.2">
      <c r="A32" s="37"/>
      <c r="B32" s="9">
        <v>131</v>
      </c>
      <c r="C32" s="9" t="s">
        <v>129</v>
      </c>
      <c r="D32" s="9"/>
      <c r="E32" s="9" t="s">
        <v>7</v>
      </c>
      <c r="F32" s="9">
        <v>3</v>
      </c>
      <c r="G32" s="9" t="s">
        <v>8</v>
      </c>
      <c r="H32" s="9"/>
      <c r="I32" s="9" t="s">
        <v>183</v>
      </c>
      <c r="J32" s="2">
        <f>VLOOKUP(C32,科目代码!$A$2:B201,2,TRUE)</f>
        <v>21</v>
      </c>
      <c r="K32"/>
      <c r="L32"/>
      <c r="M32"/>
      <c r="N32"/>
      <c r="O32"/>
      <c r="P32"/>
      <c r="Q32"/>
      <c r="R32"/>
    </row>
    <row r="33" spans="1:18" x14ac:dyDescent="0.2">
      <c r="A33" s="37"/>
      <c r="B33" s="2">
        <v>160</v>
      </c>
      <c r="C33" s="2" t="s">
        <v>144</v>
      </c>
      <c r="D33" s="2"/>
      <c r="E33" s="2" t="s">
        <v>7</v>
      </c>
      <c r="F33" s="2">
        <v>3</v>
      </c>
      <c r="G33" s="2"/>
      <c r="H33" s="2"/>
      <c r="I33" s="2"/>
      <c r="J33" s="2">
        <f>VLOOKUP(C33,科目代码!$A$2:B202,2,TRUE)</f>
        <v>47</v>
      </c>
      <c r="K33"/>
      <c r="L33"/>
      <c r="M33"/>
      <c r="N33"/>
      <c r="O33"/>
      <c r="P33"/>
      <c r="Q33"/>
      <c r="R33"/>
    </row>
    <row r="34" spans="1:18" x14ac:dyDescent="0.2">
      <c r="A34" s="38"/>
      <c r="B34" s="2">
        <v>159</v>
      </c>
      <c r="C34" s="2" t="s">
        <v>146</v>
      </c>
      <c r="D34" s="2"/>
      <c r="E34" s="2" t="s">
        <v>7</v>
      </c>
      <c r="F34" s="2">
        <v>3</v>
      </c>
      <c r="G34" s="2" t="s">
        <v>8</v>
      </c>
      <c r="H34" s="2"/>
      <c r="I34" s="2"/>
      <c r="J34" s="2">
        <f>VLOOKUP(C34,科目代码!$A$2:B203,2,TRUE)</f>
        <v>85</v>
      </c>
      <c r="K34"/>
      <c r="L34"/>
      <c r="M34"/>
      <c r="N34"/>
      <c r="O34"/>
      <c r="P34"/>
      <c r="Q34"/>
      <c r="R34"/>
    </row>
    <row r="35" spans="1:18" x14ac:dyDescent="0.2">
      <c r="A35" s="6" t="s">
        <v>156</v>
      </c>
      <c r="B35" s="2"/>
      <c r="C35" s="2"/>
      <c r="D35" s="1">
        <f>SUMPRODUCT((D3:D34="必修")*(F3:F34))</f>
        <v>61</v>
      </c>
      <c r="E35" s="1">
        <f>SUMPRODUCT((E3:E34="选修")*(I3:I34="是")*(F3:F34))</f>
        <v>25</v>
      </c>
      <c r="F35" s="2"/>
      <c r="G35" s="2"/>
      <c r="H35" s="2"/>
      <c r="I35" s="2"/>
      <c r="J35" s="2"/>
      <c r="K35"/>
      <c r="L35"/>
      <c r="M35"/>
      <c r="N35"/>
      <c r="O35"/>
      <c r="P35"/>
      <c r="Q35"/>
      <c r="R35"/>
    </row>
    <row r="36" spans="1:18" hidden="1" x14ac:dyDescent="0.2">
      <c r="A36" s="1" t="s">
        <v>233</v>
      </c>
      <c r="B36" s="2"/>
      <c r="C36" s="2"/>
      <c r="D36" s="1">
        <v>61</v>
      </c>
      <c r="E36" s="1">
        <v>24</v>
      </c>
      <c r="F36" s="2"/>
      <c r="G36" s="2"/>
      <c r="H36" s="2"/>
      <c r="I36" s="2"/>
      <c r="J36" s="5" t="e">
        <f>VLOOKUP(C36,科目代码!$A$2:B205,2,TRUE)</f>
        <v>#N/A</v>
      </c>
      <c r="K36"/>
      <c r="L36"/>
      <c r="M36"/>
      <c r="N36"/>
      <c r="O36"/>
      <c r="P36"/>
      <c r="Q36"/>
      <c r="R36"/>
    </row>
  </sheetData>
  <mergeCells count="6">
    <mergeCell ref="A1:H1"/>
    <mergeCell ref="A3:A7"/>
    <mergeCell ref="A8:A17"/>
    <mergeCell ref="A18:A26"/>
    <mergeCell ref="A27:A34"/>
    <mergeCell ref="D2:E2"/>
  </mergeCells>
  <phoneticPr fontId="1" type="noConversion"/>
  <pageMargins left="0.25" right="0.25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J32" sqref="J32"/>
    </sheetView>
  </sheetViews>
  <sheetFormatPr defaultRowHeight="14.25" x14ac:dyDescent="0.2"/>
  <cols>
    <col min="1" max="2" width="9.375" bestFit="1" customWidth="1"/>
    <col min="3" max="3" width="36.75" bestFit="1" customWidth="1"/>
    <col min="4" max="6" width="5.5" bestFit="1" customWidth="1"/>
    <col min="7" max="7" width="9.375" bestFit="1" customWidth="1"/>
    <col min="8" max="8" width="9.375" customWidth="1"/>
    <col min="9" max="9" width="11.875" bestFit="1" customWidth="1"/>
    <col min="10" max="10" width="23.5" customWidth="1"/>
    <col min="11" max="11" width="8.25" bestFit="1" customWidth="1"/>
    <col min="12" max="13" width="5.5" bestFit="1" customWidth="1"/>
    <col min="14" max="15" width="9.375" bestFit="1" customWidth="1"/>
  </cols>
  <sheetData>
    <row r="1" spans="1:9" s="5" customFormat="1" ht="20.25" x14ac:dyDescent="0.2">
      <c r="A1" s="39" t="s">
        <v>170</v>
      </c>
      <c r="B1" s="39"/>
      <c r="C1" s="39"/>
      <c r="D1" s="39"/>
      <c r="E1" s="39"/>
      <c r="F1" s="39"/>
      <c r="G1" s="39"/>
    </row>
    <row r="2" spans="1:9" ht="15.75" x14ac:dyDescent="0.25">
      <c r="A2" s="1" t="s">
        <v>136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5</v>
      </c>
      <c r="I2" s="12" t="s">
        <v>312</v>
      </c>
    </row>
    <row r="3" spans="1:9" x14ac:dyDescent="0.2">
      <c r="A3" s="36" t="s">
        <v>149</v>
      </c>
      <c r="B3" s="9">
        <v>164</v>
      </c>
      <c r="C3" s="9" t="s">
        <v>34</v>
      </c>
      <c r="D3" s="9" t="s">
        <v>10</v>
      </c>
      <c r="E3" s="9"/>
      <c r="F3" s="9">
        <v>3</v>
      </c>
      <c r="G3" s="9"/>
      <c r="H3" s="9" t="s">
        <v>181</v>
      </c>
      <c r="I3" s="2">
        <f>VLOOKUP(C3,科目代码!$A$2:B172,2,TRUE)</f>
        <v>164</v>
      </c>
    </row>
    <row r="4" spans="1:9" x14ac:dyDescent="0.2">
      <c r="A4" s="37"/>
      <c r="B4" s="9">
        <v>123</v>
      </c>
      <c r="C4" s="9" t="s">
        <v>117</v>
      </c>
      <c r="D4" s="9" t="s">
        <v>10</v>
      </c>
      <c r="E4" s="9"/>
      <c r="F4" s="9">
        <v>5</v>
      </c>
      <c r="G4" s="9"/>
      <c r="H4" s="9" t="s">
        <v>181</v>
      </c>
      <c r="I4" s="2">
        <f>VLOOKUP(C4,科目代码!$A$2:B173,2,TRUE)</f>
        <v>23</v>
      </c>
    </row>
    <row r="5" spans="1:9" x14ac:dyDescent="0.2">
      <c r="A5" s="37"/>
      <c r="B5" s="9">
        <v>167</v>
      </c>
      <c r="C5" s="9" t="s">
        <v>52</v>
      </c>
      <c r="D5" s="9" t="s">
        <v>10</v>
      </c>
      <c r="E5" s="9"/>
      <c r="F5" s="9">
        <v>5</v>
      </c>
      <c r="G5" s="9"/>
      <c r="H5" s="9" t="s">
        <v>181</v>
      </c>
      <c r="I5" s="2">
        <f>VLOOKUP(C5,科目代码!$A$2:B174,2,TRUE)</f>
        <v>168</v>
      </c>
    </row>
    <row r="6" spans="1:9" x14ac:dyDescent="0.2">
      <c r="A6" s="37"/>
      <c r="B6" s="9">
        <v>174</v>
      </c>
      <c r="C6" s="9" t="s">
        <v>19</v>
      </c>
      <c r="D6" s="9" t="s">
        <v>10</v>
      </c>
      <c r="E6" s="9"/>
      <c r="F6" s="9">
        <v>3</v>
      </c>
      <c r="G6" s="9" t="s">
        <v>8</v>
      </c>
      <c r="H6" s="9" t="s">
        <v>181</v>
      </c>
      <c r="I6" s="2">
        <f>VLOOKUP(C6,科目代码!$A$2:B175,2,TRUE)</f>
        <v>49</v>
      </c>
    </row>
    <row r="7" spans="1:9" x14ac:dyDescent="0.2">
      <c r="A7" s="38"/>
      <c r="B7" s="9">
        <v>65</v>
      </c>
      <c r="C7" s="9" t="s">
        <v>12</v>
      </c>
      <c r="D7" s="9"/>
      <c r="E7" s="9" t="s">
        <v>7</v>
      </c>
      <c r="F7" s="9">
        <v>5</v>
      </c>
      <c r="G7" s="9"/>
      <c r="H7" s="9" t="s">
        <v>181</v>
      </c>
      <c r="I7" s="2">
        <f>VLOOKUP(C7,科目代码!$A$2:B176,2,TRUE)</f>
        <v>138</v>
      </c>
    </row>
    <row r="8" spans="1:9" x14ac:dyDescent="0.2">
      <c r="A8" s="36" t="s">
        <v>163</v>
      </c>
      <c r="B8" s="9">
        <v>211</v>
      </c>
      <c r="C8" s="9" t="s">
        <v>263</v>
      </c>
      <c r="D8" s="9" t="s">
        <v>10</v>
      </c>
      <c r="E8" s="9"/>
      <c r="F8" s="9">
        <v>4</v>
      </c>
      <c r="G8" s="9" t="s">
        <v>8</v>
      </c>
      <c r="H8" s="9" t="s">
        <v>181</v>
      </c>
      <c r="I8" s="2">
        <f>VLOOKUP(C8,科目代码!$A$2:B177,2,TRUE)</f>
        <v>152</v>
      </c>
    </row>
    <row r="9" spans="1:9" x14ac:dyDescent="0.2">
      <c r="A9" s="37"/>
      <c r="B9" s="9">
        <v>151</v>
      </c>
      <c r="C9" s="9" t="s">
        <v>121</v>
      </c>
      <c r="D9" s="9" t="s">
        <v>10</v>
      </c>
      <c r="E9" s="9"/>
      <c r="F9" s="9">
        <v>4</v>
      </c>
      <c r="G9" s="9"/>
      <c r="H9" s="9" t="s">
        <v>181</v>
      </c>
      <c r="I9" s="2">
        <f>VLOOKUP(C9,科目代码!$A$2:B178,2,TRUE)</f>
        <v>67</v>
      </c>
    </row>
    <row r="10" spans="1:9" x14ac:dyDescent="0.2">
      <c r="A10" s="37"/>
      <c r="B10" s="9">
        <v>155</v>
      </c>
      <c r="C10" s="9" t="s">
        <v>236</v>
      </c>
      <c r="D10" s="9" t="s">
        <v>10</v>
      </c>
      <c r="E10" s="9"/>
      <c r="F10" s="9">
        <v>4</v>
      </c>
      <c r="G10" s="9"/>
      <c r="H10" s="9" t="s">
        <v>181</v>
      </c>
      <c r="I10" s="2">
        <f>VLOOKUP(C10,科目代码!$A$2:B179,2,TRUE)</f>
        <v>155</v>
      </c>
    </row>
    <row r="11" spans="1:9" x14ac:dyDescent="0.2">
      <c r="A11" s="37"/>
      <c r="B11" s="9">
        <v>34</v>
      </c>
      <c r="C11" s="9" t="s">
        <v>9</v>
      </c>
      <c r="D11" s="9" t="s">
        <v>10</v>
      </c>
      <c r="E11" s="9"/>
      <c r="F11" s="9">
        <v>4</v>
      </c>
      <c r="G11" s="9"/>
      <c r="H11" s="9" t="s">
        <v>181</v>
      </c>
      <c r="I11" s="2">
        <f>VLOOKUP(C11,科目代码!$A$2:B180,2,TRUE)</f>
        <v>98</v>
      </c>
    </row>
    <row r="12" spans="1:9" x14ac:dyDescent="0.2">
      <c r="A12" s="37"/>
      <c r="B12" s="9">
        <v>42</v>
      </c>
      <c r="C12" s="9" t="s">
        <v>11</v>
      </c>
      <c r="D12" s="9"/>
      <c r="E12" s="9" t="s">
        <v>7</v>
      </c>
      <c r="F12" s="9">
        <v>5</v>
      </c>
      <c r="G12" s="9"/>
      <c r="H12" s="9" t="s">
        <v>199</v>
      </c>
      <c r="I12" s="2">
        <f>VLOOKUP(C12,科目代码!$A$2:B181,2,TRUE)</f>
        <v>114</v>
      </c>
    </row>
    <row r="13" spans="1:9" x14ac:dyDescent="0.2">
      <c r="A13" s="37"/>
      <c r="B13" s="9">
        <v>55</v>
      </c>
      <c r="C13" s="9" t="s">
        <v>23</v>
      </c>
      <c r="D13" s="9"/>
      <c r="E13" s="9" t="s">
        <v>7</v>
      </c>
      <c r="F13" s="9">
        <v>3</v>
      </c>
      <c r="G13" s="9"/>
      <c r="H13" s="9" t="s">
        <v>235</v>
      </c>
      <c r="I13" s="2">
        <f>VLOOKUP(C13,科目代码!$A$2:B182,2,TRUE)</f>
        <v>127</v>
      </c>
    </row>
    <row r="14" spans="1:9" x14ac:dyDescent="0.2">
      <c r="A14" s="37"/>
      <c r="B14" s="2">
        <v>117</v>
      </c>
      <c r="C14" s="2" t="s">
        <v>118</v>
      </c>
      <c r="D14" s="2"/>
      <c r="E14" s="2" t="s">
        <v>7</v>
      </c>
      <c r="F14" s="2">
        <v>5</v>
      </c>
      <c r="G14" s="2" t="s">
        <v>8</v>
      </c>
      <c r="H14" s="2"/>
      <c r="I14" s="2">
        <f>VLOOKUP(C14,科目代码!$A$2:B183,2,TRUE)</f>
        <v>18</v>
      </c>
    </row>
    <row r="15" spans="1:9" x14ac:dyDescent="0.2">
      <c r="A15" s="37"/>
      <c r="B15" s="2">
        <v>125</v>
      </c>
      <c r="C15" s="2" t="s">
        <v>122</v>
      </c>
      <c r="D15" s="2"/>
      <c r="E15" s="2" t="s">
        <v>7</v>
      </c>
      <c r="F15" s="2">
        <v>3</v>
      </c>
      <c r="G15" s="2"/>
      <c r="H15" s="2"/>
      <c r="I15" s="2">
        <f>VLOOKUP(C15,科目代码!$A$2:B184,2,TRUE)</f>
        <v>75</v>
      </c>
    </row>
    <row r="16" spans="1:9" x14ac:dyDescent="0.2">
      <c r="A16" s="38"/>
      <c r="B16" s="2">
        <v>124</v>
      </c>
      <c r="C16" s="2" t="s">
        <v>123</v>
      </c>
      <c r="D16" s="2"/>
      <c r="E16" s="2" t="s">
        <v>7</v>
      </c>
      <c r="F16" s="2">
        <v>3</v>
      </c>
      <c r="G16" s="2" t="s">
        <v>8</v>
      </c>
      <c r="H16" s="2"/>
      <c r="I16" s="2">
        <f>VLOOKUP(C16,科目代码!$A$2:B185,2,TRUE)</f>
        <v>86</v>
      </c>
    </row>
    <row r="17" spans="1:9" x14ac:dyDescent="0.2">
      <c r="A17" s="36" t="s">
        <v>162</v>
      </c>
      <c r="B17" s="9">
        <v>133</v>
      </c>
      <c r="C17" s="9" t="s">
        <v>120</v>
      </c>
      <c r="D17" s="9" t="s">
        <v>10</v>
      </c>
      <c r="E17" s="9"/>
      <c r="F17" s="9">
        <v>3</v>
      </c>
      <c r="G17" s="9"/>
      <c r="H17" s="9" t="s">
        <v>181</v>
      </c>
      <c r="I17" s="2">
        <f>VLOOKUP(C17,科目代码!$A$2:B186,2,TRUE)</f>
        <v>25</v>
      </c>
    </row>
    <row r="18" spans="1:9" x14ac:dyDescent="0.2">
      <c r="A18" s="37"/>
      <c r="B18" s="9">
        <v>135</v>
      </c>
      <c r="C18" s="9" t="s">
        <v>124</v>
      </c>
      <c r="D18" s="9" t="s">
        <v>10</v>
      </c>
      <c r="E18" s="9"/>
      <c r="F18" s="9">
        <v>5</v>
      </c>
      <c r="G18" s="9"/>
      <c r="H18" s="9" t="s">
        <v>181</v>
      </c>
      <c r="I18" s="2">
        <f>VLOOKUP(C18,科目代码!$A$2:B187,2,TRUE)</f>
        <v>77</v>
      </c>
    </row>
    <row r="19" spans="1:9" x14ac:dyDescent="0.2">
      <c r="A19" s="37"/>
      <c r="B19" s="9">
        <v>156</v>
      </c>
      <c r="C19" s="9" t="s">
        <v>125</v>
      </c>
      <c r="D19" s="9" t="s">
        <v>10</v>
      </c>
      <c r="E19" s="9"/>
      <c r="F19" s="9">
        <v>5</v>
      </c>
      <c r="G19" s="9"/>
      <c r="H19" s="9" t="s">
        <v>181</v>
      </c>
      <c r="I19" s="2">
        <f>VLOOKUP(C19,科目代码!$A$2:B188,2,TRUE)</f>
        <v>79</v>
      </c>
    </row>
    <row r="20" spans="1:9" x14ac:dyDescent="0.2">
      <c r="A20" s="37"/>
      <c r="B20" s="9">
        <v>73</v>
      </c>
      <c r="C20" s="9" t="s">
        <v>16</v>
      </c>
      <c r="D20" s="9" t="s">
        <v>10</v>
      </c>
      <c r="E20" s="9"/>
      <c r="F20" s="9">
        <v>4</v>
      </c>
      <c r="G20" s="9"/>
      <c r="H20" s="9" t="s">
        <v>181</v>
      </c>
      <c r="I20" s="2">
        <f>VLOOKUP(C20,科目代码!$A$2:B189,2,TRUE)</f>
        <v>99</v>
      </c>
    </row>
    <row r="21" spans="1:9" x14ac:dyDescent="0.2">
      <c r="A21" s="37"/>
      <c r="B21" s="9">
        <v>4</v>
      </c>
      <c r="C21" s="9" t="s">
        <v>18</v>
      </c>
      <c r="D21" s="9"/>
      <c r="E21" s="9" t="s">
        <v>7</v>
      </c>
      <c r="F21" s="9">
        <v>3</v>
      </c>
      <c r="G21" s="9"/>
      <c r="H21" s="9" t="s">
        <v>181</v>
      </c>
      <c r="I21" s="2">
        <f>VLOOKUP(C21,科目代码!$A$2:B190,2,TRUE)</f>
        <v>10</v>
      </c>
    </row>
    <row r="22" spans="1:9" x14ac:dyDescent="0.2">
      <c r="A22" s="37"/>
      <c r="B22" s="9">
        <v>20</v>
      </c>
      <c r="C22" s="9" t="s">
        <v>14</v>
      </c>
      <c r="D22" s="9"/>
      <c r="E22" s="9" t="s">
        <v>7</v>
      </c>
      <c r="F22" s="9">
        <v>4</v>
      </c>
      <c r="G22" s="9"/>
      <c r="H22" s="9" t="s">
        <v>199</v>
      </c>
      <c r="I22" s="2">
        <f>VLOOKUP(C22,科目代码!$A$2:B191,2,TRUE)</f>
        <v>63</v>
      </c>
    </row>
    <row r="23" spans="1:9" x14ac:dyDescent="0.2">
      <c r="A23" s="37"/>
      <c r="B23" s="2">
        <v>1</v>
      </c>
      <c r="C23" s="2" t="s">
        <v>13</v>
      </c>
      <c r="D23" s="2"/>
      <c r="E23" s="2" t="s">
        <v>7</v>
      </c>
      <c r="F23" s="2">
        <v>4</v>
      </c>
      <c r="G23" s="2"/>
      <c r="H23" s="20"/>
      <c r="I23" s="2">
        <f>VLOOKUP(C23,科目代码!$A$2:B192,2,TRUE)</f>
        <v>2</v>
      </c>
    </row>
    <row r="24" spans="1:9" x14ac:dyDescent="0.2">
      <c r="A24" s="38"/>
      <c r="B24" s="2">
        <v>140</v>
      </c>
      <c r="C24" s="2" t="s">
        <v>119</v>
      </c>
      <c r="D24" s="2"/>
      <c r="E24" s="2" t="s">
        <v>7</v>
      </c>
      <c r="F24" s="2">
        <v>3</v>
      </c>
      <c r="G24" s="2"/>
      <c r="H24" s="2"/>
      <c r="I24" s="2">
        <f>VLOOKUP(C24,科目代码!$A$2:B193,2,TRUE)</f>
        <v>19</v>
      </c>
    </row>
    <row r="25" spans="1:9" x14ac:dyDescent="0.2">
      <c r="A25" s="36" t="s">
        <v>164</v>
      </c>
      <c r="B25" s="9">
        <v>143</v>
      </c>
      <c r="C25" s="9" t="s">
        <v>132</v>
      </c>
      <c r="D25" s="9" t="s">
        <v>10</v>
      </c>
      <c r="E25" s="9"/>
      <c r="F25" s="9">
        <v>4</v>
      </c>
      <c r="G25" s="9"/>
      <c r="H25" s="9" t="s">
        <v>181</v>
      </c>
      <c r="I25" s="2">
        <f>VLOOKUP(C25,科目代码!$A$2:B194,2,TRUE)</f>
        <v>78</v>
      </c>
    </row>
    <row r="26" spans="1:9" x14ac:dyDescent="0.2">
      <c r="A26" s="37"/>
      <c r="B26" s="9">
        <v>134</v>
      </c>
      <c r="C26" s="9" t="s">
        <v>126</v>
      </c>
      <c r="D26" s="9" t="s">
        <v>10</v>
      </c>
      <c r="E26" s="9"/>
      <c r="F26" s="9">
        <v>5</v>
      </c>
      <c r="G26" s="9"/>
      <c r="H26" s="9" t="s">
        <v>181</v>
      </c>
      <c r="I26" s="2">
        <f>VLOOKUP(C26,科目代码!$A$2:B195,2,TRUE)</f>
        <v>87</v>
      </c>
    </row>
    <row r="27" spans="1:9" x14ac:dyDescent="0.2">
      <c r="A27" s="37"/>
      <c r="B27" s="9">
        <v>142</v>
      </c>
      <c r="C27" s="9" t="s">
        <v>128</v>
      </c>
      <c r="D27" s="9" t="s">
        <v>10</v>
      </c>
      <c r="E27" s="9"/>
      <c r="F27" s="9">
        <v>5</v>
      </c>
      <c r="G27" s="9"/>
      <c r="H27" s="9" t="s">
        <v>181</v>
      </c>
      <c r="I27" s="2">
        <f>VLOOKUP(C27,科目代码!$A$2:B196,2,TRUE)</f>
        <v>97</v>
      </c>
    </row>
    <row r="28" spans="1:9" x14ac:dyDescent="0.2">
      <c r="A28" s="37"/>
      <c r="B28" s="9">
        <v>150</v>
      </c>
      <c r="C28" s="9" t="s">
        <v>112</v>
      </c>
      <c r="D28" s="9" t="s">
        <v>10</v>
      </c>
      <c r="E28" s="9"/>
      <c r="F28" s="9">
        <v>3</v>
      </c>
      <c r="G28" s="9"/>
      <c r="H28" s="9" t="s">
        <v>181</v>
      </c>
      <c r="I28" s="2">
        <f>VLOOKUP(C28,科目代码!$A$2:B197,2,TRUE)</f>
        <v>103</v>
      </c>
    </row>
    <row r="29" spans="1:9" x14ac:dyDescent="0.2">
      <c r="A29" s="37"/>
      <c r="B29" s="9">
        <v>131</v>
      </c>
      <c r="C29" s="9" t="s">
        <v>129</v>
      </c>
      <c r="D29" s="9"/>
      <c r="E29" s="9" t="s">
        <v>7</v>
      </c>
      <c r="F29" s="9">
        <v>3</v>
      </c>
      <c r="G29" s="9" t="s">
        <v>8</v>
      </c>
      <c r="H29" s="9" t="s">
        <v>199</v>
      </c>
      <c r="I29" s="2">
        <f>VLOOKUP(C29,科目代码!$A$2:B198,2,TRUE)</f>
        <v>21</v>
      </c>
    </row>
    <row r="30" spans="1:9" x14ac:dyDescent="0.2">
      <c r="A30" s="37"/>
      <c r="B30" s="9">
        <v>120</v>
      </c>
      <c r="C30" s="9" t="s">
        <v>41</v>
      </c>
      <c r="D30" s="9"/>
      <c r="E30" s="9" t="s">
        <v>7</v>
      </c>
      <c r="F30" s="9">
        <v>3</v>
      </c>
      <c r="G30" s="9" t="s">
        <v>8</v>
      </c>
      <c r="H30" s="9" t="s">
        <v>183</v>
      </c>
      <c r="I30" s="2">
        <f>VLOOKUP(C30,科目代码!$A$2:B199,2,TRUE)</f>
        <v>40</v>
      </c>
    </row>
    <row r="31" spans="1:9" x14ac:dyDescent="0.2">
      <c r="A31" s="38"/>
      <c r="B31" s="2">
        <v>132</v>
      </c>
      <c r="C31" s="2" t="s">
        <v>134</v>
      </c>
      <c r="D31" s="2"/>
      <c r="E31" s="2" t="s">
        <v>7</v>
      </c>
      <c r="F31" s="2">
        <v>3</v>
      </c>
      <c r="G31" s="2"/>
      <c r="H31" s="2"/>
      <c r="I31" s="2">
        <f>VLOOKUP(C31,科目代码!$A$2:B200,2,TRUE)</f>
        <v>118</v>
      </c>
    </row>
    <row r="32" spans="1:9" x14ac:dyDescent="0.2">
      <c r="A32" s="6" t="s">
        <v>156</v>
      </c>
      <c r="B32" s="2"/>
      <c r="C32" s="2"/>
      <c r="D32" s="1">
        <f>SUMPRODUCT((D3:D31="必修")*(F3:F31))</f>
        <v>66</v>
      </c>
      <c r="E32" s="1">
        <f>SUMPRODUCT((E3:E31="选修")*(H3:H31="是")*(F3:F31))</f>
        <v>26</v>
      </c>
      <c r="F32" s="2"/>
      <c r="G32" s="2"/>
      <c r="H32" s="2"/>
      <c r="I32" s="2"/>
    </row>
  </sheetData>
  <mergeCells count="6">
    <mergeCell ref="A1:G1"/>
    <mergeCell ref="A3:A7"/>
    <mergeCell ref="A8:A16"/>
    <mergeCell ref="A17:A24"/>
    <mergeCell ref="A25:A31"/>
    <mergeCell ref="D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Normal="100" workbookViewId="0">
      <selection activeCell="J2" sqref="J2:J33"/>
    </sheetView>
  </sheetViews>
  <sheetFormatPr defaultRowHeight="14.25" x14ac:dyDescent="0.2"/>
  <cols>
    <col min="1" max="2" width="9.375" bestFit="1" customWidth="1"/>
    <col min="3" max="3" width="36.75" bestFit="1" customWidth="1"/>
    <col min="4" max="6" width="5.5" bestFit="1" customWidth="1"/>
    <col min="7" max="8" width="9.375" bestFit="1" customWidth="1"/>
    <col min="9" max="9" width="9.375" style="5" bestFit="1" customWidth="1"/>
    <col min="10" max="10" width="11.875" style="5" bestFit="1" customWidth="1"/>
    <col min="11" max="11" width="17.25" style="5" customWidth="1"/>
    <col min="12" max="17" width="9" style="5"/>
  </cols>
  <sheetData>
    <row r="1" spans="1:17" s="5" customFormat="1" ht="20.25" x14ac:dyDescent="0.2">
      <c r="A1" s="39" t="s">
        <v>169</v>
      </c>
      <c r="B1" s="39"/>
      <c r="C1" s="39"/>
      <c r="D1" s="39"/>
      <c r="E1" s="39"/>
      <c r="F1" s="39"/>
      <c r="G1" s="39"/>
      <c r="H1" s="39"/>
    </row>
    <row r="2" spans="1:17" ht="15.75" x14ac:dyDescent="0.25">
      <c r="A2" s="1" t="s">
        <v>136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4</v>
      </c>
      <c r="I2" s="1" t="s">
        <v>5</v>
      </c>
      <c r="J2" s="12" t="s">
        <v>312</v>
      </c>
      <c r="K2"/>
      <c r="L2"/>
      <c r="M2"/>
      <c r="N2"/>
      <c r="O2"/>
      <c r="P2"/>
      <c r="Q2"/>
    </row>
    <row r="3" spans="1:17" x14ac:dyDescent="0.2">
      <c r="A3" s="36" t="s">
        <v>149</v>
      </c>
      <c r="B3" s="9">
        <v>164</v>
      </c>
      <c r="C3" s="9" t="s">
        <v>34</v>
      </c>
      <c r="D3" s="9" t="s">
        <v>10</v>
      </c>
      <c r="E3" s="9"/>
      <c r="F3" s="9">
        <v>3</v>
      </c>
      <c r="G3" s="9"/>
      <c r="H3" s="9"/>
      <c r="I3" s="9" t="s">
        <v>32</v>
      </c>
      <c r="J3" s="2">
        <f>VLOOKUP(C3,科目代码!$A$2:B172,2,TRUE)</f>
        <v>164</v>
      </c>
      <c r="K3"/>
      <c r="L3"/>
      <c r="M3"/>
      <c r="N3"/>
      <c r="O3"/>
      <c r="P3"/>
      <c r="Q3"/>
    </row>
    <row r="4" spans="1:17" x14ac:dyDescent="0.2">
      <c r="A4" s="37"/>
      <c r="B4" s="9">
        <v>123</v>
      </c>
      <c r="C4" s="9" t="s">
        <v>117</v>
      </c>
      <c r="D4" s="9" t="s">
        <v>10</v>
      </c>
      <c r="E4" s="9"/>
      <c r="F4" s="9">
        <v>5</v>
      </c>
      <c r="G4" s="9"/>
      <c r="H4" s="9" t="s">
        <v>32</v>
      </c>
      <c r="I4" s="9" t="s">
        <v>32</v>
      </c>
      <c r="J4" s="2">
        <f>VLOOKUP(C4,科目代码!$A$2:B173,2,TRUE)</f>
        <v>23</v>
      </c>
      <c r="K4"/>
      <c r="L4"/>
      <c r="M4"/>
      <c r="N4"/>
      <c r="O4"/>
      <c r="P4"/>
      <c r="Q4"/>
    </row>
    <row r="5" spans="1:17" x14ac:dyDescent="0.2">
      <c r="A5" s="37"/>
      <c r="B5" s="9">
        <v>167</v>
      </c>
      <c r="C5" s="9" t="s">
        <v>52</v>
      </c>
      <c r="D5" s="9" t="s">
        <v>10</v>
      </c>
      <c r="E5" s="9"/>
      <c r="F5" s="9">
        <v>5</v>
      </c>
      <c r="G5" s="9"/>
      <c r="H5" s="9"/>
      <c r="I5" s="9" t="s">
        <v>32</v>
      </c>
      <c r="J5" s="2">
        <f>VLOOKUP(C5,科目代码!$A$2:B174,2,TRUE)</f>
        <v>168</v>
      </c>
      <c r="K5"/>
      <c r="L5"/>
      <c r="M5"/>
      <c r="N5"/>
      <c r="O5"/>
      <c r="P5"/>
      <c r="Q5"/>
    </row>
    <row r="6" spans="1:17" x14ac:dyDescent="0.2">
      <c r="A6" s="37"/>
      <c r="B6" s="9">
        <v>174</v>
      </c>
      <c r="C6" s="9" t="s">
        <v>19</v>
      </c>
      <c r="D6" s="9" t="s">
        <v>10</v>
      </c>
      <c r="E6" s="9"/>
      <c r="F6" s="9">
        <v>3</v>
      </c>
      <c r="G6" s="9" t="s">
        <v>8</v>
      </c>
      <c r="H6" s="9"/>
      <c r="I6" s="9" t="s">
        <v>32</v>
      </c>
      <c r="J6" s="2">
        <f>VLOOKUP(C6,科目代码!$A$2:B175,2,TRUE)</f>
        <v>49</v>
      </c>
      <c r="K6"/>
      <c r="L6"/>
      <c r="M6"/>
      <c r="N6"/>
      <c r="O6"/>
      <c r="P6"/>
      <c r="Q6"/>
    </row>
    <row r="7" spans="1:17" x14ac:dyDescent="0.2">
      <c r="A7" s="38"/>
      <c r="B7" s="9">
        <v>65</v>
      </c>
      <c r="C7" s="9" t="s">
        <v>12</v>
      </c>
      <c r="D7" s="9"/>
      <c r="E7" s="9" t="s">
        <v>7</v>
      </c>
      <c r="F7" s="9">
        <v>5</v>
      </c>
      <c r="G7" s="9"/>
      <c r="H7" s="9"/>
      <c r="I7" s="9" t="s">
        <v>32</v>
      </c>
      <c r="J7" s="2">
        <f>VLOOKUP(C7,科目代码!$A$2:B176,2,TRUE)</f>
        <v>138</v>
      </c>
      <c r="K7"/>
      <c r="L7"/>
      <c r="M7"/>
      <c r="N7"/>
      <c r="O7"/>
      <c r="P7"/>
      <c r="Q7"/>
    </row>
    <row r="8" spans="1:17" x14ac:dyDescent="0.2">
      <c r="A8" s="36" t="s">
        <v>150</v>
      </c>
      <c r="B8" s="9">
        <v>211</v>
      </c>
      <c r="C8" s="9" t="s">
        <v>263</v>
      </c>
      <c r="D8" s="9" t="s">
        <v>10</v>
      </c>
      <c r="E8" s="9"/>
      <c r="F8" s="9">
        <v>4</v>
      </c>
      <c r="G8" s="9" t="s">
        <v>8</v>
      </c>
      <c r="H8" s="9"/>
      <c r="I8" s="9" t="s">
        <v>32</v>
      </c>
      <c r="J8" s="2">
        <f>VLOOKUP(C8,科目代码!$A$2:B177,2,TRUE)</f>
        <v>152</v>
      </c>
      <c r="K8"/>
      <c r="L8"/>
      <c r="M8"/>
      <c r="N8"/>
      <c r="O8"/>
      <c r="P8"/>
      <c r="Q8"/>
    </row>
    <row r="9" spans="1:17" x14ac:dyDescent="0.2">
      <c r="A9" s="37"/>
      <c r="B9" s="9">
        <v>133</v>
      </c>
      <c r="C9" s="9" t="s">
        <v>120</v>
      </c>
      <c r="D9" s="9" t="s">
        <v>10</v>
      </c>
      <c r="E9" s="9"/>
      <c r="F9" s="9">
        <v>3</v>
      </c>
      <c r="G9" s="9"/>
      <c r="H9" s="9" t="s">
        <v>32</v>
      </c>
      <c r="I9" s="9" t="s">
        <v>32</v>
      </c>
      <c r="J9" s="2">
        <f>VLOOKUP(C9,科目代码!$A$2:B178,2,TRUE)</f>
        <v>25</v>
      </c>
      <c r="K9"/>
      <c r="L9"/>
      <c r="M9"/>
      <c r="N9"/>
      <c r="O9"/>
      <c r="P9"/>
      <c r="Q9"/>
    </row>
    <row r="10" spans="1:17" x14ac:dyDescent="0.2">
      <c r="A10" s="37"/>
      <c r="B10" s="9">
        <v>151</v>
      </c>
      <c r="C10" s="9" t="s">
        <v>121</v>
      </c>
      <c r="D10" s="9" t="s">
        <v>10</v>
      </c>
      <c r="E10" s="9"/>
      <c r="F10" s="9">
        <v>4</v>
      </c>
      <c r="G10" s="9"/>
      <c r="H10" s="9"/>
      <c r="I10" s="9" t="s">
        <v>32</v>
      </c>
      <c r="J10" s="2">
        <f>VLOOKUP(C10,科目代码!$A$2:B179,2,TRUE)</f>
        <v>67</v>
      </c>
      <c r="K10"/>
      <c r="L10"/>
      <c r="M10"/>
      <c r="N10"/>
      <c r="O10"/>
      <c r="P10"/>
      <c r="Q10"/>
    </row>
    <row r="11" spans="1:17" x14ac:dyDescent="0.2">
      <c r="A11" s="37"/>
      <c r="B11" s="9">
        <v>155</v>
      </c>
      <c r="C11" s="9" t="s">
        <v>60</v>
      </c>
      <c r="D11" s="9" t="s">
        <v>10</v>
      </c>
      <c r="E11" s="9"/>
      <c r="F11" s="9">
        <v>4</v>
      </c>
      <c r="G11" s="9"/>
      <c r="H11" s="9" t="s">
        <v>32</v>
      </c>
      <c r="I11" s="9" t="s">
        <v>32</v>
      </c>
      <c r="J11" s="2">
        <f>VLOOKUP(C11,科目代码!$A$2:B180,2,TRUE)</f>
        <v>155</v>
      </c>
      <c r="K11"/>
      <c r="L11"/>
      <c r="M11"/>
      <c r="N11"/>
      <c r="O11"/>
      <c r="P11"/>
      <c r="Q11"/>
    </row>
    <row r="12" spans="1:17" x14ac:dyDescent="0.2">
      <c r="A12" s="37"/>
      <c r="B12" s="9">
        <v>1</v>
      </c>
      <c r="C12" s="9" t="s">
        <v>13</v>
      </c>
      <c r="D12" s="9"/>
      <c r="E12" s="9" t="s">
        <v>7</v>
      </c>
      <c r="F12" s="9">
        <v>4</v>
      </c>
      <c r="G12" s="9"/>
      <c r="H12" s="9"/>
      <c r="I12" s="9" t="s">
        <v>237</v>
      </c>
      <c r="J12" s="2">
        <f>VLOOKUP(C12,科目代码!$A$2:B181,2,TRUE)</f>
        <v>2</v>
      </c>
      <c r="K12"/>
      <c r="L12"/>
      <c r="M12"/>
      <c r="N12"/>
      <c r="O12"/>
      <c r="P12"/>
      <c r="Q12"/>
    </row>
    <row r="13" spans="1:17" x14ac:dyDescent="0.2">
      <c r="A13" s="37"/>
      <c r="B13" s="9">
        <v>140</v>
      </c>
      <c r="C13" s="9" t="s">
        <v>119</v>
      </c>
      <c r="D13" s="9"/>
      <c r="E13" s="9" t="s">
        <v>7</v>
      </c>
      <c r="F13" s="9">
        <v>3</v>
      </c>
      <c r="G13" s="9"/>
      <c r="H13" s="9"/>
      <c r="I13" s="9" t="s">
        <v>181</v>
      </c>
      <c r="J13" s="2">
        <f>VLOOKUP(C13,科目代码!$A$2:B182,2,TRUE)</f>
        <v>19</v>
      </c>
      <c r="K13"/>
      <c r="L13"/>
      <c r="M13"/>
      <c r="N13"/>
      <c r="O13"/>
      <c r="P13"/>
      <c r="Q13"/>
    </row>
    <row r="14" spans="1:17" x14ac:dyDescent="0.2">
      <c r="A14" s="37"/>
      <c r="B14" s="2">
        <v>117</v>
      </c>
      <c r="C14" s="2" t="s">
        <v>118</v>
      </c>
      <c r="D14" s="2"/>
      <c r="E14" s="2" t="s">
        <v>7</v>
      </c>
      <c r="F14" s="2">
        <v>5</v>
      </c>
      <c r="G14" s="2" t="s">
        <v>8</v>
      </c>
      <c r="H14" s="2"/>
      <c r="I14" s="2"/>
      <c r="J14" s="2">
        <f>VLOOKUP(C14,科目代码!$A$2:B183,2,TRUE)</f>
        <v>18</v>
      </c>
      <c r="K14"/>
      <c r="L14"/>
      <c r="M14"/>
      <c r="N14"/>
      <c r="O14"/>
      <c r="P14"/>
      <c r="Q14"/>
    </row>
    <row r="15" spans="1:17" x14ac:dyDescent="0.2">
      <c r="A15" s="37"/>
      <c r="B15" s="2">
        <v>125</v>
      </c>
      <c r="C15" s="2" t="s">
        <v>122</v>
      </c>
      <c r="D15" s="2"/>
      <c r="E15" s="2" t="s">
        <v>7</v>
      </c>
      <c r="F15" s="2">
        <v>3</v>
      </c>
      <c r="G15" s="2"/>
      <c r="H15" s="2"/>
      <c r="I15" s="2"/>
      <c r="J15" s="2">
        <f>VLOOKUP(C15,科目代码!$A$2:B184,2,TRUE)</f>
        <v>75</v>
      </c>
      <c r="K15"/>
      <c r="L15"/>
      <c r="M15"/>
      <c r="N15"/>
      <c r="O15"/>
      <c r="P15"/>
      <c r="Q15"/>
    </row>
    <row r="16" spans="1:17" x14ac:dyDescent="0.2">
      <c r="A16" s="38"/>
      <c r="B16" s="2">
        <v>124</v>
      </c>
      <c r="C16" s="2" t="s">
        <v>123</v>
      </c>
      <c r="D16" s="2"/>
      <c r="E16" s="2" t="s">
        <v>7</v>
      </c>
      <c r="F16" s="2">
        <v>3</v>
      </c>
      <c r="G16" s="2" t="s">
        <v>8</v>
      </c>
      <c r="H16" s="2"/>
      <c r="I16" s="2"/>
      <c r="J16" s="2">
        <f>VLOOKUP(C16,科目代码!$A$2:B185,2,TRUE)</f>
        <v>86</v>
      </c>
      <c r="K16"/>
      <c r="L16"/>
      <c r="M16"/>
      <c r="N16"/>
      <c r="O16"/>
      <c r="P16"/>
      <c r="Q16"/>
    </row>
    <row r="17" spans="1:17" x14ac:dyDescent="0.2">
      <c r="A17" s="36" t="s">
        <v>151</v>
      </c>
      <c r="B17" s="9">
        <v>135</v>
      </c>
      <c r="C17" s="9" t="s">
        <v>124</v>
      </c>
      <c r="D17" s="9" t="s">
        <v>10</v>
      </c>
      <c r="E17" s="9"/>
      <c r="F17" s="9">
        <v>5</v>
      </c>
      <c r="G17" s="9"/>
      <c r="H17" s="9" t="s">
        <v>32</v>
      </c>
      <c r="I17" s="9" t="s">
        <v>32</v>
      </c>
      <c r="J17" s="2">
        <f>VLOOKUP(C17,科目代码!$A$2:B186,2,TRUE)</f>
        <v>77</v>
      </c>
      <c r="K17"/>
      <c r="L17"/>
      <c r="M17"/>
      <c r="N17"/>
      <c r="O17"/>
      <c r="P17"/>
      <c r="Q17"/>
    </row>
    <row r="18" spans="1:17" x14ac:dyDescent="0.2">
      <c r="A18" s="37"/>
      <c r="B18" s="9">
        <v>156</v>
      </c>
      <c r="C18" s="9" t="s">
        <v>125</v>
      </c>
      <c r="D18" s="9" t="s">
        <v>10</v>
      </c>
      <c r="E18" s="9"/>
      <c r="F18" s="9">
        <v>5</v>
      </c>
      <c r="G18" s="9"/>
      <c r="H18" s="9" t="s">
        <v>32</v>
      </c>
      <c r="I18" s="9" t="s">
        <v>32</v>
      </c>
      <c r="J18" s="2">
        <f>VLOOKUP(C18,科目代码!$A$2:B187,2,TRUE)</f>
        <v>79</v>
      </c>
      <c r="K18"/>
      <c r="L18"/>
      <c r="M18"/>
      <c r="N18"/>
      <c r="O18"/>
      <c r="P18"/>
      <c r="Q18"/>
    </row>
    <row r="19" spans="1:17" x14ac:dyDescent="0.2">
      <c r="A19" s="37"/>
      <c r="B19" s="9">
        <v>134</v>
      </c>
      <c r="C19" s="9" t="s">
        <v>126</v>
      </c>
      <c r="D19" s="9" t="s">
        <v>10</v>
      </c>
      <c r="E19" s="9"/>
      <c r="F19" s="9">
        <v>5</v>
      </c>
      <c r="G19" s="9"/>
      <c r="H19" s="9" t="s">
        <v>32</v>
      </c>
      <c r="I19" s="9" t="s">
        <v>32</v>
      </c>
      <c r="J19" s="2">
        <f>VLOOKUP(C19,科目代码!$A$2:B188,2,TRUE)</f>
        <v>87</v>
      </c>
      <c r="K19"/>
      <c r="L19"/>
      <c r="M19"/>
      <c r="N19"/>
      <c r="O19"/>
      <c r="P19"/>
      <c r="Q19"/>
    </row>
    <row r="20" spans="1:17" x14ac:dyDescent="0.2">
      <c r="A20" s="37"/>
      <c r="B20" s="9">
        <v>142</v>
      </c>
      <c r="C20" s="9" t="s">
        <v>128</v>
      </c>
      <c r="D20" s="9" t="s">
        <v>10</v>
      </c>
      <c r="E20" s="9"/>
      <c r="F20" s="9">
        <v>5</v>
      </c>
      <c r="G20" s="9"/>
      <c r="H20" s="9" t="s">
        <v>32</v>
      </c>
      <c r="I20" s="9" t="s">
        <v>32</v>
      </c>
      <c r="J20" s="2">
        <f>VLOOKUP(C20,科目代码!$A$2:B189,2,TRUE)</f>
        <v>97</v>
      </c>
      <c r="K20"/>
      <c r="L20"/>
      <c r="M20"/>
      <c r="N20"/>
      <c r="O20"/>
      <c r="P20"/>
      <c r="Q20"/>
    </row>
    <row r="21" spans="1:17" x14ac:dyDescent="0.2">
      <c r="A21" s="37"/>
      <c r="B21" s="9">
        <v>4</v>
      </c>
      <c r="C21" s="9" t="s">
        <v>18</v>
      </c>
      <c r="D21" s="9"/>
      <c r="E21" s="9" t="s">
        <v>7</v>
      </c>
      <c r="F21" s="9">
        <v>3</v>
      </c>
      <c r="G21" s="9"/>
      <c r="H21" s="9"/>
      <c r="I21" s="9" t="s">
        <v>238</v>
      </c>
      <c r="J21" s="2">
        <f>VLOOKUP(C21,科目代码!$A$2:B190,2,TRUE)</f>
        <v>10</v>
      </c>
      <c r="K21"/>
      <c r="L21"/>
      <c r="M21"/>
      <c r="N21"/>
      <c r="O21"/>
      <c r="P21"/>
      <c r="Q21"/>
    </row>
    <row r="22" spans="1:17" x14ac:dyDescent="0.2">
      <c r="A22" s="37"/>
      <c r="B22" s="9">
        <v>114</v>
      </c>
      <c r="C22" s="9" t="s">
        <v>66</v>
      </c>
      <c r="D22" s="9"/>
      <c r="E22" s="9" t="s">
        <v>7</v>
      </c>
      <c r="F22" s="9">
        <v>3</v>
      </c>
      <c r="G22" s="9"/>
      <c r="H22" s="9"/>
      <c r="I22" s="9" t="s">
        <v>181</v>
      </c>
      <c r="J22" s="2">
        <f>VLOOKUP(C22,科目代码!$A$2:B191,2,TRUE)</f>
        <v>94</v>
      </c>
      <c r="K22"/>
      <c r="L22"/>
      <c r="M22"/>
      <c r="N22"/>
      <c r="O22"/>
      <c r="P22"/>
      <c r="Q22"/>
    </row>
    <row r="23" spans="1:17" x14ac:dyDescent="0.2">
      <c r="A23" s="37"/>
      <c r="B23" s="2">
        <v>120</v>
      </c>
      <c r="C23" s="2" t="s">
        <v>41</v>
      </c>
      <c r="D23" s="2"/>
      <c r="E23" s="2" t="s">
        <v>7</v>
      </c>
      <c r="F23" s="2">
        <v>3</v>
      </c>
      <c r="G23" s="2" t="s">
        <v>8</v>
      </c>
      <c r="H23" s="2"/>
      <c r="I23" s="2"/>
      <c r="J23" s="2">
        <f>VLOOKUP(C23,科目代码!$A$2:B192,2,TRUE)</f>
        <v>40</v>
      </c>
      <c r="K23"/>
      <c r="L23"/>
      <c r="M23"/>
      <c r="N23"/>
      <c r="O23"/>
      <c r="P23"/>
      <c r="Q23"/>
    </row>
    <row r="24" spans="1:17" x14ac:dyDescent="0.2">
      <c r="A24" s="37"/>
      <c r="B24" s="2">
        <v>126</v>
      </c>
      <c r="C24" s="2" t="s">
        <v>127</v>
      </c>
      <c r="D24" s="2"/>
      <c r="E24" s="2" t="s">
        <v>7</v>
      </c>
      <c r="F24" s="2">
        <v>3</v>
      </c>
      <c r="G24" s="2"/>
      <c r="H24" s="2"/>
      <c r="I24" s="2"/>
      <c r="J24" s="2">
        <f>VLOOKUP(C24,科目代码!$A$2:B193,2,TRUE)</f>
        <v>150</v>
      </c>
      <c r="K24"/>
      <c r="L24"/>
      <c r="M24"/>
      <c r="N24"/>
      <c r="O24"/>
      <c r="P24"/>
      <c r="Q24"/>
    </row>
    <row r="25" spans="1:17" x14ac:dyDescent="0.2">
      <c r="A25" s="38"/>
      <c r="B25" s="2">
        <v>55</v>
      </c>
      <c r="C25" s="2" t="s">
        <v>23</v>
      </c>
      <c r="D25" s="2"/>
      <c r="E25" s="2" t="s">
        <v>7</v>
      </c>
      <c r="F25" s="2">
        <v>3</v>
      </c>
      <c r="G25" s="2"/>
      <c r="H25" s="2"/>
      <c r="I25" s="2"/>
      <c r="J25" s="2">
        <f>VLOOKUP(C25,科目代码!$A$2:B194,2,TRUE)</f>
        <v>127</v>
      </c>
      <c r="K25"/>
      <c r="L25"/>
      <c r="M25"/>
      <c r="N25"/>
      <c r="O25"/>
      <c r="P25"/>
      <c r="Q25"/>
    </row>
    <row r="26" spans="1:17" x14ac:dyDescent="0.2">
      <c r="A26" s="36" t="s">
        <v>165</v>
      </c>
      <c r="B26" s="9">
        <v>139</v>
      </c>
      <c r="C26" s="9" t="s">
        <v>131</v>
      </c>
      <c r="D26" s="9" t="s">
        <v>10</v>
      </c>
      <c r="E26" s="9"/>
      <c r="F26" s="9">
        <v>3</v>
      </c>
      <c r="G26" s="9"/>
      <c r="H26" s="9" t="s">
        <v>32</v>
      </c>
      <c r="I26" s="9" t="s">
        <v>32</v>
      </c>
      <c r="J26" s="2">
        <f>VLOOKUP(C26,科目代码!$A$2:B195,2,TRUE)</f>
        <v>57</v>
      </c>
      <c r="K26"/>
      <c r="L26"/>
      <c r="M26"/>
      <c r="N26"/>
      <c r="O26"/>
      <c r="P26"/>
      <c r="Q26"/>
    </row>
    <row r="27" spans="1:17" x14ac:dyDescent="0.2">
      <c r="A27" s="37"/>
      <c r="B27" s="9">
        <v>143</v>
      </c>
      <c r="C27" s="9" t="s">
        <v>132</v>
      </c>
      <c r="D27" s="9" t="s">
        <v>10</v>
      </c>
      <c r="E27" s="9"/>
      <c r="F27" s="9">
        <v>4</v>
      </c>
      <c r="G27" s="9"/>
      <c r="H27" s="9" t="s">
        <v>32</v>
      </c>
      <c r="I27" s="9" t="s">
        <v>32</v>
      </c>
      <c r="J27" s="2">
        <f>VLOOKUP(C27,科目代码!$A$2:B196,2,TRUE)</f>
        <v>78</v>
      </c>
      <c r="K27"/>
      <c r="L27"/>
      <c r="M27"/>
      <c r="N27"/>
      <c r="O27"/>
      <c r="P27"/>
      <c r="Q27"/>
    </row>
    <row r="28" spans="1:17" x14ac:dyDescent="0.2">
      <c r="A28" s="37"/>
      <c r="B28" s="9">
        <v>152</v>
      </c>
      <c r="C28" s="9" t="s">
        <v>133</v>
      </c>
      <c r="D28" s="9" t="s">
        <v>10</v>
      </c>
      <c r="E28" s="9"/>
      <c r="F28" s="9">
        <v>4</v>
      </c>
      <c r="G28" s="9"/>
      <c r="H28" s="9"/>
      <c r="I28" s="9" t="s">
        <v>32</v>
      </c>
      <c r="J28" s="2">
        <f>VLOOKUP(C28,科目代码!$A$2:B197,2,TRUE)</f>
        <v>95</v>
      </c>
      <c r="K28"/>
      <c r="L28"/>
      <c r="M28"/>
      <c r="N28"/>
      <c r="O28"/>
      <c r="P28"/>
      <c r="Q28"/>
    </row>
    <row r="29" spans="1:17" x14ac:dyDescent="0.2">
      <c r="A29" s="37"/>
      <c r="B29" s="9">
        <v>150</v>
      </c>
      <c r="C29" s="9" t="s">
        <v>112</v>
      </c>
      <c r="D29" s="9" t="s">
        <v>10</v>
      </c>
      <c r="E29" s="9"/>
      <c r="F29" s="9">
        <v>3</v>
      </c>
      <c r="G29" s="9"/>
      <c r="H29" s="9"/>
      <c r="I29" s="9" t="s">
        <v>32</v>
      </c>
      <c r="J29" s="2">
        <f>VLOOKUP(C29,科目代码!$A$2:B198,2,TRUE)</f>
        <v>103</v>
      </c>
      <c r="K29"/>
      <c r="L29"/>
      <c r="M29"/>
      <c r="N29"/>
      <c r="O29"/>
      <c r="P29"/>
      <c r="Q29"/>
    </row>
    <row r="30" spans="1:17" x14ac:dyDescent="0.2">
      <c r="A30" s="37"/>
      <c r="B30" s="9">
        <v>154</v>
      </c>
      <c r="C30" s="9" t="s">
        <v>48</v>
      </c>
      <c r="D30" s="9"/>
      <c r="E30" s="9" t="s">
        <v>7</v>
      </c>
      <c r="F30" s="9">
        <v>3</v>
      </c>
      <c r="G30" s="9"/>
      <c r="H30" s="9"/>
      <c r="I30" s="9" t="s">
        <v>181</v>
      </c>
      <c r="J30" s="2">
        <f>VLOOKUP(C30,科目代码!$A$2:B199,2,TRUE)</f>
        <v>154</v>
      </c>
      <c r="K30"/>
      <c r="L30"/>
      <c r="M30"/>
      <c r="N30"/>
      <c r="O30"/>
      <c r="P30"/>
      <c r="Q30"/>
    </row>
    <row r="31" spans="1:17" x14ac:dyDescent="0.2">
      <c r="A31" s="37"/>
      <c r="B31" s="2">
        <v>131</v>
      </c>
      <c r="C31" s="2" t="s">
        <v>129</v>
      </c>
      <c r="D31" s="2"/>
      <c r="E31" s="2" t="s">
        <v>7</v>
      </c>
      <c r="F31" s="2">
        <v>3</v>
      </c>
      <c r="G31" s="2" t="s">
        <v>8</v>
      </c>
      <c r="H31" s="2"/>
      <c r="I31" s="2"/>
      <c r="J31" s="2">
        <f>VLOOKUP(C31,科目代码!$A$2:B200,2,TRUE)</f>
        <v>21</v>
      </c>
      <c r="K31"/>
      <c r="L31"/>
      <c r="M31"/>
      <c r="N31"/>
      <c r="O31"/>
      <c r="P31"/>
      <c r="Q31"/>
    </row>
    <row r="32" spans="1:17" x14ac:dyDescent="0.2">
      <c r="A32" s="38"/>
      <c r="B32" s="2">
        <v>161</v>
      </c>
      <c r="C32" s="2" t="s">
        <v>130</v>
      </c>
      <c r="D32" s="2"/>
      <c r="E32" s="2" t="s">
        <v>7</v>
      </c>
      <c r="F32" s="2">
        <v>3</v>
      </c>
      <c r="G32" s="2"/>
      <c r="H32" s="2"/>
      <c r="I32" s="2"/>
      <c r="J32" s="2">
        <f>VLOOKUP(C32,科目代码!$A$2:B201,2,TRUE)</f>
        <v>22</v>
      </c>
      <c r="K32"/>
      <c r="L32"/>
      <c r="M32"/>
      <c r="N32"/>
      <c r="O32"/>
      <c r="P32"/>
      <c r="Q32"/>
    </row>
    <row r="33" spans="1:17" x14ac:dyDescent="0.2">
      <c r="A33" s="6" t="s">
        <v>156</v>
      </c>
      <c r="B33" s="2"/>
      <c r="C33" s="2"/>
      <c r="D33" s="1">
        <f>SUMPRODUCT((D3:D32="必修")*(F3:F32))</f>
        <v>65</v>
      </c>
      <c r="E33" s="1">
        <f>SUMPRODUCT((E3:E32="选修")*(I3:I32="是")*(F3:F32))</f>
        <v>21</v>
      </c>
      <c r="F33" s="2"/>
      <c r="G33" s="2"/>
      <c r="H33" s="2"/>
      <c r="I33" s="2"/>
      <c r="J33" s="2"/>
      <c r="K33"/>
      <c r="L33"/>
      <c r="M33"/>
      <c r="N33"/>
      <c r="O33"/>
      <c r="P33"/>
      <c r="Q33"/>
    </row>
    <row r="34" spans="1:17" hidden="1" x14ac:dyDescent="0.2">
      <c r="A34" s="6" t="s">
        <v>184</v>
      </c>
      <c r="B34" s="2"/>
      <c r="C34" s="2"/>
      <c r="D34" s="1">
        <v>65</v>
      </c>
      <c r="E34" s="1">
        <v>20</v>
      </c>
      <c r="F34" s="2"/>
      <c r="G34" s="2"/>
      <c r="H34" s="2"/>
      <c r="I34" s="2"/>
      <c r="J34" t="e">
        <f>VLOOKUP(C34,科目代码!$A$2:B203,2,TRUE)</f>
        <v>#N/A</v>
      </c>
      <c r="K34"/>
      <c r="L34"/>
      <c r="M34"/>
      <c r="N34"/>
      <c r="O34"/>
      <c r="P34"/>
      <c r="Q34"/>
    </row>
  </sheetData>
  <mergeCells count="6">
    <mergeCell ref="A26:A32"/>
    <mergeCell ref="A1:H1"/>
    <mergeCell ref="D2:E2"/>
    <mergeCell ref="A3:A7"/>
    <mergeCell ref="A8:A16"/>
    <mergeCell ref="A17:A25"/>
  </mergeCells>
  <phoneticPr fontId="1" type="noConversion"/>
  <pageMargins left="0.25" right="0.25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activeCell="E28" sqref="E28"/>
    </sheetView>
  </sheetViews>
  <sheetFormatPr defaultRowHeight="14.25" x14ac:dyDescent="0.2"/>
  <cols>
    <col min="1" max="1" width="42.125" bestFit="1" customWidth="1"/>
    <col min="2" max="2" width="9" bestFit="1" customWidth="1"/>
    <col min="3" max="3" width="5.25" bestFit="1" customWidth="1"/>
    <col min="5" max="5" width="42.125" bestFit="1" customWidth="1"/>
  </cols>
  <sheetData>
    <row r="1" spans="1:2" x14ac:dyDescent="0.2">
      <c r="A1" t="s">
        <v>280</v>
      </c>
      <c r="B1" t="s">
        <v>264</v>
      </c>
    </row>
    <row r="2" spans="1:2" x14ac:dyDescent="0.2">
      <c r="A2" t="s">
        <v>40</v>
      </c>
      <c r="B2">
        <v>1</v>
      </c>
    </row>
    <row r="3" spans="1:2" x14ac:dyDescent="0.2">
      <c r="A3" t="s">
        <v>13</v>
      </c>
      <c r="B3">
        <v>2</v>
      </c>
    </row>
    <row r="4" spans="1:2" x14ac:dyDescent="0.2">
      <c r="A4" t="s">
        <v>281</v>
      </c>
      <c r="B4">
        <v>213</v>
      </c>
    </row>
    <row r="5" spans="1:2" x14ac:dyDescent="0.2">
      <c r="A5" t="s">
        <v>85</v>
      </c>
      <c r="B5">
        <v>3</v>
      </c>
    </row>
    <row r="6" spans="1:2" x14ac:dyDescent="0.2">
      <c r="A6" t="s">
        <v>45</v>
      </c>
      <c r="B6">
        <v>4</v>
      </c>
    </row>
    <row r="7" spans="1:2" x14ac:dyDescent="0.2">
      <c r="A7" t="s">
        <v>265</v>
      </c>
      <c r="B7">
        <v>5</v>
      </c>
    </row>
    <row r="8" spans="1:2" x14ac:dyDescent="0.2">
      <c r="A8" t="s">
        <v>34</v>
      </c>
      <c r="B8">
        <v>164</v>
      </c>
    </row>
    <row r="9" spans="1:2" x14ac:dyDescent="0.2">
      <c r="A9" t="s">
        <v>266</v>
      </c>
      <c r="B9">
        <v>6</v>
      </c>
    </row>
    <row r="10" spans="1:2" x14ac:dyDescent="0.2">
      <c r="A10" t="s">
        <v>282</v>
      </c>
      <c r="B10">
        <v>196</v>
      </c>
    </row>
    <row r="11" spans="1:2" x14ac:dyDescent="0.2">
      <c r="A11" t="s">
        <v>283</v>
      </c>
      <c r="B11">
        <v>197</v>
      </c>
    </row>
    <row r="12" spans="1:2" x14ac:dyDescent="0.2">
      <c r="A12" t="s">
        <v>284</v>
      </c>
      <c r="B12">
        <v>7</v>
      </c>
    </row>
    <row r="13" spans="1:2" x14ac:dyDescent="0.2">
      <c r="A13" t="s">
        <v>285</v>
      </c>
      <c r="B13">
        <v>8</v>
      </c>
    </row>
    <row r="14" spans="1:2" x14ac:dyDescent="0.2">
      <c r="A14" t="s">
        <v>46</v>
      </c>
      <c r="B14">
        <v>9</v>
      </c>
    </row>
    <row r="15" spans="1:2" x14ac:dyDescent="0.2">
      <c r="A15" t="s">
        <v>18</v>
      </c>
      <c r="B15">
        <v>10</v>
      </c>
    </row>
    <row r="16" spans="1:2" x14ac:dyDescent="0.2">
      <c r="A16" t="s">
        <v>73</v>
      </c>
      <c r="B16">
        <v>11</v>
      </c>
    </row>
    <row r="17" spans="1:2" x14ac:dyDescent="0.2">
      <c r="A17" t="s">
        <v>65</v>
      </c>
      <c r="B17">
        <v>12</v>
      </c>
    </row>
    <row r="18" spans="1:2" x14ac:dyDescent="0.2">
      <c r="A18" t="s">
        <v>110</v>
      </c>
      <c r="B18">
        <v>13</v>
      </c>
    </row>
    <row r="19" spans="1:2" x14ac:dyDescent="0.2">
      <c r="A19" t="s">
        <v>91</v>
      </c>
      <c r="B19">
        <v>14</v>
      </c>
    </row>
    <row r="20" spans="1:2" x14ac:dyDescent="0.2">
      <c r="A20" t="s">
        <v>286</v>
      </c>
      <c r="B20">
        <v>15</v>
      </c>
    </row>
    <row r="21" spans="1:2" x14ac:dyDescent="0.2">
      <c r="A21" t="s">
        <v>287</v>
      </c>
      <c r="B21">
        <v>16</v>
      </c>
    </row>
    <row r="22" spans="1:2" x14ac:dyDescent="0.2">
      <c r="A22" t="s">
        <v>288</v>
      </c>
      <c r="B22">
        <v>17</v>
      </c>
    </row>
    <row r="23" spans="1:2" x14ac:dyDescent="0.2">
      <c r="A23" t="s">
        <v>118</v>
      </c>
      <c r="B23">
        <v>18</v>
      </c>
    </row>
    <row r="24" spans="1:2" x14ac:dyDescent="0.2">
      <c r="A24" t="s">
        <v>119</v>
      </c>
      <c r="B24">
        <v>19</v>
      </c>
    </row>
    <row r="25" spans="1:2" x14ac:dyDescent="0.2">
      <c r="A25" t="s">
        <v>138</v>
      </c>
      <c r="B25">
        <v>20</v>
      </c>
    </row>
    <row r="26" spans="1:2" x14ac:dyDescent="0.2">
      <c r="A26" t="s">
        <v>129</v>
      </c>
      <c r="B26">
        <v>21</v>
      </c>
    </row>
    <row r="27" spans="1:2" x14ac:dyDescent="0.2">
      <c r="A27" t="s">
        <v>130</v>
      </c>
      <c r="B27">
        <v>22</v>
      </c>
    </row>
    <row r="28" spans="1:2" x14ac:dyDescent="0.2">
      <c r="A28" t="s">
        <v>117</v>
      </c>
      <c r="B28">
        <v>23</v>
      </c>
    </row>
    <row r="29" spans="1:2" x14ac:dyDescent="0.2">
      <c r="A29" t="s">
        <v>143</v>
      </c>
      <c r="B29">
        <v>24</v>
      </c>
    </row>
    <row r="30" spans="1:2" x14ac:dyDescent="0.2">
      <c r="A30" t="s">
        <v>289</v>
      </c>
      <c r="B30">
        <v>214</v>
      </c>
    </row>
    <row r="31" spans="1:2" x14ac:dyDescent="0.2">
      <c r="A31" t="s">
        <v>290</v>
      </c>
      <c r="B31">
        <v>215</v>
      </c>
    </row>
    <row r="32" spans="1:2" x14ac:dyDescent="0.2">
      <c r="A32" t="s">
        <v>120</v>
      </c>
      <c r="B32">
        <v>25</v>
      </c>
    </row>
    <row r="33" spans="1:2" x14ac:dyDescent="0.2">
      <c r="A33" t="s">
        <v>102</v>
      </c>
      <c r="B33">
        <v>26</v>
      </c>
    </row>
    <row r="34" spans="1:2" x14ac:dyDescent="0.2">
      <c r="A34" t="s">
        <v>105</v>
      </c>
      <c r="B34">
        <v>27</v>
      </c>
    </row>
    <row r="35" spans="1:2" x14ac:dyDescent="0.2">
      <c r="A35" t="s">
        <v>106</v>
      </c>
      <c r="B35">
        <v>28</v>
      </c>
    </row>
    <row r="36" spans="1:2" x14ac:dyDescent="0.2">
      <c r="A36" t="s">
        <v>267</v>
      </c>
      <c r="B36">
        <v>29</v>
      </c>
    </row>
    <row r="37" spans="1:2" x14ac:dyDescent="0.2">
      <c r="A37" t="s">
        <v>291</v>
      </c>
      <c r="B37">
        <v>166</v>
      </c>
    </row>
    <row r="38" spans="1:2" x14ac:dyDescent="0.2">
      <c r="A38" t="s">
        <v>292</v>
      </c>
      <c r="B38">
        <v>194</v>
      </c>
    </row>
    <row r="39" spans="1:2" x14ac:dyDescent="0.2">
      <c r="A39" t="s">
        <v>293</v>
      </c>
      <c r="B39">
        <v>30</v>
      </c>
    </row>
    <row r="40" spans="1:2" x14ac:dyDescent="0.2">
      <c r="A40" t="s">
        <v>294</v>
      </c>
      <c r="B40">
        <v>31</v>
      </c>
    </row>
    <row r="41" spans="1:2" x14ac:dyDescent="0.2">
      <c r="A41" t="s">
        <v>100</v>
      </c>
      <c r="B41">
        <v>32</v>
      </c>
    </row>
    <row r="42" spans="1:2" x14ac:dyDescent="0.2">
      <c r="A42" t="s">
        <v>88</v>
      </c>
      <c r="B42">
        <v>33</v>
      </c>
    </row>
    <row r="43" spans="1:2" x14ac:dyDescent="0.2">
      <c r="A43" t="s">
        <v>116</v>
      </c>
      <c r="B43">
        <v>34</v>
      </c>
    </row>
    <row r="44" spans="1:2" x14ac:dyDescent="0.2">
      <c r="A44" t="s">
        <v>89</v>
      </c>
      <c r="B44">
        <v>35</v>
      </c>
    </row>
    <row r="45" spans="1:2" x14ac:dyDescent="0.2">
      <c r="A45" t="s">
        <v>268</v>
      </c>
      <c r="B45">
        <v>36</v>
      </c>
    </row>
    <row r="46" spans="1:2" x14ac:dyDescent="0.2">
      <c r="A46" t="s">
        <v>97</v>
      </c>
      <c r="B46">
        <v>168</v>
      </c>
    </row>
    <row r="47" spans="1:2" x14ac:dyDescent="0.2">
      <c r="A47" t="s">
        <v>269</v>
      </c>
      <c r="B47">
        <v>37</v>
      </c>
    </row>
    <row r="48" spans="1:2" x14ac:dyDescent="0.2">
      <c r="A48" t="s">
        <v>101</v>
      </c>
      <c r="B48">
        <v>38</v>
      </c>
    </row>
    <row r="49" spans="1:2" x14ac:dyDescent="0.2">
      <c r="A49" t="s">
        <v>93</v>
      </c>
      <c r="B49">
        <v>39</v>
      </c>
    </row>
    <row r="50" spans="1:2" x14ac:dyDescent="0.2">
      <c r="A50" t="s">
        <v>41</v>
      </c>
      <c r="B50">
        <v>40</v>
      </c>
    </row>
    <row r="51" spans="1:2" x14ac:dyDescent="0.2">
      <c r="A51" t="s">
        <v>59</v>
      </c>
      <c r="B51">
        <v>41</v>
      </c>
    </row>
    <row r="52" spans="1:2" x14ac:dyDescent="0.2">
      <c r="A52" t="s">
        <v>82</v>
      </c>
      <c r="B52">
        <v>42</v>
      </c>
    </row>
    <row r="53" spans="1:2" x14ac:dyDescent="0.2">
      <c r="A53" t="s">
        <v>139</v>
      </c>
      <c r="B53">
        <v>43</v>
      </c>
    </row>
    <row r="54" spans="1:2" x14ac:dyDescent="0.2">
      <c r="A54" t="s">
        <v>81</v>
      </c>
      <c r="B54">
        <v>44</v>
      </c>
    </row>
    <row r="55" spans="1:2" x14ac:dyDescent="0.2">
      <c r="A55" t="s">
        <v>35</v>
      </c>
      <c r="B55">
        <v>45</v>
      </c>
    </row>
    <row r="56" spans="1:2" x14ac:dyDescent="0.2">
      <c r="A56" t="s">
        <v>270</v>
      </c>
      <c r="B56">
        <v>46</v>
      </c>
    </row>
    <row r="57" spans="1:2" x14ac:dyDescent="0.2">
      <c r="A57" t="s">
        <v>144</v>
      </c>
      <c r="B57">
        <v>47</v>
      </c>
    </row>
    <row r="58" spans="1:2" x14ac:dyDescent="0.2">
      <c r="A58" t="s">
        <v>111</v>
      </c>
      <c r="B58">
        <v>48</v>
      </c>
    </row>
    <row r="59" spans="1:2" x14ac:dyDescent="0.2">
      <c r="A59" t="s">
        <v>19</v>
      </c>
      <c r="B59">
        <v>49</v>
      </c>
    </row>
    <row r="60" spans="1:2" x14ac:dyDescent="0.2">
      <c r="A60" t="s">
        <v>263</v>
      </c>
      <c r="B60">
        <v>152</v>
      </c>
    </row>
    <row r="61" spans="1:2" x14ac:dyDescent="0.2">
      <c r="A61" t="s">
        <v>47</v>
      </c>
      <c r="B61">
        <v>50</v>
      </c>
    </row>
    <row r="62" spans="1:2" x14ac:dyDescent="0.2">
      <c r="A62" t="s">
        <v>79</v>
      </c>
      <c r="B62">
        <v>51</v>
      </c>
    </row>
    <row r="63" spans="1:2" x14ac:dyDescent="0.2">
      <c r="A63" t="s">
        <v>295</v>
      </c>
      <c r="B63">
        <v>170</v>
      </c>
    </row>
    <row r="64" spans="1:2" x14ac:dyDescent="0.2">
      <c r="A64" t="s">
        <v>296</v>
      </c>
      <c r="B64">
        <v>188</v>
      </c>
    </row>
    <row r="65" spans="1:2" x14ac:dyDescent="0.2">
      <c r="A65" t="s">
        <v>297</v>
      </c>
      <c r="B65">
        <v>52</v>
      </c>
    </row>
    <row r="66" spans="1:2" x14ac:dyDescent="0.2">
      <c r="A66" t="s">
        <v>298</v>
      </c>
      <c r="B66">
        <v>53</v>
      </c>
    </row>
    <row r="67" spans="1:2" x14ac:dyDescent="0.2">
      <c r="A67" t="s">
        <v>20</v>
      </c>
      <c r="B67">
        <v>54</v>
      </c>
    </row>
    <row r="68" spans="1:2" x14ac:dyDescent="0.2">
      <c r="A68" t="s">
        <v>140</v>
      </c>
      <c r="B68">
        <v>55</v>
      </c>
    </row>
    <row r="69" spans="1:2" x14ac:dyDescent="0.2">
      <c r="A69" t="s">
        <v>145</v>
      </c>
      <c r="B69">
        <v>56</v>
      </c>
    </row>
    <row r="70" spans="1:2" x14ac:dyDescent="0.2">
      <c r="A70" t="s">
        <v>131</v>
      </c>
      <c r="B70">
        <v>57</v>
      </c>
    </row>
    <row r="71" spans="1:2" x14ac:dyDescent="0.2">
      <c r="A71" t="s">
        <v>57</v>
      </c>
      <c r="B71">
        <v>58</v>
      </c>
    </row>
    <row r="72" spans="1:2" x14ac:dyDescent="0.2">
      <c r="A72" t="s">
        <v>83</v>
      </c>
      <c r="B72">
        <v>59</v>
      </c>
    </row>
    <row r="73" spans="1:2" x14ac:dyDescent="0.2">
      <c r="A73" t="s">
        <v>108</v>
      </c>
      <c r="B73">
        <v>60</v>
      </c>
    </row>
    <row r="74" spans="1:2" x14ac:dyDescent="0.2">
      <c r="A74" t="s">
        <v>142</v>
      </c>
      <c r="B74">
        <v>61</v>
      </c>
    </row>
    <row r="75" spans="1:2" x14ac:dyDescent="0.2">
      <c r="A75" t="s">
        <v>36</v>
      </c>
      <c r="B75">
        <v>62</v>
      </c>
    </row>
    <row r="76" spans="1:2" x14ac:dyDescent="0.2">
      <c r="A76" t="s">
        <v>14</v>
      </c>
      <c r="B76">
        <v>63</v>
      </c>
    </row>
    <row r="77" spans="1:2" x14ac:dyDescent="0.2">
      <c r="A77" t="s">
        <v>37</v>
      </c>
      <c r="B77">
        <v>64</v>
      </c>
    </row>
    <row r="78" spans="1:2" x14ac:dyDescent="0.2">
      <c r="A78" t="s">
        <v>15</v>
      </c>
      <c r="B78">
        <v>65</v>
      </c>
    </row>
    <row r="79" spans="1:2" x14ac:dyDescent="0.2">
      <c r="A79" t="s">
        <v>68</v>
      </c>
      <c r="B79">
        <v>66</v>
      </c>
    </row>
    <row r="80" spans="1:2" x14ac:dyDescent="0.2">
      <c r="A80" t="s">
        <v>84</v>
      </c>
      <c r="B80">
        <v>68</v>
      </c>
    </row>
    <row r="81" spans="1:2" x14ac:dyDescent="0.2">
      <c r="A81" t="s">
        <v>42</v>
      </c>
      <c r="B81">
        <v>69</v>
      </c>
    </row>
    <row r="82" spans="1:2" x14ac:dyDescent="0.2">
      <c r="A82" t="s">
        <v>121</v>
      </c>
      <c r="B82">
        <v>67</v>
      </c>
    </row>
    <row r="83" spans="1:2" x14ac:dyDescent="0.2">
      <c r="A83" t="s">
        <v>87</v>
      </c>
      <c r="B83">
        <v>70</v>
      </c>
    </row>
    <row r="84" spans="1:2" x14ac:dyDescent="0.2">
      <c r="A84" t="s">
        <v>21</v>
      </c>
      <c r="B84">
        <v>71</v>
      </c>
    </row>
    <row r="85" spans="1:2" x14ac:dyDescent="0.2">
      <c r="A85" t="s">
        <v>271</v>
      </c>
      <c r="B85">
        <v>72</v>
      </c>
    </row>
    <row r="86" spans="1:2" x14ac:dyDescent="0.2">
      <c r="A86" t="s">
        <v>299</v>
      </c>
      <c r="B86">
        <v>169</v>
      </c>
    </row>
    <row r="87" spans="1:2" x14ac:dyDescent="0.2">
      <c r="A87" t="s">
        <v>300</v>
      </c>
      <c r="B87">
        <v>208</v>
      </c>
    </row>
    <row r="88" spans="1:2" x14ac:dyDescent="0.2">
      <c r="A88" t="s">
        <v>301</v>
      </c>
      <c r="B88">
        <v>73</v>
      </c>
    </row>
    <row r="89" spans="1:2" x14ac:dyDescent="0.2">
      <c r="A89" t="s">
        <v>302</v>
      </c>
      <c r="B89">
        <v>74</v>
      </c>
    </row>
    <row r="90" spans="1:2" x14ac:dyDescent="0.2">
      <c r="A90" t="s">
        <v>122</v>
      </c>
      <c r="B90">
        <v>75</v>
      </c>
    </row>
    <row r="91" spans="1:2" x14ac:dyDescent="0.2">
      <c r="A91" t="s">
        <v>272</v>
      </c>
      <c r="B91">
        <v>76</v>
      </c>
    </row>
    <row r="92" spans="1:2" x14ac:dyDescent="0.2">
      <c r="A92" t="s">
        <v>60</v>
      </c>
      <c r="B92">
        <v>155</v>
      </c>
    </row>
    <row r="93" spans="1:2" x14ac:dyDescent="0.2">
      <c r="A93" t="s">
        <v>124</v>
      </c>
      <c r="B93">
        <v>77</v>
      </c>
    </row>
    <row r="94" spans="1:2" x14ac:dyDescent="0.2">
      <c r="A94" t="s">
        <v>132</v>
      </c>
      <c r="B94">
        <v>78</v>
      </c>
    </row>
    <row r="95" spans="1:2" x14ac:dyDescent="0.2">
      <c r="A95" t="s">
        <v>125</v>
      </c>
      <c r="B95">
        <v>79</v>
      </c>
    </row>
    <row r="96" spans="1:2" x14ac:dyDescent="0.2">
      <c r="A96" t="s">
        <v>62</v>
      </c>
      <c r="B96">
        <v>80</v>
      </c>
    </row>
    <row r="97" spans="1:2" x14ac:dyDescent="0.2">
      <c r="A97" t="s">
        <v>303</v>
      </c>
      <c r="B97">
        <v>81</v>
      </c>
    </row>
    <row r="98" spans="1:2" x14ac:dyDescent="0.2">
      <c r="A98" t="s">
        <v>61</v>
      </c>
      <c r="B98">
        <v>82</v>
      </c>
    </row>
    <row r="99" spans="1:2" x14ac:dyDescent="0.2">
      <c r="A99" t="s">
        <v>71</v>
      </c>
      <c r="B99">
        <v>83</v>
      </c>
    </row>
    <row r="100" spans="1:2" x14ac:dyDescent="0.2">
      <c r="A100" t="s">
        <v>63</v>
      </c>
      <c r="B100">
        <v>84</v>
      </c>
    </row>
    <row r="101" spans="1:2" x14ac:dyDescent="0.2">
      <c r="A101" t="s">
        <v>146</v>
      </c>
      <c r="B101">
        <v>85</v>
      </c>
    </row>
    <row r="102" spans="1:2" x14ac:dyDescent="0.2">
      <c r="A102" t="s">
        <v>123</v>
      </c>
      <c r="B102">
        <v>86</v>
      </c>
    </row>
    <row r="103" spans="1:2" x14ac:dyDescent="0.2">
      <c r="A103" t="s">
        <v>304</v>
      </c>
      <c r="B103">
        <v>210</v>
      </c>
    </row>
    <row r="104" spans="1:2" x14ac:dyDescent="0.2">
      <c r="A104" t="s">
        <v>305</v>
      </c>
      <c r="B104">
        <v>212</v>
      </c>
    </row>
    <row r="105" spans="1:2" x14ac:dyDescent="0.2">
      <c r="A105" t="s">
        <v>126</v>
      </c>
      <c r="B105">
        <v>87</v>
      </c>
    </row>
    <row r="106" spans="1:2" x14ac:dyDescent="0.2">
      <c r="A106" t="s">
        <v>127</v>
      </c>
      <c r="B106">
        <v>150</v>
      </c>
    </row>
    <row r="107" spans="1:2" x14ac:dyDescent="0.2">
      <c r="A107" t="s">
        <v>279</v>
      </c>
      <c r="B107">
        <v>151</v>
      </c>
    </row>
    <row r="108" spans="1:2" x14ac:dyDescent="0.2">
      <c r="A108" t="s">
        <v>147</v>
      </c>
      <c r="B108">
        <v>88</v>
      </c>
    </row>
    <row r="109" spans="1:2" x14ac:dyDescent="0.2">
      <c r="A109" t="s">
        <v>273</v>
      </c>
      <c r="B109">
        <v>89</v>
      </c>
    </row>
    <row r="110" spans="1:2" x14ac:dyDescent="0.2">
      <c r="A110" t="s">
        <v>48</v>
      </c>
      <c r="B110">
        <v>154</v>
      </c>
    </row>
    <row r="111" spans="1:2" x14ac:dyDescent="0.2">
      <c r="A111" t="s">
        <v>74</v>
      </c>
      <c r="B111">
        <v>90</v>
      </c>
    </row>
    <row r="112" spans="1:2" x14ac:dyDescent="0.2">
      <c r="A112" t="s">
        <v>30</v>
      </c>
      <c r="B112">
        <v>91</v>
      </c>
    </row>
    <row r="113" spans="1:2" x14ac:dyDescent="0.2">
      <c r="A113" t="s">
        <v>6</v>
      </c>
      <c r="B113">
        <v>92</v>
      </c>
    </row>
    <row r="114" spans="1:2" x14ac:dyDescent="0.2">
      <c r="A114" t="s">
        <v>148</v>
      </c>
      <c r="B114">
        <v>96</v>
      </c>
    </row>
    <row r="115" spans="1:2" x14ac:dyDescent="0.2">
      <c r="A115" t="s">
        <v>49</v>
      </c>
      <c r="B115">
        <v>93</v>
      </c>
    </row>
    <row r="116" spans="1:2" x14ac:dyDescent="0.2">
      <c r="A116" t="s">
        <v>66</v>
      </c>
      <c r="B116">
        <v>94</v>
      </c>
    </row>
    <row r="117" spans="1:2" x14ac:dyDescent="0.2">
      <c r="A117" t="s">
        <v>133</v>
      </c>
      <c r="B117">
        <v>95</v>
      </c>
    </row>
    <row r="118" spans="1:2" x14ac:dyDescent="0.2">
      <c r="A118" t="s">
        <v>128</v>
      </c>
      <c r="B118">
        <v>97</v>
      </c>
    </row>
    <row r="119" spans="1:2" x14ac:dyDescent="0.2">
      <c r="A119" t="s">
        <v>9</v>
      </c>
      <c r="B119">
        <v>98</v>
      </c>
    </row>
    <row r="120" spans="1:2" x14ac:dyDescent="0.2">
      <c r="A120" t="s">
        <v>16</v>
      </c>
      <c r="B120">
        <v>99</v>
      </c>
    </row>
    <row r="121" spans="1:2" x14ac:dyDescent="0.2">
      <c r="A121" t="s">
        <v>43</v>
      </c>
      <c r="B121">
        <v>100</v>
      </c>
    </row>
    <row r="122" spans="1:2" x14ac:dyDescent="0.2">
      <c r="A122" t="s">
        <v>72</v>
      </c>
      <c r="B122">
        <v>101</v>
      </c>
    </row>
    <row r="123" spans="1:2" x14ac:dyDescent="0.2">
      <c r="A123" t="s">
        <v>64</v>
      </c>
      <c r="B123">
        <v>102</v>
      </c>
    </row>
    <row r="124" spans="1:2" x14ac:dyDescent="0.2">
      <c r="A124" t="s">
        <v>112</v>
      </c>
      <c r="B124">
        <v>103</v>
      </c>
    </row>
    <row r="125" spans="1:2" x14ac:dyDescent="0.2">
      <c r="A125" t="s">
        <v>274</v>
      </c>
      <c r="B125">
        <v>104</v>
      </c>
    </row>
    <row r="126" spans="1:2" x14ac:dyDescent="0.2">
      <c r="A126" t="s">
        <v>58</v>
      </c>
      <c r="B126">
        <v>106</v>
      </c>
    </row>
    <row r="127" spans="1:2" x14ac:dyDescent="0.2">
      <c r="A127" t="s">
        <v>25</v>
      </c>
      <c r="B127">
        <v>105</v>
      </c>
    </row>
    <row r="128" spans="1:2" x14ac:dyDescent="0.2">
      <c r="A128" t="s">
        <v>80</v>
      </c>
      <c r="B128">
        <v>107</v>
      </c>
    </row>
    <row r="129" spans="1:2" x14ac:dyDescent="0.2">
      <c r="A129" t="s">
        <v>306</v>
      </c>
      <c r="B129">
        <v>108</v>
      </c>
    </row>
    <row r="130" spans="1:2" x14ac:dyDescent="0.2">
      <c r="A130" t="s">
        <v>86</v>
      </c>
      <c r="B130">
        <v>109</v>
      </c>
    </row>
    <row r="131" spans="1:2" x14ac:dyDescent="0.2">
      <c r="A131" t="s">
        <v>50</v>
      </c>
      <c r="B131">
        <v>110</v>
      </c>
    </row>
    <row r="132" spans="1:2" x14ac:dyDescent="0.2">
      <c r="A132" t="s">
        <v>53</v>
      </c>
      <c r="B132">
        <v>111</v>
      </c>
    </row>
    <row r="133" spans="1:2" x14ac:dyDescent="0.2">
      <c r="A133" t="s">
        <v>22</v>
      </c>
      <c r="B133">
        <v>112</v>
      </c>
    </row>
    <row r="134" spans="1:2" x14ac:dyDescent="0.2">
      <c r="A134" t="s">
        <v>31</v>
      </c>
      <c r="B134">
        <v>113</v>
      </c>
    </row>
    <row r="135" spans="1:2" x14ac:dyDescent="0.2">
      <c r="A135" t="s">
        <v>11</v>
      </c>
      <c r="B135">
        <v>114</v>
      </c>
    </row>
    <row r="136" spans="1:2" x14ac:dyDescent="0.2">
      <c r="A136" t="s">
        <v>275</v>
      </c>
      <c r="B136">
        <v>115</v>
      </c>
    </row>
    <row r="137" spans="1:2" x14ac:dyDescent="0.2">
      <c r="A137" t="s">
        <v>276</v>
      </c>
      <c r="B137">
        <v>116</v>
      </c>
    </row>
    <row r="138" spans="1:2" x14ac:dyDescent="0.2">
      <c r="A138" t="s">
        <v>277</v>
      </c>
      <c r="B138">
        <v>117</v>
      </c>
    </row>
    <row r="139" spans="1:2" x14ac:dyDescent="0.2">
      <c r="A139" t="s">
        <v>134</v>
      </c>
      <c r="B139">
        <v>118</v>
      </c>
    </row>
    <row r="140" spans="1:2" x14ac:dyDescent="0.2">
      <c r="A140" t="s">
        <v>38</v>
      </c>
      <c r="B140">
        <v>119</v>
      </c>
    </row>
    <row r="141" spans="1:2" x14ac:dyDescent="0.2">
      <c r="A141" t="s">
        <v>75</v>
      </c>
      <c r="B141">
        <v>120</v>
      </c>
    </row>
    <row r="142" spans="1:2" x14ac:dyDescent="0.2">
      <c r="A142" t="s">
        <v>307</v>
      </c>
      <c r="B142">
        <v>121</v>
      </c>
    </row>
    <row r="143" spans="1:2" x14ac:dyDescent="0.2">
      <c r="A143" t="s">
        <v>76</v>
      </c>
      <c r="B143">
        <v>122</v>
      </c>
    </row>
    <row r="144" spans="1:2" x14ac:dyDescent="0.2">
      <c r="A144" t="s">
        <v>67</v>
      </c>
      <c r="B144">
        <v>123</v>
      </c>
    </row>
    <row r="145" spans="1:2" x14ac:dyDescent="0.2">
      <c r="A145" t="s">
        <v>78</v>
      </c>
      <c r="B145">
        <v>124</v>
      </c>
    </row>
    <row r="146" spans="1:2" x14ac:dyDescent="0.2">
      <c r="A146" t="s">
        <v>69</v>
      </c>
      <c r="B146">
        <v>125</v>
      </c>
    </row>
    <row r="147" spans="1:2" x14ac:dyDescent="0.2">
      <c r="A147" t="s">
        <v>44</v>
      </c>
      <c r="B147">
        <v>126</v>
      </c>
    </row>
    <row r="148" spans="1:2" x14ac:dyDescent="0.2">
      <c r="A148" t="s">
        <v>23</v>
      </c>
      <c r="B148">
        <v>127</v>
      </c>
    </row>
    <row r="149" spans="1:2" x14ac:dyDescent="0.2">
      <c r="A149" t="s">
        <v>77</v>
      </c>
      <c r="B149">
        <v>128</v>
      </c>
    </row>
    <row r="150" spans="1:2" x14ac:dyDescent="0.2">
      <c r="A150" t="s">
        <v>70</v>
      </c>
      <c r="B150">
        <v>129</v>
      </c>
    </row>
    <row r="151" spans="1:2" x14ac:dyDescent="0.2">
      <c r="A151" t="s">
        <v>54</v>
      </c>
      <c r="B151">
        <v>130</v>
      </c>
    </row>
    <row r="152" spans="1:2" x14ac:dyDescent="0.2">
      <c r="A152" t="s">
        <v>26</v>
      </c>
      <c r="B152">
        <v>131</v>
      </c>
    </row>
    <row r="153" spans="1:2" x14ac:dyDescent="0.2">
      <c r="A153" t="s">
        <v>278</v>
      </c>
      <c r="B153">
        <v>132</v>
      </c>
    </row>
    <row r="154" spans="1:2" x14ac:dyDescent="0.2">
      <c r="A154" t="s">
        <v>308</v>
      </c>
      <c r="B154">
        <v>171</v>
      </c>
    </row>
    <row r="155" spans="1:2" x14ac:dyDescent="0.2">
      <c r="A155" t="s">
        <v>309</v>
      </c>
      <c r="B155">
        <v>165</v>
      </c>
    </row>
    <row r="156" spans="1:2" x14ac:dyDescent="0.2">
      <c r="A156" t="s">
        <v>310</v>
      </c>
      <c r="B156">
        <v>133</v>
      </c>
    </row>
    <row r="157" spans="1:2" x14ac:dyDescent="0.2">
      <c r="A157" t="s">
        <v>311</v>
      </c>
      <c r="B157">
        <v>134</v>
      </c>
    </row>
    <row r="158" spans="1:2" x14ac:dyDescent="0.2">
      <c r="A158" t="s">
        <v>104</v>
      </c>
      <c r="B158">
        <v>135</v>
      </c>
    </row>
    <row r="159" spans="1:2" x14ac:dyDescent="0.2">
      <c r="A159" t="s">
        <v>95</v>
      </c>
      <c r="B159">
        <v>136</v>
      </c>
    </row>
    <row r="160" spans="1:2" x14ac:dyDescent="0.2">
      <c r="A160" t="s">
        <v>33</v>
      </c>
      <c r="B160">
        <v>137</v>
      </c>
    </row>
    <row r="161" spans="1:2" x14ac:dyDescent="0.2">
      <c r="A161" t="s">
        <v>12</v>
      </c>
      <c r="B161">
        <v>138</v>
      </c>
    </row>
    <row r="162" spans="1:2" x14ac:dyDescent="0.2">
      <c r="A162" t="s">
        <v>113</v>
      </c>
      <c r="B162">
        <v>139</v>
      </c>
    </row>
    <row r="163" spans="1:2" x14ac:dyDescent="0.2">
      <c r="A163" t="s">
        <v>99</v>
      </c>
      <c r="B163">
        <v>140</v>
      </c>
    </row>
    <row r="164" spans="1:2" x14ac:dyDescent="0.2">
      <c r="A164" t="s">
        <v>56</v>
      </c>
      <c r="B164">
        <v>141</v>
      </c>
    </row>
    <row r="165" spans="1:2" x14ac:dyDescent="0.2">
      <c r="A165" t="s">
        <v>28</v>
      </c>
      <c r="B165">
        <v>142</v>
      </c>
    </row>
    <row r="166" spans="1:2" x14ac:dyDescent="0.2">
      <c r="A166" t="s">
        <v>24</v>
      </c>
      <c r="B166">
        <v>143</v>
      </c>
    </row>
    <row r="167" spans="1:2" x14ac:dyDescent="0.2">
      <c r="A167" t="s">
        <v>29</v>
      </c>
      <c r="B167">
        <v>144</v>
      </c>
    </row>
    <row r="168" spans="1:2" x14ac:dyDescent="0.2">
      <c r="A168" t="s">
        <v>90</v>
      </c>
      <c r="B168">
        <v>145</v>
      </c>
    </row>
    <row r="169" spans="1:2" x14ac:dyDescent="0.2">
      <c r="A169" t="s">
        <v>51</v>
      </c>
      <c r="B169">
        <v>146</v>
      </c>
    </row>
    <row r="170" spans="1:2" x14ac:dyDescent="0.2">
      <c r="A170" t="s">
        <v>39</v>
      </c>
      <c r="B170">
        <v>147</v>
      </c>
    </row>
    <row r="171" spans="1:2" x14ac:dyDescent="0.2">
      <c r="A171" t="s">
        <v>17</v>
      </c>
      <c r="B171">
        <v>148</v>
      </c>
    </row>
    <row r="172" spans="1:2" x14ac:dyDescent="0.2">
      <c r="A172" t="s">
        <v>141</v>
      </c>
      <c r="B172">
        <v>149</v>
      </c>
    </row>
  </sheetData>
  <autoFilter ref="A1:A172">
    <sortState ref="A2:A172">
      <sortCondition ref="A1:A17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B2" sqref="B2"/>
    </sheetView>
  </sheetViews>
  <sheetFormatPr defaultColWidth="9" defaultRowHeight="14.25" x14ac:dyDescent="0.2"/>
  <cols>
    <col min="1" max="2" width="9.375" style="5" bestFit="1" customWidth="1"/>
    <col min="3" max="3" width="36.75" style="5" bestFit="1" customWidth="1"/>
    <col min="4" max="4" width="5.5" style="5" bestFit="1" customWidth="1"/>
    <col min="5" max="5" width="6" style="5" bestFit="1" customWidth="1"/>
    <col min="6" max="6" width="5.5" style="5" bestFit="1" customWidth="1"/>
    <col min="7" max="9" width="9.375" style="5" bestFit="1" customWidth="1"/>
    <col min="10" max="10" width="11.875" style="5" bestFit="1" customWidth="1"/>
    <col min="11" max="11" width="36.75" style="5" bestFit="1" customWidth="1"/>
    <col min="12" max="16384" width="9" style="5"/>
  </cols>
  <sheetData>
    <row r="1" spans="1:10" ht="20.25" x14ac:dyDescent="0.2">
      <c r="A1" s="39" t="s">
        <v>176</v>
      </c>
      <c r="B1" s="39"/>
      <c r="C1" s="39"/>
      <c r="D1" s="39"/>
      <c r="E1" s="39"/>
      <c r="F1" s="39"/>
      <c r="G1" s="39"/>
      <c r="H1" s="39"/>
    </row>
    <row r="2" spans="1:10" s="4" customFormat="1" ht="15.75" x14ac:dyDescent="0.25">
      <c r="A2" s="1" t="s">
        <v>227</v>
      </c>
      <c r="B2" s="1" t="s">
        <v>317</v>
      </c>
      <c r="C2" s="1" t="s">
        <v>1</v>
      </c>
      <c r="D2" s="40" t="s">
        <v>225</v>
      </c>
      <c r="E2" s="41"/>
      <c r="F2" s="1" t="s">
        <v>315</v>
      </c>
      <c r="G2" s="1" t="s">
        <v>316</v>
      </c>
      <c r="H2" s="1" t="s">
        <v>4</v>
      </c>
      <c r="I2" s="1" t="s">
        <v>5</v>
      </c>
      <c r="J2" s="12" t="s">
        <v>312</v>
      </c>
    </row>
    <row r="3" spans="1:10" x14ac:dyDescent="0.2">
      <c r="A3" s="36" t="s">
        <v>186</v>
      </c>
      <c r="B3" s="9">
        <v>109</v>
      </c>
      <c r="C3" s="9" t="s">
        <v>30</v>
      </c>
      <c r="D3" s="9" t="s">
        <v>10</v>
      </c>
      <c r="E3" s="9"/>
      <c r="F3" s="9">
        <v>5</v>
      </c>
      <c r="G3" s="9" t="s">
        <v>8</v>
      </c>
      <c r="H3" s="9"/>
      <c r="I3" s="9" t="s">
        <v>32</v>
      </c>
      <c r="J3" s="2">
        <f>VLOOKUP(C3,科目代码!$A$2:B172,2,TRUE)</f>
        <v>91</v>
      </c>
    </row>
    <row r="4" spans="1:10" x14ac:dyDescent="0.2">
      <c r="A4" s="37"/>
      <c r="B4" s="9">
        <v>34</v>
      </c>
      <c r="C4" s="9" t="s">
        <v>9</v>
      </c>
      <c r="D4" s="9" t="s">
        <v>10</v>
      </c>
      <c r="E4" s="9"/>
      <c r="F4" s="9">
        <v>4</v>
      </c>
      <c r="G4" s="9"/>
      <c r="H4" s="9"/>
      <c r="I4" s="9" t="s">
        <v>32</v>
      </c>
      <c r="J4" s="2">
        <f>VLOOKUP(C4,科目代码!$A$2:B173,2,TRUE)</f>
        <v>98</v>
      </c>
    </row>
    <row r="5" spans="1:10" x14ac:dyDescent="0.2">
      <c r="A5" s="37"/>
      <c r="B5" s="9">
        <v>43</v>
      </c>
      <c r="C5" s="9" t="s">
        <v>31</v>
      </c>
      <c r="D5" s="9" t="s">
        <v>10</v>
      </c>
      <c r="E5" s="9"/>
      <c r="F5" s="9">
        <v>5</v>
      </c>
      <c r="G5" s="9"/>
      <c r="H5" s="9" t="s">
        <v>32</v>
      </c>
      <c r="I5" s="9" t="s">
        <v>32</v>
      </c>
      <c r="J5" s="2">
        <f>VLOOKUP(C5,科目代码!$A$2:B174,2,TRUE)</f>
        <v>113</v>
      </c>
    </row>
    <row r="6" spans="1:10" x14ac:dyDescent="0.2">
      <c r="A6" s="38"/>
      <c r="B6" s="9">
        <v>75</v>
      </c>
      <c r="C6" s="9" t="s">
        <v>33</v>
      </c>
      <c r="D6" s="9" t="s">
        <v>10</v>
      </c>
      <c r="E6" s="9"/>
      <c r="F6" s="9">
        <v>5</v>
      </c>
      <c r="G6" s="9"/>
      <c r="H6" s="9" t="s">
        <v>32</v>
      </c>
      <c r="I6" s="9" t="s">
        <v>32</v>
      </c>
      <c r="J6" s="2">
        <f>VLOOKUP(C6,科目代码!$A$2:B175,2,TRUE)</f>
        <v>137</v>
      </c>
    </row>
    <row r="7" spans="1:10" x14ac:dyDescent="0.2">
      <c r="A7" s="36" t="s">
        <v>192</v>
      </c>
      <c r="B7" s="9">
        <v>164</v>
      </c>
      <c r="C7" s="9" t="s">
        <v>249</v>
      </c>
      <c r="D7" s="9" t="s">
        <v>10</v>
      </c>
      <c r="E7" s="9"/>
      <c r="F7" s="9">
        <v>3</v>
      </c>
      <c r="G7" s="9"/>
      <c r="H7" s="9"/>
      <c r="I7" s="9" t="s">
        <v>32</v>
      </c>
      <c r="J7" s="2">
        <f>VLOOKUP(C7,科目代码!$A$2:B176,2,TRUE)</f>
        <v>164</v>
      </c>
    </row>
    <row r="8" spans="1:10" x14ac:dyDescent="0.2">
      <c r="A8" s="37"/>
      <c r="B8" s="9">
        <v>77</v>
      </c>
      <c r="C8" s="9" t="s">
        <v>250</v>
      </c>
      <c r="D8" s="9" t="s">
        <v>10</v>
      </c>
      <c r="E8" s="9"/>
      <c r="F8" s="9">
        <v>4</v>
      </c>
      <c r="G8" s="9"/>
      <c r="H8" s="9" t="s">
        <v>32</v>
      </c>
      <c r="I8" s="9" t="s">
        <v>32</v>
      </c>
      <c r="J8" s="2">
        <f>VLOOKUP(C8,科目代码!$A$2:B177,2,TRUE)</f>
        <v>62</v>
      </c>
    </row>
    <row r="9" spans="1:10" x14ac:dyDescent="0.2">
      <c r="A9" s="37"/>
      <c r="B9" s="9">
        <v>79</v>
      </c>
      <c r="C9" s="9" t="s">
        <v>251</v>
      </c>
      <c r="D9" s="9" t="s">
        <v>10</v>
      </c>
      <c r="E9" s="9"/>
      <c r="F9" s="9">
        <v>4</v>
      </c>
      <c r="G9" s="9" t="s">
        <v>8</v>
      </c>
      <c r="H9" s="9"/>
      <c r="I9" s="9" t="s">
        <v>32</v>
      </c>
      <c r="J9" s="2">
        <f>VLOOKUP(C9,科目代码!$A$2:B178,2,TRUE)</f>
        <v>64</v>
      </c>
    </row>
    <row r="10" spans="1:10" x14ac:dyDescent="0.2">
      <c r="A10" s="37"/>
      <c r="B10" s="9">
        <v>73</v>
      </c>
      <c r="C10" s="9" t="s">
        <v>252</v>
      </c>
      <c r="D10" s="9" t="s">
        <v>10</v>
      </c>
      <c r="E10" s="9"/>
      <c r="F10" s="9">
        <v>4</v>
      </c>
      <c r="G10" s="9"/>
      <c r="H10" s="9"/>
      <c r="I10" s="9" t="s">
        <v>32</v>
      </c>
      <c r="J10" s="2">
        <f>VLOOKUP(C10,科目代码!$A$2:B179,2,TRUE)</f>
        <v>99</v>
      </c>
    </row>
    <row r="11" spans="1:10" x14ac:dyDescent="0.2">
      <c r="A11" s="37"/>
      <c r="B11" s="9">
        <v>76</v>
      </c>
      <c r="C11" s="9" t="s">
        <v>253</v>
      </c>
      <c r="D11" s="9" t="s">
        <v>10</v>
      </c>
      <c r="E11" s="9"/>
      <c r="F11" s="9">
        <v>4</v>
      </c>
      <c r="G11" s="9"/>
      <c r="H11" s="9" t="s">
        <v>32</v>
      </c>
      <c r="I11" s="9" t="s">
        <v>32</v>
      </c>
      <c r="J11" s="2">
        <f>VLOOKUP(C11,科目代码!$A$2:B180,2,TRUE)</f>
        <v>147</v>
      </c>
    </row>
    <row r="12" spans="1:10" x14ac:dyDescent="0.2">
      <c r="A12" s="37"/>
      <c r="B12" s="2">
        <v>16</v>
      </c>
      <c r="C12" s="2" t="s">
        <v>35</v>
      </c>
      <c r="D12" s="2"/>
      <c r="E12" s="2" t="s">
        <v>7</v>
      </c>
      <c r="F12" s="2">
        <v>4</v>
      </c>
      <c r="G12" s="2"/>
      <c r="H12" s="2"/>
      <c r="I12" s="2"/>
      <c r="J12" s="2">
        <f>VLOOKUP(C12,科目代码!$A$2:B181,2,TRUE)</f>
        <v>45</v>
      </c>
    </row>
    <row r="13" spans="1:10" x14ac:dyDescent="0.2">
      <c r="A13" s="38"/>
      <c r="B13" s="2">
        <v>127</v>
      </c>
      <c r="C13" s="2" t="s">
        <v>38</v>
      </c>
      <c r="D13" s="2"/>
      <c r="E13" s="2" t="s">
        <v>7</v>
      </c>
      <c r="F13" s="2">
        <v>2</v>
      </c>
      <c r="G13" s="2" t="s">
        <v>8</v>
      </c>
      <c r="H13" s="2"/>
      <c r="I13" s="2"/>
      <c r="J13" s="2">
        <f>VLOOKUP(C13,科目代码!$A$2:B182,2,TRUE)</f>
        <v>119</v>
      </c>
    </row>
    <row r="14" spans="1:10" x14ac:dyDescent="0.2">
      <c r="A14" s="36" t="s">
        <v>193</v>
      </c>
      <c r="B14" s="9">
        <v>78</v>
      </c>
      <c r="C14" s="9" t="s">
        <v>254</v>
      </c>
      <c r="D14" s="9" t="s">
        <v>10</v>
      </c>
      <c r="E14" s="9"/>
      <c r="F14" s="9">
        <v>4</v>
      </c>
      <c r="G14" s="9"/>
      <c r="H14" s="9" t="s">
        <v>32</v>
      </c>
      <c r="I14" s="9" t="s">
        <v>32</v>
      </c>
      <c r="J14" s="2">
        <f>VLOOKUP(C14,科目代码!$A$2:B183,2,TRUE)</f>
        <v>1</v>
      </c>
    </row>
    <row r="15" spans="1:10" x14ac:dyDescent="0.2">
      <c r="A15" s="37"/>
      <c r="B15" s="9">
        <v>74</v>
      </c>
      <c r="C15" s="9" t="s">
        <v>255</v>
      </c>
      <c r="D15" s="9" t="s">
        <v>10</v>
      </c>
      <c r="E15" s="9"/>
      <c r="F15" s="9">
        <v>8</v>
      </c>
      <c r="G15" s="9"/>
      <c r="H15" s="9"/>
      <c r="I15" s="9" t="s">
        <v>32</v>
      </c>
      <c r="J15" s="2">
        <f>VLOOKUP(C15,科目代码!$A$2:B184,2,TRUE)</f>
        <v>100</v>
      </c>
    </row>
    <row r="16" spans="1:10" x14ac:dyDescent="0.2">
      <c r="A16" s="37"/>
      <c r="B16" s="9">
        <v>56</v>
      </c>
      <c r="C16" s="9" t="s">
        <v>256</v>
      </c>
      <c r="D16" s="9" t="s">
        <v>10</v>
      </c>
      <c r="E16" s="9"/>
      <c r="F16" s="9">
        <v>5</v>
      </c>
      <c r="G16" s="9"/>
      <c r="H16" s="9" t="s">
        <v>32</v>
      </c>
      <c r="I16" s="9" t="s">
        <v>32</v>
      </c>
      <c r="J16" s="2">
        <f>VLOOKUP(C16,科目代码!$A$2:B185,2,TRUE)</f>
        <v>126</v>
      </c>
    </row>
    <row r="17" spans="1:10" x14ac:dyDescent="0.2">
      <c r="A17" s="37"/>
      <c r="B17" s="9">
        <v>120</v>
      </c>
      <c r="C17" s="9" t="s">
        <v>257</v>
      </c>
      <c r="D17" s="9"/>
      <c r="E17" s="9" t="s">
        <v>7</v>
      </c>
      <c r="F17" s="9">
        <v>2</v>
      </c>
      <c r="G17" s="9" t="s">
        <v>8</v>
      </c>
      <c r="H17" s="9"/>
      <c r="I17" s="9" t="s">
        <v>32</v>
      </c>
      <c r="J17" s="2">
        <f>VLOOKUP(C17,科目代码!$A$2:B186,2,TRUE)</f>
        <v>40</v>
      </c>
    </row>
    <row r="18" spans="1:10" x14ac:dyDescent="0.2">
      <c r="A18" s="38"/>
      <c r="B18" s="9">
        <v>86</v>
      </c>
      <c r="C18" s="9" t="s">
        <v>258</v>
      </c>
      <c r="D18" s="9"/>
      <c r="E18" s="9" t="s">
        <v>7</v>
      </c>
      <c r="F18" s="9">
        <v>5</v>
      </c>
      <c r="G18" s="9"/>
      <c r="H18" s="9"/>
      <c r="I18" s="9" t="s">
        <v>32</v>
      </c>
      <c r="J18" s="2">
        <f>VLOOKUP(C18,科目代码!$A$2:B187,2,TRUE)</f>
        <v>69</v>
      </c>
    </row>
    <row r="19" spans="1:10" x14ac:dyDescent="0.2">
      <c r="A19" s="36" t="s">
        <v>194</v>
      </c>
      <c r="B19" s="9">
        <v>5</v>
      </c>
      <c r="C19" s="9" t="s">
        <v>259</v>
      </c>
      <c r="D19" s="9" t="s">
        <v>10</v>
      </c>
      <c r="E19" s="9"/>
      <c r="F19" s="9">
        <v>4</v>
      </c>
      <c r="G19" s="9"/>
      <c r="H19" s="9" t="s">
        <v>32</v>
      </c>
      <c r="I19" s="9" t="s">
        <v>32</v>
      </c>
      <c r="J19" s="2">
        <f>VLOOKUP(C19,科目代码!$A$2:B188,2,TRUE)</f>
        <v>9</v>
      </c>
    </row>
    <row r="20" spans="1:10" x14ac:dyDescent="0.2">
      <c r="A20" s="37"/>
      <c r="B20" s="9">
        <v>80</v>
      </c>
      <c r="C20" s="9" t="s">
        <v>47</v>
      </c>
      <c r="D20" s="9" t="s">
        <v>10</v>
      </c>
      <c r="E20" s="9"/>
      <c r="F20" s="9">
        <v>4</v>
      </c>
      <c r="G20" s="9"/>
      <c r="H20" s="9"/>
      <c r="I20" s="9" t="s">
        <v>32</v>
      </c>
      <c r="J20" s="2">
        <f>VLOOKUP(C20,科目代码!$A$2:B189,2,TRUE)</f>
        <v>50</v>
      </c>
    </row>
    <row r="21" spans="1:10" x14ac:dyDescent="0.2">
      <c r="A21" s="37"/>
      <c r="B21" s="9">
        <v>100</v>
      </c>
      <c r="C21" s="9" t="s">
        <v>49</v>
      </c>
      <c r="D21" s="9" t="s">
        <v>10</v>
      </c>
      <c r="E21" s="9"/>
      <c r="F21" s="9">
        <v>3</v>
      </c>
      <c r="G21" s="9"/>
      <c r="H21" s="9"/>
      <c r="I21" s="9" t="s">
        <v>32</v>
      </c>
      <c r="J21" s="2">
        <f>VLOOKUP(C21,科目代码!$A$2:B190,2,TRUE)</f>
        <v>93</v>
      </c>
    </row>
    <row r="22" spans="1:10" x14ac:dyDescent="0.2">
      <c r="A22" s="37"/>
      <c r="B22" s="9">
        <v>154</v>
      </c>
      <c r="C22" s="9" t="s">
        <v>48</v>
      </c>
      <c r="D22" s="9"/>
      <c r="E22" s="9" t="s">
        <v>7</v>
      </c>
      <c r="F22" s="9">
        <v>3</v>
      </c>
      <c r="G22" s="9"/>
      <c r="H22" s="9"/>
      <c r="I22" s="9" t="s">
        <v>32</v>
      </c>
      <c r="J22" s="2">
        <f>VLOOKUP(C22,科目代码!$A$2:B191,2,TRUE)</f>
        <v>154</v>
      </c>
    </row>
    <row r="23" spans="1:10" x14ac:dyDescent="0.2">
      <c r="A23" s="37"/>
      <c r="B23" s="9">
        <v>40</v>
      </c>
      <c r="C23" s="9" t="s">
        <v>50</v>
      </c>
      <c r="D23" s="9"/>
      <c r="E23" s="9" t="s">
        <v>7</v>
      </c>
      <c r="F23" s="9">
        <v>4</v>
      </c>
      <c r="G23" s="9"/>
      <c r="H23" s="9"/>
      <c r="I23" s="9" t="s">
        <v>32</v>
      </c>
      <c r="J23" s="2">
        <f>VLOOKUP(C23,科目代码!$A$2:B192,2,TRUE)</f>
        <v>110</v>
      </c>
    </row>
    <row r="24" spans="1:10" x14ac:dyDescent="0.2">
      <c r="A24" s="37"/>
      <c r="B24" s="2">
        <v>87</v>
      </c>
      <c r="C24" s="2" t="s">
        <v>45</v>
      </c>
      <c r="D24" s="2"/>
      <c r="E24" s="2" t="s">
        <v>7</v>
      </c>
      <c r="F24" s="2">
        <v>5</v>
      </c>
      <c r="G24" s="2"/>
      <c r="H24" s="2"/>
      <c r="I24" s="2"/>
      <c r="J24" s="2">
        <f>VLOOKUP(C24,科目代码!$A$2:B193,2,TRUE)</f>
        <v>4</v>
      </c>
    </row>
    <row r="25" spans="1:10" x14ac:dyDescent="0.2">
      <c r="A25" s="38"/>
      <c r="B25" s="2">
        <v>71</v>
      </c>
      <c r="C25" s="2" t="s">
        <v>51</v>
      </c>
      <c r="D25" s="2"/>
      <c r="E25" s="2" t="s">
        <v>7</v>
      </c>
      <c r="F25" s="2">
        <v>3</v>
      </c>
      <c r="G25" s="2" t="s">
        <v>8</v>
      </c>
      <c r="H25" s="2"/>
      <c r="I25" s="2"/>
      <c r="J25" s="2">
        <f>VLOOKUP(C25,科目代码!$A$2:B194,2,TRUE)</f>
        <v>146</v>
      </c>
    </row>
    <row r="26" spans="1:10" x14ac:dyDescent="0.2">
      <c r="A26" s="36" t="s">
        <v>195</v>
      </c>
      <c r="B26" s="9">
        <v>167</v>
      </c>
      <c r="C26" s="9" t="s">
        <v>52</v>
      </c>
      <c r="D26" s="9" t="s">
        <v>10</v>
      </c>
      <c r="E26" s="9"/>
      <c r="F26" s="9">
        <v>4</v>
      </c>
      <c r="G26" s="9"/>
      <c r="H26" s="9"/>
      <c r="I26" s="9" t="s">
        <v>32</v>
      </c>
      <c r="J26" s="2">
        <f>VLOOKUP(C26,科目代码!$A$2:B195,2,TRUE)</f>
        <v>168</v>
      </c>
    </row>
    <row r="27" spans="1:10" x14ac:dyDescent="0.2">
      <c r="A27" s="37"/>
      <c r="B27" s="9">
        <v>88</v>
      </c>
      <c r="C27" s="9" t="s">
        <v>53</v>
      </c>
      <c r="D27" s="9" t="s">
        <v>10</v>
      </c>
      <c r="E27" s="9"/>
      <c r="F27" s="9">
        <v>5</v>
      </c>
      <c r="G27" s="9"/>
      <c r="H27" s="9" t="s">
        <v>32</v>
      </c>
      <c r="I27" s="9" t="s">
        <v>32</v>
      </c>
      <c r="J27" s="2">
        <f>VLOOKUP(C27,科目代码!$A$2:B196,2,TRUE)</f>
        <v>111</v>
      </c>
    </row>
    <row r="28" spans="1:10" x14ac:dyDescent="0.2">
      <c r="A28" s="37"/>
      <c r="B28" s="9">
        <v>67</v>
      </c>
      <c r="C28" s="9" t="s">
        <v>56</v>
      </c>
      <c r="D28" s="9" t="s">
        <v>10</v>
      </c>
      <c r="E28" s="9"/>
      <c r="F28" s="9">
        <v>12</v>
      </c>
      <c r="G28" s="9"/>
      <c r="H28" s="9" t="s">
        <v>32</v>
      </c>
      <c r="I28" s="9" t="s">
        <v>32</v>
      </c>
      <c r="J28" s="2">
        <f>VLOOKUP(C28,科目代码!$A$2:B197,2,TRUE)</f>
        <v>141</v>
      </c>
    </row>
    <row r="29" spans="1:10" x14ac:dyDescent="0.2">
      <c r="A29" s="37"/>
      <c r="B29" s="9">
        <v>24</v>
      </c>
      <c r="C29" s="9" t="s">
        <v>21</v>
      </c>
      <c r="D29" s="9"/>
      <c r="E29" s="9" t="s">
        <v>7</v>
      </c>
      <c r="F29" s="9">
        <v>3</v>
      </c>
      <c r="G29" s="9"/>
      <c r="H29" s="9"/>
      <c r="I29" s="9" t="s">
        <v>32</v>
      </c>
      <c r="J29" s="2">
        <f>VLOOKUP(C29,科目代码!$A$2:B198,2,TRUE)</f>
        <v>71</v>
      </c>
    </row>
    <row r="30" spans="1:10" x14ac:dyDescent="0.2">
      <c r="A30" s="37"/>
      <c r="B30" s="9">
        <v>98</v>
      </c>
      <c r="C30" s="9" t="s">
        <v>54</v>
      </c>
      <c r="D30" s="9"/>
      <c r="E30" s="9" t="s">
        <v>7</v>
      </c>
      <c r="F30" s="9">
        <v>3</v>
      </c>
      <c r="G30" s="9"/>
      <c r="H30" s="9"/>
      <c r="I30" s="9" t="s">
        <v>32</v>
      </c>
      <c r="J30" s="2">
        <f>VLOOKUP(C30,科目代码!$A$2:B199,2,TRUE)</f>
        <v>130</v>
      </c>
    </row>
    <row r="31" spans="1:10" x14ac:dyDescent="0.2">
      <c r="A31" s="37"/>
      <c r="B31" s="2">
        <v>171</v>
      </c>
      <c r="C31" s="2" t="s">
        <v>55</v>
      </c>
      <c r="D31" s="2"/>
      <c r="E31" s="2" t="s">
        <v>7</v>
      </c>
      <c r="F31" s="2">
        <v>4</v>
      </c>
      <c r="G31" s="2"/>
      <c r="H31" s="2"/>
      <c r="I31" s="2"/>
      <c r="J31" s="2">
        <f>VLOOKUP(C31,科目代码!$A$2:B200,2,TRUE)</f>
        <v>133</v>
      </c>
    </row>
    <row r="32" spans="1:10" x14ac:dyDescent="0.2">
      <c r="A32" s="38"/>
      <c r="B32" s="2">
        <v>69</v>
      </c>
      <c r="C32" s="2" t="s">
        <v>24</v>
      </c>
      <c r="D32" s="2"/>
      <c r="E32" s="2" t="s">
        <v>7</v>
      </c>
      <c r="F32" s="2">
        <v>3</v>
      </c>
      <c r="G32" s="2" t="s">
        <v>8</v>
      </c>
      <c r="H32" s="2"/>
      <c r="I32" s="2"/>
      <c r="J32" s="2">
        <f>VLOOKUP(C32,科目代码!$A$2:B201,2,TRUE)</f>
        <v>143</v>
      </c>
    </row>
    <row r="33" spans="1:10" x14ac:dyDescent="0.2">
      <c r="A33" s="36" t="s">
        <v>196</v>
      </c>
      <c r="B33" s="9">
        <v>29</v>
      </c>
      <c r="C33" s="9" t="s">
        <v>20</v>
      </c>
      <c r="D33" s="9" t="s">
        <v>10</v>
      </c>
      <c r="E33" s="9"/>
      <c r="F33" s="9">
        <v>6</v>
      </c>
      <c r="G33" s="9"/>
      <c r="H33" s="9" t="s">
        <v>32</v>
      </c>
      <c r="I33" s="9" t="s">
        <v>32</v>
      </c>
      <c r="J33" s="2">
        <f>VLOOKUP(C33,科目代码!$A$2:B202,2,TRUE)</f>
        <v>54</v>
      </c>
    </row>
    <row r="34" spans="1:10" x14ac:dyDescent="0.2">
      <c r="A34" s="37"/>
      <c r="B34" s="9">
        <v>83</v>
      </c>
      <c r="C34" s="9" t="s">
        <v>57</v>
      </c>
      <c r="D34" s="9" t="s">
        <v>10</v>
      </c>
      <c r="E34" s="9"/>
      <c r="F34" s="9">
        <v>4</v>
      </c>
      <c r="G34" s="9"/>
      <c r="H34" s="9" t="s">
        <v>32</v>
      </c>
      <c r="I34" s="9" t="s">
        <v>32</v>
      </c>
      <c r="J34" s="2">
        <f>VLOOKUP(C34,科目代码!$A$2:B203,2,TRUE)</f>
        <v>58</v>
      </c>
    </row>
    <row r="35" spans="1:10" x14ac:dyDescent="0.2">
      <c r="A35" s="37"/>
      <c r="B35" s="9">
        <v>37</v>
      </c>
      <c r="C35" s="9" t="s">
        <v>58</v>
      </c>
      <c r="D35" s="9" t="s">
        <v>10</v>
      </c>
      <c r="E35" s="9"/>
      <c r="F35" s="9">
        <v>6</v>
      </c>
      <c r="G35" s="9"/>
      <c r="H35" s="9" t="s">
        <v>32</v>
      </c>
      <c r="I35" s="9" t="s">
        <v>32</v>
      </c>
      <c r="J35" s="2">
        <f>VLOOKUP(C35,科目代码!$A$2:B204,2,TRUE)</f>
        <v>106</v>
      </c>
    </row>
    <row r="36" spans="1:10" x14ac:dyDescent="0.2">
      <c r="A36" s="37"/>
      <c r="B36" s="9">
        <v>61</v>
      </c>
      <c r="C36" s="9" t="s">
        <v>26</v>
      </c>
      <c r="D36" s="9"/>
      <c r="E36" s="9" t="s">
        <v>7</v>
      </c>
      <c r="F36" s="9">
        <v>3</v>
      </c>
      <c r="G36" s="9"/>
      <c r="H36" s="9"/>
      <c r="I36" s="9" t="s">
        <v>32</v>
      </c>
      <c r="J36" s="2">
        <f>VLOOKUP(C36,科目代码!$A$2:B205,2,TRUE)</f>
        <v>131</v>
      </c>
    </row>
    <row r="37" spans="1:10" x14ac:dyDescent="0.2">
      <c r="A37" s="38"/>
      <c r="B37" s="9">
        <v>70</v>
      </c>
      <c r="C37" s="9" t="s">
        <v>29</v>
      </c>
      <c r="D37" s="9"/>
      <c r="E37" s="9" t="s">
        <v>7</v>
      </c>
      <c r="F37" s="9">
        <v>3</v>
      </c>
      <c r="G37" s="9"/>
      <c r="H37" s="9"/>
      <c r="I37" s="9" t="s">
        <v>32</v>
      </c>
      <c r="J37" s="2">
        <f>VLOOKUP(C37,科目代码!$A$2:B206,2,TRUE)</f>
        <v>144</v>
      </c>
    </row>
    <row r="38" spans="1:10" x14ac:dyDescent="0.2">
      <c r="A38" s="36" t="s">
        <v>197</v>
      </c>
      <c r="B38" s="9">
        <v>155</v>
      </c>
      <c r="C38" s="9" t="s">
        <v>60</v>
      </c>
      <c r="D38" s="9"/>
      <c r="E38" s="9" t="s">
        <v>7</v>
      </c>
      <c r="F38" s="9">
        <v>3</v>
      </c>
      <c r="G38" s="9"/>
      <c r="H38" s="9"/>
      <c r="I38" s="9" t="s">
        <v>32</v>
      </c>
      <c r="J38" s="2">
        <f>VLOOKUP(C38,科目代码!$A$2:B207,2,TRUE)</f>
        <v>155</v>
      </c>
    </row>
    <row r="39" spans="1:10" x14ac:dyDescent="0.2">
      <c r="A39" s="37"/>
      <c r="B39" s="9">
        <v>122</v>
      </c>
      <c r="C39" s="9" t="s">
        <v>61</v>
      </c>
      <c r="D39" s="9"/>
      <c r="E39" s="9" t="s">
        <v>7</v>
      </c>
      <c r="F39" s="9">
        <v>2</v>
      </c>
      <c r="G39" s="9" t="s">
        <v>8</v>
      </c>
      <c r="H39" s="9"/>
      <c r="I39" s="9" t="s">
        <v>32</v>
      </c>
      <c r="J39" s="2">
        <f>VLOOKUP(C39,科目代码!$A$2:B208,2,TRUE)</f>
        <v>82</v>
      </c>
    </row>
    <row r="40" spans="1:10" x14ac:dyDescent="0.2">
      <c r="A40" s="37"/>
      <c r="B40" s="9">
        <v>15</v>
      </c>
      <c r="C40" s="9" t="s">
        <v>59</v>
      </c>
      <c r="D40" s="9" t="s">
        <v>10</v>
      </c>
      <c r="E40" s="9"/>
      <c r="F40" s="9">
        <v>3</v>
      </c>
      <c r="G40" s="9"/>
      <c r="H40" s="9"/>
      <c r="I40" s="9" t="s">
        <v>32</v>
      </c>
      <c r="J40" s="2">
        <f>VLOOKUP(C40,科目代码!$A$2:B209,2,TRUE)</f>
        <v>41</v>
      </c>
    </row>
    <row r="41" spans="1:10" x14ac:dyDescent="0.2">
      <c r="A41" s="38"/>
      <c r="B41" s="9">
        <v>174</v>
      </c>
      <c r="C41" s="9" t="s">
        <v>19</v>
      </c>
      <c r="D41" s="9" t="s">
        <v>10</v>
      </c>
      <c r="E41" s="9"/>
      <c r="F41" s="9">
        <v>3</v>
      </c>
      <c r="G41" s="9" t="s">
        <v>8</v>
      </c>
      <c r="H41" s="9"/>
      <c r="I41" s="9" t="s">
        <v>32</v>
      </c>
      <c r="J41" s="2">
        <f>VLOOKUP(C41,科目代码!$A$2:B210,2,TRUE)</f>
        <v>49</v>
      </c>
    </row>
    <row r="42" spans="1:10" x14ac:dyDescent="0.2">
      <c r="A42" s="36" t="s">
        <v>198</v>
      </c>
      <c r="B42" s="9">
        <v>211</v>
      </c>
      <c r="C42" s="9" t="s">
        <v>263</v>
      </c>
      <c r="D42" s="9" t="s">
        <v>10</v>
      </c>
      <c r="E42" s="9"/>
      <c r="F42" s="9">
        <v>4</v>
      </c>
      <c r="G42" s="9" t="s">
        <v>8</v>
      </c>
      <c r="H42" s="9"/>
      <c r="I42" s="9" t="s">
        <v>32</v>
      </c>
      <c r="J42" s="2">
        <f>VLOOKUP(C42,科目代码!$A$2:B211,2,TRUE)</f>
        <v>152</v>
      </c>
    </row>
    <row r="43" spans="1:10" x14ac:dyDescent="0.2">
      <c r="A43" s="37"/>
      <c r="B43" s="9">
        <v>90</v>
      </c>
      <c r="C43" s="9" t="s">
        <v>62</v>
      </c>
      <c r="D43" s="9" t="s">
        <v>10</v>
      </c>
      <c r="E43" s="9"/>
      <c r="F43" s="9">
        <v>3</v>
      </c>
      <c r="G43" s="9"/>
      <c r="H43" s="9" t="s">
        <v>32</v>
      </c>
      <c r="I43" s="9" t="s">
        <v>32</v>
      </c>
      <c r="J43" s="2">
        <f>VLOOKUP(C43,科目代码!$A$2:B212,2,TRUE)</f>
        <v>80</v>
      </c>
    </row>
    <row r="44" spans="1:10" x14ac:dyDescent="0.2">
      <c r="A44" s="37"/>
      <c r="B44" s="16">
        <v>16</v>
      </c>
      <c r="C44" s="16" t="s">
        <v>35</v>
      </c>
      <c r="D44" s="16"/>
      <c r="E44" s="16" t="s">
        <v>7</v>
      </c>
      <c r="F44" s="16">
        <v>4</v>
      </c>
      <c r="G44" s="16"/>
      <c r="H44" s="16"/>
      <c r="I44" s="16" t="s">
        <v>135</v>
      </c>
      <c r="J44" s="2">
        <f>VLOOKUP(C44,科目代码!$A$2:B213,2,TRUE)</f>
        <v>45</v>
      </c>
    </row>
    <row r="45" spans="1:10" x14ac:dyDescent="0.2">
      <c r="A45" s="37"/>
      <c r="B45" s="16">
        <v>87</v>
      </c>
      <c r="C45" s="16" t="s">
        <v>45</v>
      </c>
      <c r="D45" s="16"/>
      <c r="E45" s="16" t="s">
        <v>7</v>
      </c>
      <c r="F45" s="16">
        <v>5</v>
      </c>
      <c r="G45" s="16"/>
      <c r="H45" s="16"/>
      <c r="I45" s="16" t="s">
        <v>135</v>
      </c>
      <c r="J45" s="2">
        <f>VLOOKUP(C45,科目代码!$A$2:B214,2,TRUE)</f>
        <v>4</v>
      </c>
    </row>
    <row r="46" spans="1:10" x14ac:dyDescent="0.2">
      <c r="A46" s="38"/>
      <c r="B46" s="19">
        <v>171</v>
      </c>
      <c r="C46" s="19" t="s">
        <v>55</v>
      </c>
      <c r="D46" s="19"/>
      <c r="E46" s="19" t="s">
        <v>7</v>
      </c>
      <c r="F46" s="19">
        <v>4</v>
      </c>
      <c r="G46" s="19"/>
      <c r="H46" s="19"/>
      <c r="I46" s="19" t="s">
        <v>135</v>
      </c>
      <c r="J46" s="2">
        <f>VLOOKUP(C46,科目代码!$A$2:B215,2,TRUE)</f>
        <v>133</v>
      </c>
    </row>
    <row r="47" spans="1:10" s="17" customFormat="1" x14ac:dyDescent="0.2">
      <c r="A47" s="1" t="s">
        <v>223</v>
      </c>
      <c r="B47" s="1"/>
      <c r="C47" s="2"/>
      <c r="D47" s="1">
        <f>SUMPRODUCT((D3:D46="必修")*(F3:F46))</f>
        <v>116</v>
      </c>
      <c r="E47" s="1">
        <f>SUMPRODUCT((E3:E46="选修")*(F3:F46)*(I3:I46="是"))</f>
        <v>44</v>
      </c>
      <c r="F47" s="1"/>
      <c r="G47" s="1"/>
      <c r="H47" s="1"/>
      <c r="I47" s="2"/>
      <c r="J47" s="2"/>
    </row>
    <row r="48" spans="1:10" s="17" customFormat="1" hidden="1" x14ac:dyDescent="0.2">
      <c r="A48" s="1" t="s">
        <v>191</v>
      </c>
      <c r="B48" s="1"/>
      <c r="C48" s="2"/>
      <c r="D48" s="1">
        <v>116</v>
      </c>
      <c r="E48" s="1">
        <v>44</v>
      </c>
      <c r="F48" s="1"/>
      <c r="G48" s="1"/>
      <c r="H48" s="1"/>
      <c r="I48" s="2"/>
      <c r="J48" s="5" t="e">
        <f>VLOOKUP(C48,科目代码!$A$2:B217,2,TRUE)</f>
        <v>#N/A</v>
      </c>
    </row>
  </sheetData>
  <mergeCells count="10">
    <mergeCell ref="A33:A37"/>
    <mergeCell ref="A38:A41"/>
    <mergeCell ref="A42:A46"/>
    <mergeCell ref="A26:A32"/>
    <mergeCell ref="A1:H1"/>
    <mergeCell ref="A3:A6"/>
    <mergeCell ref="A7:A13"/>
    <mergeCell ref="A14:A18"/>
    <mergeCell ref="A19:A25"/>
    <mergeCell ref="D2:E2"/>
  </mergeCells>
  <phoneticPr fontId="1" type="noConversion"/>
  <pageMargins left="0.25" right="0.25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Normal="100" zoomScalePageLayoutView="110" workbookViewId="0">
      <selection activeCell="J2" sqref="J2:J29"/>
    </sheetView>
  </sheetViews>
  <sheetFormatPr defaultRowHeight="14.25" x14ac:dyDescent="0.2"/>
  <cols>
    <col min="1" max="2" width="9.375" bestFit="1" customWidth="1"/>
    <col min="3" max="3" width="36.75" bestFit="1" customWidth="1"/>
    <col min="4" max="6" width="5.5" bestFit="1" customWidth="1"/>
    <col min="7" max="9" width="9.375" bestFit="1" customWidth="1"/>
    <col min="10" max="10" width="11.875" bestFit="1" customWidth="1"/>
    <col min="11" max="11" width="25.75" customWidth="1"/>
    <col min="12" max="14" width="5.5" bestFit="1" customWidth="1"/>
    <col min="15" max="17" width="9.375" bestFit="1" customWidth="1"/>
  </cols>
  <sheetData>
    <row r="1" spans="1:10" s="5" customFormat="1" ht="20.25" x14ac:dyDescent="0.2">
      <c r="A1" s="39" t="s">
        <v>167</v>
      </c>
      <c r="B1" s="39"/>
      <c r="C1" s="39"/>
      <c r="D1" s="39"/>
      <c r="E1" s="39"/>
      <c r="F1" s="39"/>
      <c r="G1" s="39"/>
      <c r="H1" s="39"/>
    </row>
    <row r="2" spans="1:10" s="3" customFormat="1" ht="15.75" x14ac:dyDescent="0.25">
      <c r="A2" s="1" t="s">
        <v>227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4</v>
      </c>
      <c r="I2" s="1" t="s">
        <v>5</v>
      </c>
      <c r="J2" s="12" t="s">
        <v>312</v>
      </c>
    </row>
    <row r="3" spans="1:10" x14ac:dyDescent="0.2">
      <c r="A3" s="36" t="s">
        <v>201</v>
      </c>
      <c r="B3" s="9">
        <v>164</v>
      </c>
      <c r="C3" s="9" t="s">
        <v>34</v>
      </c>
      <c r="D3" s="9" t="s">
        <v>10</v>
      </c>
      <c r="E3" s="9"/>
      <c r="F3" s="9">
        <v>3</v>
      </c>
      <c r="G3" s="9"/>
      <c r="H3" s="9"/>
      <c r="I3" s="9" t="s">
        <v>199</v>
      </c>
      <c r="J3" s="2">
        <f>VLOOKUP(C3,科目代码!$A$2:B172,2,TRUE)</f>
        <v>164</v>
      </c>
    </row>
    <row r="4" spans="1:10" x14ac:dyDescent="0.2">
      <c r="A4" s="37"/>
      <c r="B4" s="9">
        <v>109</v>
      </c>
      <c r="C4" s="9" t="s">
        <v>30</v>
      </c>
      <c r="D4" s="9"/>
      <c r="E4" s="9" t="s">
        <v>7</v>
      </c>
      <c r="F4" s="9">
        <v>5</v>
      </c>
      <c r="G4" s="9" t="s">
        <v>8</v>
      </c>
      <c r="H4" s="9"/>
      <c r="I4" s="9" t="s">
        <v>199</v>
      </c>
      <c r="J4" s="2">
        <f>VLOOKUP(C4,科目代码!$A$2:B173,2,TRUE)</f>
        <v>91</v>
      </c>
    </row>
    <row r="5" spans="1:10" x14ac:dyDescent="0.2">
      <c r="A5" s="37"/>
      <c r="B5" s="9">
        <v>56</v>
      </c>
      <c r="C5" s="9" t="s">
        <v>44</v>
      </c>
      <c r="D5" s="9" t="s">
        <v>10</v>
      </c>
      <c r="E5" s="9"/>
      <c r="F5" s="9">
        <v>2</v>
      </c>
      <c r="G5" s="9"/>
      <c r="H5" s="9" t="s">
        <v>32</v>
      </c>
      <c r="I5" s="9" t="s">
        <v>199</v>
      </c>
      <c r="J5" s="2">
        <f>VLOOKUP(C5,科目代码!$A$2:B174,2,TRUE)</f>
        <v>126</v>
      </c>
    </row>
    <row r="6" spans="1:10" x14ac:dyDescent="0.2">
      <c r="A6" s="38"/>
      <c r="B6" s="9">
        <v>65</v>
      </c>
      <c r="C6" s="9" t="s">
        <v>12</v>
      </c>
      <c r="D6" s="9"/>
      <c r="E6" s="9" t="s">
        <v>7</v>
      </c>
      <c r="F6" s="9">
        <v>5</v>
      </c>
      <c r="G6" s="9"/>
      <c r="H6" s="9"/>
      <c r="I6" s="9" t="s">
        <v>199</v>
      </c>
      <c r="J6" s="2">
        <f>VLOOKUP(C6,科目代码!$A$2:B175,2,TRUE)</f>
        <v>138</v>
      </c>
    </row>
    <row r="7" spans="1:10" x14ac:dyDescent="0.2">
      <c r="A7" s="36" t="s">
        <v>202</v>
      </c>
      <c r="B7" s="9">
        <v>78</v>
      </c>
      <c r="C7" s="9" t="s">
        <v>40</v>
      </c>
      <c r="D7" s="9" t="s">
        <v>10</v>
      </c>
      <c r="E7" s="9"/>
      <c r="F7" s="9">
        <v>4</v>
      </c>
      <c r="G7" s="9"/>
      <c r="H7" s="9" t="s">
        <v>32</v>
      </c>
      <c r="I7" s="9" t="s">
        <v>199</v>
      </c>
      <c r="J7" s="2">
        <f>VLOOKUP(C7,科目代码!$A$2:B176,2,TRUE)</f>
        <v>1</v>
      </c>
    </row>
    <row r="8" spans="1:10" x14ac:dyDescent="0.2">
      <c r="A8" s="37"/>
      <c r="B8" s="9">
        <v>5</v>
      </c>
      <c r="C8" s="9" t="s">
        <v>46</v>
      </c>
      <c r="D8" s="9" t="s">
        <v>10</v>
      </c>
      <c r="E8" s="9"/>
      <c r="F8" s="9">
        <v>2</v>
      </c>
      <c r="G8" s="9"/>
      <c r="H8" s="9" t="s">
        <v>32</v>
      </c>
      <c r="I8" s="9" t="s">
        <v>199</v>
      </c>
      <c r="J8" s="2">
        <f>VLOOKUP(C8,科目代码!$A$2:B177,2,TRUE)</f>
        <v>9</v>
      </c>
    </row>
    <row r="9" spans="1:10" x14ac:dyDescent="0.2">
      <c r="A9" s="37"/>
      <c r="B9" s="9">
        <v>80</v>
      </c>
      <c r="C9" s="9" t="s">
        <v>47</v>
      </c>
      <c r="D9" s="9" t="s">
        <v>10</v>
      </c>
      <c r="E9" s="9"/>
      <c r="F9" s="9">
        <v>4</v>
      </c>
      <c r="G9" s="9"/>
      <c r="H9" s="9"/>
      <c r="I9" s="9" t="s">
        <v>199</v>
      </c>
      <c r="J9" s="2">
        <f>VLOOKUP(C9,科目代码!$A$2:B178,2,TRUE)</f>
        <v>50</v>
      </c>
    </row>
    <row r="10" spans="1:10" x14ac:dyDescent="0.2">
      <c r="A10" s="37"/>
      <c r="B10" s="9">
        <v>42</v>
      </c>
      <c r="C10" s="9" t="s">
        <v>11</v>
      </c>
      <c r="D10" s="9"/>
      <c r="E10" s="9" t="s">
        <v>7</v>
      </c>
      <c r="F10" s="9">
        <v>5</v>
      </c>
      <c r="G10" s="9"/>
      <c r="H10" s="9"/>
      <c r="I10" s="9" t="s">
        <v>199</v>
      </c>
      <c r="J10" s="2">
        <f>VLOOKUP(C10,科目代码!$A$2:B179,2,TRUE)</f>
        <v>114</v>
      </c>
    </row>
    <row r="11" spans="1:10" x14ac:dyDescent="0.2">
      <c r="A11" s="37"/>
      <c r="B11" s="9">
        <v>72</v>
      </c>
      <c r="C11" s="9" t="s">
        <v>17</v>
      </c>
      <c r="D11" s="9"/>
      <c r="E11" s="9" t="s">
        <v>7</v>
      </c>
      <c r="F11" s="9">
        <v>4</v>
      </c>
      <c r="G11" s="9"/>
      <c r="H11" s="9"/>
      <c r="I11" s="9" t="s">
        <v>199</v>
      </c>
      <c r="J11" s="2">
        <f>VLOOKUP(C11,科目代码!$A$2:B180,2,TRUE)</f>
        <v>148</v>
      </c>
    </row>
    <row r="12" spans="1:10" x14ac:dyDescent="0.2">
      <c r="A12" s="38"/>
      <c r="B12" s="2">
        <v>174</v>
      </c>
      <c r="C12" s="2" t="s">
        <v>19</v>
      </c>
      <c r="D12" s="2"/>
      <c r="E12" s="2" t="s">
        <v>7</v>
      </c>
      <c r="F12" s="2">
        <v>3</v>
      </c>
      <c r="G12" s="2" t="s">
        <v>8</v>
      </c>
      <c r="H12" s="2"/>
      <c r="I12" s="2"/>
      <c r="J12" s="2">
        <f>VLOOKUP(C12,科目代码!$A$2:B181,2,TRUE)</f>
        <v>49</v>
      </c>
    </row>
    <row r="13" spans="1:10" x14ac:dyDescent="0.2">
      <c r="A13" s="36" t="s">
        <v>203</v>
      </c>
      <c r="B13" s="9">
        <v>83</v>
      </c>
      <c r="C13" s="9" t="s">
        <v>57</v>
      </c>
      <c r="D13" s="9" t="s">
        <v>10</v>
      </c>
      <c r="E13" s="9"/>
      <c r="F13" s="9">
        <v>4</v>
      </c>
      <c r="G13" s="9"/>
      <c r="H13" s="9" t="s">
        <v>32</v>
      </c>
      <c r="I13" s="9" t="s">
        <v>199</v>
      </c>
      <c r="J13" s="2">
        <f>VLOOKUP(C13,科目代码!$A$2:B182,2,TRUE)</f>
        <v>58</v>
      </c>
    </row>
    <row r="14" spans="1:10" x14ac:dyDescent="0.2">
      <c r="A14" s="37"/>
      <c r="B14" s="9">
        <v>88</v>
      </c>
      <c r="C14" s="9" t="s">
        <v>53</v>
      </c>
      <c r="D14" s="9" t="s">
        <v>10</v>
      </c>
      <c r="E14" s="9"/>
      <c r="F14" s="9">
        <v>5</v>
      </c>
      <c r="G14" s="9"/>
      <c r="H14" s="9" t="s">
        <v>32</v>
      </c>
      <c r="I14" s="9" t="s">
        <v>199</v>
      </c>
      <c r="J14" s="2">
        <f>VLOOKUP(C14,科目代码!$A$2:B183,2,TRUE)</f>
        <v>111</v>
      </c>
    </row>
    <row r="15" spans="1:10" x14ac:dyDescent="0.2">
      <c r="A15" s="37"/>
      <c r="B15" s="9">
        <v>67</v>
      </c>
      <c r="C15" s="9" t="s">
        <v>56</v>
      </c>
      <c r="D15" s="9" t="s">
        <v>10</v>
      </c>
      <c r="E15" s="9"/>
      <c r="F15" s="9">
        <v>4</v>
      </c>
      <c r="G15" s="9"/>
      <c r="H15" s="9" t="s">
        <v>32</v>
      </c>
      <c r="I15" s="9" t="s">
        <v>199</v>
      </c>
      <c r="J15" s="2">
        <f>VLOOKUP(C15,科目代码!$A$2:B184,2,TRUE)</f>
        <v>141</v>
      </c>
    </row>
    <row r="16" spans="1:10" x14ac:dyDescent="0.2">
      <c r="A16" s="37"/>
      <c r="B16" s="9">
        <v>211</v>
      </c>
      <c r="C16" s="9" t="s">
        <v>263</v>
      </c>
      <c r="D16" s="9"/>
      <c r="E16" s="9" t="s">
        <v>7</v>
      </c>
      <c r="F16" s="9">
        <v>4</v>
      </c>
      <c r="G16" s="9" t="s">
        <v>8</v>
      </c>
      <c r="H16" s="9"/>
      <c r="I16" s="9" t="s">
        <v>199</v>
      </c>
      <c r="J16" s="2">
        <f>VLOOKUP(C16,科目代码!$A$2:B185,2,TRUE)</f>
        <v>152</v>
      </c>
    </row>
    <row r="17" spans="1:17" x14ac:dyDescent="0.2">
      <c r="A17" s="37"/>
      <c r="B17" s="9">
        <v>20</v>
      </c>
      <c r="C17" s="9" t="s">
        <v>14</v>
      </c>
      <c r="D17" s="9"/>
      <c r="E17" s="9" t="s">
        <v>7</v>
      </c>
      <c r="F17" s="9">
        <v>4</v>
      </c>
      <c r="G17" s="9"/>
      <c r="H17" s="9"/>
      <c r="I17" s="9" t="s">
        <v>199</v>
      </c>
      <c r="J17" s="2">
        <f>VLOOKUP(C17,科目代码!$A$2:B186,2,TRUE)</f>
        <v>63</v>
      </c>
    </row>
    <row r="18" spans="1:17" x14ac:dyDescent="0.2">
      <c r="A18" s="37"/>
      <c r="B18" s="2">
        <v>79</v>
      </c>
      <c r="C18" s="2" t="s">
        <v>37</v>
      </c>
      <c r="D18" s="2"/>
      <c r="E18" s="2" t="s">
        <v>7</v>
      </c>
      <c r="F18" s="2">
        <v>4</v>
      </c>
      <c r="G18" s="2" t="s">
        <v>8</v>
      </c>
      <c r="H18" s="2"/>
      <c r="I18" s="2"/>
      <c r="J18" s="2">
        <f>VLOOKUP(C18,科目代码!$A$2:B187,2,TRUE)</f>
        <v>64</v>
      </c>
    </row>
    <row r="19" spans="1:17" x14ac:dyDescent="0.2">
      <c r="A19" s="37"/>
      <c r="B19" s="2">
        <v>36</v>
      </c>
      <c r="C19" s="2" t="s">
        <v>25</v>
      </c>
      <c r="D19" s="2"/>
      <c r="E19" s="2" t="s">
        <v>7</v>
      </c>
      <c r="F19" s="2">
        <v>3</v>
      </c>
      <c r="G19" s="2"/>
      <c r="H19" s="2"/>
      <c r="I19" s="2"/>
      <c r="J19" s="2">
        <f>VLOOKUP(C19,科目代码!$A$2:B188,2,TRUE)</f>
        <v>105</v>
      </c>
    </row>
    <row r="20" spans="1:17" x14ac:dyDescent="0.2">
      <c r="A20" s="38"/>
      <c r="B20" s="2">
        <v>70</v>
      </c>
      <c r="C20" s="2" t="s">
        <v>29</v>
      </c>
      <c r="D20" s="2"/>
      <c r="E20" s="2" t="s">
        <v>7</v>
      </c>
      <c r="F20" s="2">
        <v>3</v>
      </c>
      <c r="G20" s="2"/>
      <c r="H20" s="2"/>
      <c r="I20" s="2"/>
      <c r="J20" s="2">
        <f>VLOOKUP(C20,科目代码!$A$2:B189,2,TRUE)</f>
        <v>144</v>
      </c>
    </row>
    <row r="21" spans="1:17" x14ac:dyDescent="0.2">
      <c r="A21" s="36" t="s">
        <v>204</v>
      </c>
      <c r="B21" s="9">
        <v>29</v>
      </c>
      <c r="C21" s="9" t="s">
        <v>20</v>
      </c>
      <c r="D21" s="9" t="s">
        <v>10</v>
      </c>
      <c r="E21" s="9"/>
      <c r="F21" s="9">
        <v>6</v>
      </c>
      <c r="G21" s="9"/>
      <c r="H21" s="9" t="s">
        <v>32</v>
      </c>
      <c r="I21" s="9" t="s">
        <v>199</v>
      </c>
      <c r="J21" s="2">
        <f>VLOOKUP(C21,科目代码!$A$2:B190,2,TRUE)</f>
        <v>54</v>
      </c>
    </row>
    <row r="22" spans="1:17" x14ac:dyDescent="0.2">
      <c r="A22" s="37"/>
      <c r="B22" s="9">
        <v>90</v>
      </c>
      <c r="C22" s="9" t="s">
        <v>62</v>
      </c>
      <c r="D22" s="9" t="s">
        <v>10</v>
      </c>
      <c r="E22" s="9"/>
      <c r="F22" s="9">
        <v>3</v>
      </c>
      <c r="G22" s="9"/>
      <c r="H22" s="9" t="s">
        <v>32</v>
      </c>
      <c r="I22" s="9" t="s">
        <v>199</v>
      </c>
      <c r="J22" s="2">
        <f>VLOOKUP(C22,科目代码!$A$2:B191,2,TRUE)</f>
        <v>80</v>
      </c>
    </row>
    <row r="23" spans="1:17" x14ac:dyDescent="0.2">
      <c r="A23" s="37"/>
      <c r="B23" s="9">
        <v>167</v>
      </c>
      <c r="C23" s="9" t="s">
        <v>52</v>
      </c>
      <c r="D23" s="9" t="s">
        <v>10</v>
      </c>
      <c r="E23" s="9"/>
      <c r="F23" s="9">
        <v>4</v>
      </c>
      <c r="G23" s="9"/>
      <c r="H23" s="9"/>
      <c r="I23" s="9" t="s">
        <v>199</v>
      </c>
      <c r="J23" s="2">
        <f>VLOOKUP(C23,科目代码!$A$2:B192,2,TRUE)</f>
        <v>168</v>
      </c>
    </row>
    <row r="24" spans="1:17" x14ac:dyDescent="0.2">
      <c r="A24" s="37"/>
      <c r="B24" s="9">
        <v>15</v>
      </c>
      <c r="C24" s="9" t="s">
        <v>59</v>
      </c>
      <c r="D24" s="9" t="s">
        <v>10</v>
      </c>
      <c r="E24" s="9"/>
      <c r="F24" s="9">
        <v>3</v>
      </c>
      <c r="G24" s="9"/>
      <c r="H24" s="9"/>
      <c r="I24" s="9" t="s">
        <v>199</v>
      </c>
      <c r="J24" s="2">
        <f>VLOOKUP(C24,科目代码!$A$2:B193,2,TRUE)</f>
        <v>41</v>
      </c>
    </row>
    <row r="25" spans="1:17" x14ac:dyDescent="0.2">
      <c r="A25" s="37"/>
      <c r="B25" s="2">
        <v>24</v>
      </c>
      <c r="C25" s="2" t="s">
        <v>21</v>
      </c>
      <c r="D25" s="2"/>
      <c r="E25" s="2" t="s">
        <v>7</v>
      </c>
      <c r="F25" s="2">
        <v>3</v>
      </c>
      <c r="G25" s="2"/>
      <c r="H25" s="2"/>
      <c r="I25" s="2"/>
      <c r="J25" s="2">
        <f>VLOOKUP(C25,科目代码!$A$2:B194,2,TRUE)</f>
        <v>71</v>
      </c>
    </row>
    <row r="26" spans="1:17" x14ac:dyDescent="0.2">
      <c r="A26" s="37"/>
      <c r="B26" s="2">
        <v>61</v>
      </c>
      <c r="C26" s="2" t="s">
        <v>26</v>
      </c>
      <c r="D26" s="2"/>
      <c r="E26" s="2" t="s">
        <v>7</v>
      </c>
      <c r="F26" s="2">
        <v>3</v>
      </c>
      <c r="G26" s="2"/>
      <c r="H26" s="2"/>
      <c r="I26" s="2"/>
      <c r="J26" s="2">
        <f>VLOOKUP(C26,科目代码!$A$2:B195,2,TRUE)</f>
        <v>131</v>
      </c>
    </row>
    <row r="27" spans="1:17" x14ac:dyDescent="0.2">
      <c r="A27" s="37"/>
      <c r="B27" s="2">
        <v>171</v>
      </c>
      <c r="C27" s="2" t="s">
        <v>55</v>
      </c>
      <c r="D27" s="2"/>
      <c r="E27" s="2" t="s">
        <v>7</v>
      </c>
      <c r="F27" s="2">
        <v>4</v>
      </c>
      <c r="G27" s="2"/>
      <c r="H27" s="2"/>
      <c r="I27" s="2"/>
      <c r="J27" s="2">
        <f>VLOOKUP(C27,科目代码!$A$2:B196,2,TRUE)</f>
        <v>133</v>
      </c>
    </row>
    <row r="28" spans="1:17" x14ac:dyDescent="0.2">
      <c r="A28" s="38"/>
      <c r="B28" s="18">
        <v>69</v>
      </c>
      <c r="C28" s="18" t="s">
        <v>24</v>
      </c>
      <c r="D28" s="18"/>
      <c r="E28" s="18" t="s">
        <v>7</v>
      </c>
      <c r="F28" s="18">
        <v>3</v>
      </c>
      <c r="G28" s="18" t="s">
        <v>8</v>
      </c>
      <c r="H28" s="18"/>
      <c r="I28" s="18"/>
      <c r="J28" s="2">
        <f>VLOOKUP(C28,科目代码!$A$2:B197,2,TRUE)</f>
        <v>143</v>
      </c>
    </row>
    <row r="29" spans="1:17" s="21" customFormat="1" x14ac:dyDescent="0.2">
      <c r="A29" s="1" t="s">
        <v>223</v>
      </c>
      <c r="B29" s="1"/>
      <c r="C29" s="1"/>
      <c r="D29" s="10">
        <f>SUMPRODUCT((D3:D28="必修")*(F3:F28))</f>
        <v>44</v>
      </c>
      <c r="E29" s="1">
        <f>SUMPRODUCT((E3:E28="选修")*(F3:F28)*(I3:I28="是"))</f>
        <v>27</v>
      </c>
      <c r="F29" s="1"/>
      <c r="G29" s="1"/>
      <c r="H29" s="1"/>
      <c r="I29" s="2"/>
      <c r="J29" s="2"/>
      <c r="K29" s="17"/>
      <c r="L29" s="17"/>
      <c r="M29" s="17"/>
      <c r="N29" s="17"/>
      <c r="O29" s="17"/>
      <c r="P29" s="17"/>
      <c r="Q29" s="17"/>
    </row>
    <row r="30" spans="1:17" hidden="1" x14ac:dyDescent="0.2">
      <c r="A30" s="1" t="s">
        <v>200</v>
      </c>
      <c r="B30" s="1"/>
      <c r="C30" s="1"/>
      <c r="D30" s="1">
        <v>44</v>
      </c>
      <c r="E30" s="10">
        <v>26</v>
      </c>
      <c r="F30" s="1"/>
      <c r="G30" s="1"/>
      <c r="H30" s="1"/>
      <c r="I30" s="20"/>
      <c r="J30" t="e">
        <f>VLOOKUP(C30,科目代码!A29:B199,2,TRUE)</f>
        <v>#N/A</v>
      </c>
      <c r="K30" s="21"/>
      <c r="L30" s="21"/>
      <c r="M30" s="21"/>
      <c r="N30" s="21"/>
      <c r="O30" s="21"/>
      <c r="P30" s="21"/>
      <c r="Q30" s="21"/>
    </row>
  </sheetData>
  <mergeCells count="6">
    <mergeCell ref="A21:A28"/>
    <mergeCell ref="A1:H1"/>
    <mergeCell ref="D2:E2"/>
    <mergeCell ref="A3:A6"/>
    <mergeCell ref="A7:A12"/>
    <mergeCell ref="A13:A20"/>
  </mergeCells>
  <phoneticPr fontId="1" type="noConversion"/>
  <pageMargins left="0.25" right="0.25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I2" sqref="I2:I25"/>
    </sheetView>
  </sheetViews>
  <sheetFormatPr defaultRowHeight="14.25" x14ac:dyDescent="0.2"/>
  <cols>
    <col min="1" max="1" width="9.375" customWidth="1"/>
    <col min="2" max="2" width="9.375" bestFit="1" customWidth="1"/>
    <col min="3" max="3" width="36.75" bestFit="1" customWidth="1"/>
    <col min="4" max="6" width="5.5" bestFit="1" customWidth="1"/>
    <col min="7" max="7" width="9.375" bestFit="1" customWidth="1"/>
    <col min="8" max="8" width="9.375" style="5" bestFit="1" customWidth="1"/>
    <col min="9" max="9" width="11.875" style="5" bestFit="1" customWidth="1"/>
    <col min="10" max="10" width="29.875" style="5" customWidth="1"/>
    <col min="11" max="13" width="5.5" style="5" bestFit="1" customWidth="1"/>
    <col min="14" max="15" width="9.375" style="5" bestFit="1" customWidth="1"/>
  </cols>
  <sheetData>
    <row r="1" spans="1:15" s="5" customFormat="1" ht="20.25" x14ac:dyDescent="0.2">
      <c r="A1" s="39" t="s">
        <v>175</v>
      </c>
      <c r="B1" s="39"/>
      <c r="C1" s="39"/>
      <c r="D1" s="39"/>
      <c r="E1" s="39"/>
      <c r="F1" s="39"/>
      <c r="G1" s="39"/>
    </row>
    <row r="2" spans="1:15" s="3" customFormat="1" ht="15.75" x14ac:dyDescent="0.25">
      <c r="A2" s="1" t="s">
        <v>227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5</v>
      </c>
      <c r="I2" s="12" t="s">
        <v>312</v>
      </c>
    </row>
    <row r="3" spans="1:15" x14ac:dyDescent="0.2">
      <c r="A3" s="36" t="s">
        <v>206</v>
      </c>
      <c r="B3" s="9">
        <v>93</v>
      </c>
      <c r="C3" s="9" t="s">
        <v>63</v>
      </c>
      <c r="D3" s="9" t="s">
        <v>10</v>
      </c>
      <c r="E3" s="9"/>
      <c r="F3" s="9">
        <v>4</v>
      </c>
      <c r="G3" s="9" t="s">
        <v>8</v>
      </c>
      <c r="H3" s="9" t="s">
        <v>181</v>
      </c>
      <c r="I3" s="2">
        <f>VLOOKUP(C3,科目代码!$A$2:B172,2,TRUE)</f>
        <v>84</v>
      </c>
      <c r="J3"/>
      <c r="K3"/>
      <c r="L3"/>
      <c r="M3"/>
      <c r="N3"/>
      <c r="O3"/>
    </row>
    <row r="4" spans="1:15" x14ac:dyDescent="0.2">
      <c r="A4" s="37"/>
      <c r="B4" s="9">
        <v>34</v>
      </c>
      <c r="C4" s="9" t="s">
        <v>9</v>
      </c>
      <c r="D4" s="9" t="s">
        <v>10</v>
      </c>
      <c r="E4" s="9"/>
      <c r="F4" s="9">
        <v>4</v>
      </c>
      <c r="G4" s="9"/>
      <c r="H4" s="9" t="s">
        <v>181</v>
      </c>
      <c r="I4" s="2">
        <f>VLOOKUP(C4,科目代码!$A$2:B173,2,TRUE)</f>
        <v>98</v>
      </c>
      <c r="J4"/>
      <c r="K4"/>
      <c r="L4"/>
      <c r="M4"/>
      <c r="N4"/>
      <c r="O4"/>
    </row>
    <row r="5" spans="1:15" x14ac:dyDescent="0.2">
      <c r="A5" s="37"/>
      <c r="B5" s="9">
        <v>65</v>
      </c>
      <c r="C5" s="9" t="s">
        <v>12</v>
      </c>
      <c r="D5" s="9" t="s">
        <v>10</v>
      </c>
      <c r="E5" s="9"/>
      <c r="F5" s="9">
        <v>5</v>
      </c>
      <c r="G5" s="9"/>
      <c r="H5" s="9" t="s">
        <v>181</v>
      </c>
      <c r="I5" s="2">
        <f>VLOOKUP(C5,科目代码!$A$2:B174,2,TRUE)</f>
        <v>138</v>
      </c>
      <c r="J5"/>
      <c r="K5"/>
      <c r="L5"/>
      <c r="M5"/>
      <c r="N5"/>
      <c r="O5"/>
    </row>
    <row r="6" spans="1:15" x14ac:dyDescent="0.2">
      <c r="A6" s="38"/>
      <c r="B6" s="9">
        <v>42</v>
      </c>
      <c r="C6" s="9" t="s">
        <v>11</v>
      </c>
      <c r="D6" s="9"/>
      <c r="E6" s="9" t="s">
        <v>205</v>
      </c>
      <c r="F6" s="9">
        <v>5</v>
      </c>
      <c r="G6" s="9"/>
      <c r="H6" s="9" t="s">
        <v>181</v>
      </c>
      <c r="I6" s="2">
        <f>VLOOKUP(C6,科目代码!$A$2:B175,2,TRUE)</f>
        <v>114</v>
      </c>
      <c r="J6"/>
      <c r="K6"/>
      <c r="L6"/>
      <c r="M6"/>
      <c r="N6"/>
      <c r="O6"/>
    </row>
    <row r="7" spans="1:15" x14ac:dyDescent="0.2">
      <c r="A7" s="36" t="s">
        <v>207</v>
      </c>
      <c r="B7" s="9">
        <v>73</v>
      </c>
      <c r="C7" s="9" t="s">
        <v>16</v>
      </c>
      <c r="D7" s="9" t="s">
        <v>10</v>
      </c>
      <c r="E7" s="9"/>
      <c r="F7" s="9">
        <v>4</v>
      </c>
      <c r="G7" s="9"/>
      <c r="H7" s="9" t="s">
        <v>181</v>
      </c>
      <c r="I7" s="2">
        <f>VLOOKUP(C7,科目代码!$A$2:B176,2,TRUE)</f>
        <v>99</v>
      </c>
      <c r="J7"/>
      <c r="K7"/>
      <c r="L7"/>
      <c r="M7"/>
      <c r="N7"/>
      <c r="O7"/>
    </row>
    <row r="8" spans="1:15" x14ac:dyDescent="0.2">
      <c r="A8" s="37"/>
      <c r="B8" s="9">
        <v>95</v>
      </c>
      <c r="C8" s="9" t="s">
        <v>64</v>
      </c>
      <c r="D8" s="9" t="s">
        <v>10</v>
      </c>
      <c r="E8" s="9"/>
      <c r="F8" s="9">
        <v>5</v>
      </c>
      <c r="G8" s="9" t="s">
        <v>8</v>
      </c>
      <c r="H8" s="9" t="s">
        <v>181</v>
      </c>
      <c r="I8" s="2">
        <f>VLOOKUP(C8,科目代码!$A$2:B177,2,TRUE)</f>
        <v>102</v>
      </c>
      <c r="J8"/>
      <c r="K8"/>
      <c r="L8"/>
      <c r="M8"/>
      <c r="N8"/>
      <c r="O8"/>
    </row>
    <row r="9" spans="1:15" x14ac:dyDescent="0.2">
      <c r="A9" s="37"/>
      <c r="B9" s="9">
        <v>55</v>
      </c>
      <c r="C9" s="9" t="s">
        <v>23</v>
      </c>
      <c r="D9" s="9" t="s">
        <v>10</v>
      </c>
      <c r="E9" s="9"/>
      <c r="F9" s="9">
        <v>5</v>
      </c>
      <c r="G9" s="9"/>
      <c r="H9" s="9" t="s">
        <v>181</v>
      </c>
      <c r="I9" s="2">
        <f>VLOOKUP(C9,科目代码!$A$2:B178,2,TRUE)</f>
        <v>127</v>
      </c>
      <c r="J9"/>
      <c r="K9"/>
      <c r="L9"/>
      <c r="M9"/>
      <c r="N9"/>
      <c r="O9"/>
    </row>
    <row r="10" spans="1:15" x14ac:dyDescent="0.2">
      <c r="A10" s="37"/>
      <c r="B10" s="9">
        <v>211</v>
      </c>
      <c r="C10" s="9" t="s">
        <v>263</v>
      </c>
      <c r="D10" s="9"/>
      <c r="E10" s="9" t="s">
        <v>7</v>
      </c>
      <c r="F10" s="9">
        <v>4</v>
      </c>
      <c r="G10" s="9" t="s">
        <v>8</v>
      </c>
      <c r="H10" s="9" t="s">
        <v>181</v>
      </c>
      <c r="I10" s="2">
        <f>VLOOKUP(C10,科目代码!$A$2:B179,2,TRUE)</f>
        <v>152</v>
      </c>
      <c r="J10"/>
      <c r="K10"/>
      <c r="L10"/>
      <c r="M10"/>
      <c r="N10"/>
      <c r="O10"/>
    </row>
    <row r="11" spans="1:15" x14ac:dyDescent="0.2">
      <c r="A11" s="37"/>
      <c r="B11" s="9">
        <v>20</v>
      </c>
      <c r="C11" s="9" t="s">
        <v>14</v>
      </c>
      <c r="D11" s="9"/>
      <c r="E11" s="9" t="s">
        <v>7</v>
      </c>
      <c r="F11" s="9">
        <v>4</v>
      </c>
      <c r="G11" s="9"/>
      <c r="H11" s="9" t="s">
        <v>181</v>
      </c>
      <c r="I11" s="2">
        <f>VLOOKUP(C11,科目代码!$A$2:B180,2,TRUE)</f>
        <v>63</v>
      </c>
      <c r="J11"/>
      <c r="K11"/>
      <c r="L11"/>
      <c r="M11"/>
      <c r="N11"/>
      <c r="O11"/>
    </row>
    <row r="12" spans="1:15" x14ac:dyDescent="0.2">
      <c r="A12" s="38"/>
      <c r="B12" s="2">
        <v>72</v>
      </c>
      <c r="C12" s="2" t="s">
        <v>17</v>
      </c>
      <c r="D12" s="2"/>
      <c r="E12" s="2" t="s">
        <v>7</v>
      </c>
      <c r="F12" s="2">
        <v>4</v>
      </c>
      <c r="G12" s="2"/>
      <c r="H12" s="2"/>
      <c r="I12" s="2">
        <f>VLOOKUP(C12,科目代码!$A$2:B181,2,TRUE)</f>
        <v>148</v>
      </c>
      <c r="J12"/>
      <c r="K12"/>
      <c r="L12"/>
      <c r="M12"/>
      <c r="N12"/>
      <c r="O12"/>
    </row>
    <row r="13" spans="1:15" x14ac:dyDescent="0.2">
      <c r="A13" s="36" t="s">
        <v>203</v>
      </c>
      <c r="B13" s="9">
        <v>112</v>
      </c>
      <c r="C13" s="9" t="s">
        <v>65</v>
      </c>
      <c r="D13" s="9" t="s">
        <v>10</v>
      </c>
      <c r="E13" s="9"/>
      <c r="F13" s="9">
        <v>8</v>
      </c>
      <c r="G13" s="9"/>
      <c r="H13" s="9" t="s">
        <v>181</v>
      </c>
      <c r="I13" s="2">
        <f>VLOOKUP(C13,科目代码!$A$2:B182,2,TRUE)</f>
        <v>12</v>
      </c>
    </row>
    <row r="14" spans="1:15" x14ac:dyDescent="0.2">
      <c r="A14" s="37"/>
      <c r="B14" s="9">
        <v>114</v>
      </c>
      <c r="C14" s="9" t="s">
        <v>66</v>
      </c>
      <c r="D14" s="9" t="s">
        <v>10</v>
      </c>
      <c r="E14" s="9"/>
      <c r="F14" s="9">
        <v>3</v>
      </c>
      <c r="G14" s="9"/>
      <c r="H14" s="9" t="s">
        <v>181</v>
      </c>
      <c r="I14" s="2">
        <f>VLOOKUP(C14,科目代码!$A$2:B183,2,TRUE)</f>
        <v>94</v>
      </c>
      <c r="J14"/>
      <c r="K14"/>
      <c r="L14"/>
      <c r="M14"/>
      <c r="N14"/>
      <c r="O14"/>
    </row>
    <row r="15" spans="1:15" x14ac:dyDescent="0.2">
      <c r="A15" s="37"/>
      <c r="B15" s="9">
        <v>113</v>
      </c>
      <c r="C15" s="9" t="s">
        <v>67</v>
      </c>
      <c r="D15" s="9" t="s">
        <v>10</v>
      </c>
      <c r="E15" s="9"/>
      <c r="F15" s="9">
        <v>4</v>
      </c>
      <c r="G15" s="9"/>
      <c r="H15" s="9" t="s">
        <v>181</v>
      </c>
      <c r="I15" s="2">
        <f>VLOOKUP(C15,科目代码!$A$2:B184,2,TRUE)</f>
        <v>123</v>
      </c>
      <c r="J15"/>
      <c r="K15"/>
      <c r="L15"/>
      <c r="M15"/>
      <c r="N15"/>
      <c r="O15"/>
    </row>
    <row r="16" spans="1:15" x14ac:dyDescent="0.2">
      <c r="A16" s="37"/>
      <c r="B16" s="9">
        <v>4</v>
      </c>
      <c r="C16" s="9" t="s">
        <v>18</v>
      </c>
      <c r="D16" s="9"/>
      <c r="E16" s="9" t="s">
        <v>7</v>
      </c>
      <c r="F16" s="9">
        <v>3</v>
      </c>
      <c r="G16" s="9"/>
      <c r="H16" s="9" t="s">
        <v>181</v>
      </c>
      <c r="I16" s="2">
        <f>VLOOKUP(C16,科目代码!$A$2:B185,2,TRUE)</f>
        <v>10</v>
      </c>
      <c r="J16"/>
      <c r="K16"/>
      <c r="L16"/>
      <c r="M16"/>
      <c r="N16"/>
      <c r="O16"/>
    </row>
    <row r="17" spans="1:15" x14ac:dyDescent="0.2">
      <c r="A17" s="37"/>
      <c r="B17" s="9">
        <v>98</v>
      </c>
      <c r="C17" s="9" t="s">
        <v>208</v>
      </c>
      <c r="D17" s="9"/>
      <c r="E17" s="9" t="s">
        <v>7</v>
      </c>
      <c r="F17" s="9">
        <v>3</v>
      </c>
      <c r="G17" s="9"/>
      <c r="H17" s="9" t="s">
        <v>181</v>
      </c>
      <c r="I17" s="2">
        <f>VLOOKUP(C17,科目代码!$A$2:B186,2,TRUE)</f>
        <v>130</v>
      </c>
      <c r="J17"/>
      <c r="K17"/>
      <c r="L17"/>
      <c r="M17"/>
      <c r="N17"/>
      <c r="O17"/>
    </row>
    <row r="18" spans="1:15" x14ac:dyDescent="0.2">
      <c r="A18" s="38"/>
      <c r="B18" s="2">
        <v>1</v>
      </c>
      <c r="C18" s="2" t="s">
        <v>13</v>
      </c>
      <c r="D18" s="2"/>
      <c r="E18" s="2" t="s">
        <v>7</v>
      </c>
      <c r="F18" s="2">
        <v>4</v>
      </c>
      <c r="G18" s="2"/>
      <c r="H18" s="2"/>
      <c r="I18" s="2">
        <f>VLOOKUP(C18,科目代码!$A$2:B187,2,TRUE)</f>
        <v>2</v>
      </c>
      <c r="J18"/>
      <c r="K18"/>
      <c r="L18"/>
      <c r="M18"/>
      <c r="N18"/>
      <c r="O18"/>
    </row>
    <row r="19" spans="1:15" x14ac:dyDescent="0.2">
      <c r="A19" s="36" t="s">
        <v>189</v>
      </c>
      <c r="B19" s="9">
        <v>174</v>
      </c>
      <c r="C19" s="9" t="s">
        <v>19</v>
      </c>
      <c r="D19" s="9" t="s">
        <v>10</v>
      </c>
      <c r="E19" s="9"/>
      <c r="F19" s="9">
        <v>3</v>
      </c>
      <c r="G19" s="9" t="s">
        <v>8</v>
      </c>
      <c r="H19" s="9" t="s">
        <v>181</v>
      </c>
      <c r="I19" s="2">
        <f>VLOOKUP(C19,科目代码!$A$2:B188,2,TRUE)</f>
        <v>49</v>
      </c>
      <c r="J19"/>
      <c r="K19"/>
      <c r="L19"/>
      <c r="M19"/>
      <c r="N19"/>
      <c r="O19"/>
    </row>
    <row r="20" spans="1:15" x14ac:dyDescent="0.2">
      <c r="A20" s="37"/>
      <c r="B20" s="9">
        <v>36</v>
      </c>
      <c r="C20" s="9" t="s">
        <v>25</v>
      </c>
      <c r="D20" s="9"/>
      <c r="E20" s="9" t="s">
        <v>7</v>
      </c>
      <c r="F20" s="9">
        <v>3</v>
      </c>
      <c r="G20" s="9"/>
      <c r="H20" s="9" t="s">
        <v>181</v>
      </c>
      <c r="I20" s="2">
        <f>VLOOKUP(C20,科目代码!$A$2:B189,2,TRUE)</f>
        <v>105</v>
      </c>
      <c r="J20"/>
      <c r="K20"/>
      <c r="L20"/>
      <c r="M20"/>
      <c r="N20"/>
      <c r="O20"/>
    </row>
    <row r="21" spans="1:15" x14ac:dyDescent="0.2">
      <c r="A21" s="37"/>
      <c r="B21" s="9">
        <v>52</v>
      </c>
      <c r="C21" s="9" t="s">
        <v>69</v>
      </c>
      <c r="D21" s="9" t="s">
        <v>10</v>
      </c>
      <c r="E21" s="9"/>
      <c r="F21" s="9">
        <v>2</v>
      </c>
      <c r="G21" s="9"/>
      <c r="H21" s="9" t="s">
        <v>181</v>
      </c>
      <c r="I21" s="2">
        <f>VLOOKUP(C21,科目代码!$A$2:B190,2,TRUE)</f>
        <v>125</v>
      </c>
      <c r="J21"/>
      <c r="K21"/>
      <c r="L21"/>
      <c r="M21"/>
      <c r="N21"/>
      <c r="O21"/>
    </row>
    <row r="22" spans="1:15" x14ac:dyDescent="0.2">
      <c r="A22" s="37"/>
      <c r="B22" s="9">
        <v>58</v>
      </c>
      <c r="C22" s="9" t="s">
        <v>70</v>
      </c>
      <c r="D22" s="9" t="s">
        <v>10</v>
      </c>
      <c r="E22" s="9"/>
      <c r="F22" s="9">
        <v>3</v>
      </c>
      <c r="G22" s="9"/>
      <c r="H22" s="9" t="s">
        <v>181</v>
      </c>
      <c r="I22" s="2">
        <f>VLOOKUP(C22,科目代码!$A$2:B191,2,TRUE)</f>
        <v>129</v>
      </c>
      <c r="J22"/>
      <c r="K22"/>
      <c r="L22"/>
      <c r="M22"/>
      <c r="N22"/>
      <c r="O22"/>
    </row>
    <row r="23" spans="1:15" x14ac:dyDescent="0.2">
      <c r="A23" s="37"/>
      <c r="B23" s="2">
        <v>96</v>
      </c>
      <c r="C23" s="2" t="s">
        <v>68</v>
      </c>
      <c r="D23" s="2"/>
      <c r="E23" s="2" t="s">
        <v>7</v>
      </c>
      <c r="F23" s="2">
        <v>2</v>
      </c>
      <c r="G23" s="2"/>
      <c r="H23" s="2"/>
      <c r="I23" s="2">
        <f>VLOOKUP(C23,科目代码!$A$2:B192,2,TRUE)</f>
        <v>66</v>
      </c>
      <c r="J23"/>
      <c r="K23"/>
      <c r="L23"/>
      <c r="M23"/>
      <c r="N23"/>
      <c r="O23"/>
    </row>
    <row r="24" spans="1:15" x14ac:dyDescent="0.2">
      <c r="A24" s="38"/>
      <c r="B24" s="2">
        <v>154</v>
      </c>
      <c r="C24" s="2" t="s">
        <v>48</v>
      </c>
      <c r="D24" s="2"/>
      <c r="E24" s="2" t="s">
        <v>7</v>
      </c>
      <c r="F24" s="2">
        <v>3</v>
      </c>
      <c r="G24" s="2"/>
      <c r="H24" s="2"/>
      <c r="I24" s="2">
        <f>VLOOKUP(C24,科目代码!$A$2:B193,2,TRUE)</f>
        <v>154</v>
      </c>
      <c r="J24"/>
      <c r="K24"/>
      <c r="L24"/>
      <c r="M24"/>
      <c r="N24"/>
      <c r="O24"/>
    </row>
    <row r="25" spans="1:15" x14ac:dyDescent="0.2">
      <c r="A25" s="6" t="s">
        <v>223</v>
      </c>
      <c r="B25" s="1"/>
      <c r="C25" s="1"/>
      <c r="D25" s="1">
        <f>SUMPRODUCT((D3:D24="必修")*(F3:F24))</f>
        <v>50</v>
      </c>
      <c r="E25" s="10">
        <f>SUMPRODUCT((E3:E24="选修")*(H3:H24="是")*(F3:F24))</f>
        <v>22</v>
      </c>
      <c r="F25" s="1"/>
      <c r="G25" s="1"/>
      <c r="H25" s="2"/>
      <c r="I25" s="2"/>
      <c r="J25"/>
      <c r="K25"/>
      <c r="L25"/>
      <c r="M25"/>
      <c r="N25"/>
      <c r="O25"/>
    </row>
    <row r="26" spans="1:15" hidden="1" x14ac:dyDescent="0.2">
      <c r="A26" s="6" t="s">
        <v>191</v>
      </c>
      <c r="B26" s="1"/>
      <c r="C26" s="2"/>
      <c r="D26" s="1">
        <v>50</v>
      </c>
      <c r="E26" s="10">
        <v>20</v>
      </c>
      <c r="F26" s="1"/>
      <c r="G26" s="1"/>
      <c r="H26" s="2"/>
      <c r="I26" t="e">
        <f>VLOOKUP(C26,科目代码!$A$2:B195,2,TRUE)</f>
        <v>#N/A</v>
      </c>
      <c r="J26"/>
      <c r="K26"/>
      <c r="L26"/>
      <c r="M26"/>
      <c r="N26"/>
      <c r="O26"/>
    </row>
  </sheetData>
  <mergeCells count="6">
    <mergeCell ref="A1:G1"/>
    <mergeCell ref="A19:A24"/>
    <mergeCell ref="A13:A18"/>
    <mergeCell ref="D2:E2"/>
    <mergeCell ref="A3:A6"/>
    <mergeCell ref="A7:A1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selection activeCell="F31" sqref="F31"/>
    </sheetView>
  </sheetViews>
  <sheetFormatPr defaultColWidth="9" defaultRowHeight="14.25" x14ac:dyDescent="0.2"/>
  <cols>
    <col min="1" max="1" width="9.375" style="8" bestFit="1" customWidth="1"/>
    <col min="2" max="2" width="9.375" style="5" bestFit="1" customWidth="1"/>
    <col min="3" max="3" width="36.75" style="5" bestFit="1" customWidth="1"/>
    <col min="4" max="6" width="5.5" style="5" bestFit="1" customWidth="1"/>
    <col min="7" max="9" width="9.375" style="5" bestFit="1" customWidth="1"/>
    <col min="10" max="10" width="11.875" style="5" bestFit="1" customWidth="1"/>
    <col min="11" max="11" width="31.375" style="5" customWidth="1"/>
    <col min="12" max="14" width="5.5" style="5" bestFit="1" customWidth="1"/>
    <col min="15" max="17" width="9.375" style="5" bestFit="1" customWidth="1"/>
    <col min="18" max="16384" width="9" style="5"/>
  </cols>
  <sheetData>
    <row r="1" spans="1:10" ht="20.25" x14ac:dyDescent="0.2">
      <c r="A1" s="39" t="s">
        <v>168</v>
      </c>
      <c r="B1" s="39"/>
      <c r="C1" s="39"/>
      <c r="D1" s="39"/>
      <c r="E1" s="39"/>
      <c r="F1" s="39"/>
      <c r="G1" s="39"/>
      <c r="H1" s="39"/>
    </row>
    <row r="2" spans="1:10" s="4" customFormat="1" ht="15.75" x14ac:dyDescent="0.25">
      <c r="A2" s="1" t="s">
        <v>227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4</v>
      </c>
      <c r="I2" s="1" t="s">
        <v>5</v>
      </c>
      <c r="J2" s="12" t="s">
        <v>312</v>
      </c>
    </row>
    <row r="3" spans="1:10" x14ac:dyDescent="0.2">
      <c r="A3" s="36" t="s">
        <v>210</v>
      </c>
      <c r="B3" s="9">
        <v>92</v>
      </c>
      <c r="C3" s="9" t="s">
        <v>71</v>
      </c>
      <c r="D3" s="9" t="s">
        <v>10</v>
      </c>
      <c r="E3" s="9"/>
      <c r="F3" s="9">
        <v>5</v>
      </c>
      <c r="G3" s="9" t="s">
        <v>8</v>
      </c>
      <c r="H3" s="9"/>
      <c r="I3" s="9" t="s">
        <v>32</v>
      </c>
      <c r="J3" s="2">
        <f>VLOOKUP(C3,科目代码!$A$2:B172,2,TRUE)</f>
        <v>83</v>
      </c>
    </row>
    <row r="4" spans="1:10" x14ac:dyDescent="0.2">
      <c r="A4" s="37"/>
      <c r="B4" s="9">
        <v>34</v>
      </c>
      <c r="C4" s="9" t="s">
        <v>9</v>
      </c>
      <c r="D4" s="9" t="s">
        <v>10</v>
      </c>
      <c r="E4" s="9"/>
      <c r="F4" s="9">
        <v>4</v>
      </c>
      <c r="G4" s="9"/>
      <c r="H4" s="9"/>
      <c r="I4" s="9" t="s">
        <v>32</v>
      </c>
      <c r="J4" s="2">
        <f>VLOOKUP(C4,科目代码!$A$2:B173,2,TRUE)</f>
        <v>98</v>
      </c>
    </row>
    <row r="5" spans="1:10" x14ac:dyDescent="0.2">
      <c r="A5" s="37"/>
      <c r="B5" s="9">
        <v>42</v>
      </c>
      <c r="C5" s="9" t="s">
        <v>11</v>
      </c>
      <c r="D5" s="9" t="s">
        <v>10</v>
      </c>
      <c r="E5" s="9"/>
      <c r="F5" s="9">
        <v>3</v>
      </c>
      <c r="G5" s="9"/>
      <c r="H5" s="9"/>
      <c r="I5" s="9" t="s">
        <v>32</v>
      </c>
      <c r="J5" s="2">
        <f>VLOOKUP(C5,科目代码!$A$2:B174,2,TRUE)</f>
        <v>114</v>
      </c>
    </row>
    <row r="6" spans="1:10" x14ac:dyDescent="0.2">
      <c r="A6" s="38"/>
      <c r="B6" s="9">
        <v>65</v>
      </c>
      <c r="C6" s="9" t="s">
        <v>12</v>
      </c>
      <c r="D6" s="9" t="s">
        <v>10</v>
      </c>
      <c r="E6" s="9"/>
      <c r="F6" s="9">
        <v>5</v>
      </c>
      <c r="G6" s="9"/>
      <c r="H6" s="9" t="s">
        <v>32</v>
      </c>
      <c r="I6" s="9" t="s">
        <v>32</v>
      </c>
      <c r="J6" s="2">
        <f>VLOOKUP(C6,科目代码!$A$2:B175,2,TRUE)</f>
        <v>138</v>
      </c>
    </row>
    <row r="7" spans="1:10" x14ac:dyDescent="0.2">
      <c r="A7" s="36" t="s">
        <v>211</v>
      </c>
      <c r="B7" s="9">
        <v>164</v>
      </c>
      <c r="C7" s="9" t="s">
        <v>34</v>
      </c>
      <c r="D7" s="9" t="s">
        <v>10</v>
      </c>
      <c r="E7" s="9"/>
      <c r="F7" s="9">
        <v>3</v>
      </c>
      <c r="G7" s="9"/>
      <c r="H7" s="9"/>
      <c r="I7" s="9" t="s">
        <v>32</v>
      </c>
      <c r="J7" s="2">
        <f>VLOOKUP(C7,科目代码!$A$2:B176,2,TRUE)</f>
        <v>164</v>
      </c>
    </row>
    <row r="8" spans="1:10" x14ac:dyDescent="0.2">
      <c r="A8" s="37"/>
      <c r="B8" s="9">
        <v>20</v>
      </c>
      <c r="C8" s="9" t="s">
        <v>14</v>
      </c>
      <c r="D8" s="9" t="s">
        <v>10</v>
      </c>
      <c r="E8" s="9"/>
      <c r="F8" s="9">
        <v>3</v>
      </c>
      <c r="G8" s="9"/>
      <c r="H8" s="9"/>
      <c r="I8" s="9" t="s">
        <v>32</v>
      </c>
      <c r="J8" s="2">
        <f>VLOOKUP(C8,科目代码!$A$2:B177,2,TRUE)</f>
        <v>63</v>
      </c>
    </row>
    <row r="9" spans="1:10" x14ac:dyDescent="0.2">
      <c r="A9" s="37"/>
      <c r="B9" s="9">
        <v>73</v>
      </c>
      <c r="C9" s="9" t="s">
        <v>16</v>
      </c>
      <c r="D9" s="9" t="s">
        <v>10</v>
      </c>
      <c r="E9" s="9"/>
      <c r="F9" s="9">
        <v>4</v>
      </c>
      <c r="G9" s="9"/>
      <c r="H9" s="9"/>
      <c r="I9" s="9" t="s">
        <v>32</v>
      </c>
      <c r="J9" s="2">
        <f>VLOOKUP(C9,科目代码!$A$2:B178,2,TRUE)</f>
        <v>99</v>
      </c>
    </row>
    <row r="10" spans="1:10" x14ac:dyDescent="0.2">
      <c r="A10" s="37"/>
      <c r="B10" s="9">
        <v>94</v>
      </c>
      <c r="C10" s="9" t="s">
        <v>72</v>
      </c>
      <c r="D10" s="9" t="s">
        <v>10</v>
      </c>
      <c r="E10" s="9"/>
      <c r="F10" s="9">
        <v>7</v>
      </c>
      <c r="G10" s="9" t="s">
        <v>8</v>
      </c>
      <c r="H10" s="9"/>
      <c r="I10" s="9" t="s">
        <v>32</v>
      </c>
      <c r="J10" s="2">
        <f>VLOOKUP(C10,科目代码!$A$2:B179,2,TRUE)</f>
        <v>101</v>
      </c>
    </row>
    <row r="11" spans="1:10" x14ac:dyDescent="0.2">
      <c r="A11" s="37"/>
      <c r="B11" s="9">
        <v>16</v>
      </c>
      <c r="C11" s="9" t="s">
        <v>35</v>
      </c>
      <c r="D11" s="9"/>
      <c r="E11" s="9" t="s">
        <v>7</v>
      </c>
      <c r="F11" s="9">
        <v>4</v>
      </c>
      <c r="G11" s="9"/>
      <c r="H11" s="9"/>
      <c r="I11" s="9" t="s">
        <v>32</v>
      </c>
      <c r="J11" s="2">
        <f>VLOOKUP(C11,科目代码!$A$2:B180,2,TRUE)</f>
        <v>45</v>
      </c>
    </row>
    <row r="12" spans="1:10" x14ac:dyDescent="0.2">
      <c r="A12" s="38"/>
      <c r="B12" s="2">
        <v>72</v>
      </c>
      <c r="C12" s="2" t="s">
        <v>17</v>
      </c>
      <c r="D12" s="2"/>
      <c r="E12" s="2" t="s">
        <v>7</v>
      </c>
      <c r="F12" s="2">
        <v>4</v>
      </c>
      <c r="G12" s="2"/>
      <c r="H12" s="2"/>
      <c r="I12" s="2"/>
      <c r="J12" s="2">
        <f>VLOOKUP(C12,科目代码!$A$2:B181,2,TRUE)</f>
        <v>148</v>
      </c>
    </row>
    <row r="13" spans="1:10" x14ac:dyDescent="0.2">
      <c r="A13" s="36" t="s">
        <v>203</v>
      </c>
      <c r="B13" s="9">
        <v>79</v>
      </c>
      <c r="C13" s="9" t="s">
        <v>37</v>
      </c>
      <c r="D13" s="9" t="s">
        <v>10</v>
      </c>
      <c r="E13" s="9"/>
      <c r="F13" s="9">
        <v>4</v>
      </c>
      <c r="G13" s="9" t="s">
        <v>8</v>
      </c>
      <c r="H13" s="9"/>
      <c r="I13" s="9" t="s">
        <v>32</v>
      </c>
      <c r="J13" s="2">
        <f>VLOOKUP(C13,科目代码!$A$2:B182,2,TRUE)</f>
        <v>64</v>
      </c>
    </row>
    <row r="14" spans="1:10" x14ac:dyDescent="0.2">
      <c r="A14" s="37"/>
      <c r="B14" s="9">
        <v>74</v>
      </c>
      <c r="C14" s="9" t="s">
        <v>43</v>
      </c>
      <c r="D14" s="9" t="s">
        <v>10</v>
      </c>
      <c r="E14" s="9"/>
      <c r="F14" s="9">
        <v>8</v>
      </c>
      <c r="G14" s="9"/>
      <c r="H14" s="9"/>
      <c r="I14" s="9" t="s">
        <v>32</v>
      </c>
      <c r="J14" s="2">
        <f>VLOOKUP(C14,科目代码!$A$2:B183,2,TRUE)</f>
        <v>100</v>
      </c>
    </row>
    <row r="15" spans="1:10" x14ac:dyDescent="0.2">
      <c r="A15" s="37"/>
      <c r="B15" s="9">
        <v>56</v>
      </c>
      <c r="C15" s="9" t="s">
        <v>44</v>
      </c>
      <c r="D15" s="9" t="s">
        <v>10</v>
      </c>
      <c r="E15" s="9"/>
      <c r="F15" s="9">
        <v>5</v>
      </c>
      <c r="G15" s="9"/>
      <c r="H15" s="9" t="s">
        <v>32</v>
      </c>
      <c r="I15" s="9" t="s">
        <v>32</v>
      </c>
      <c r="J15" s="2">
        <f>VLOOKUP(C15,科目代码!$A$2:B184,2,TRUE)</f>
        <v>126</v>
      </c>
    </row>
    <row r="16" spans="1:10" x14ac:dyDescent="0.2">
      <c r="A16" s="37"/>
      <c r="B16" s="9">
        <v>1</v>
      </c>
      <c r="C16" s="9" t="s">
        <v>13</v>
      </c>
      <c r="D16" s="9"/>
      <c r="E16" s="9" t="s">
        <v>7</v>
      </c>
      <c r="F16" s="9">
        <v>4</v>
      </c>
      <c r="G16" s="9"/>
      <c r="H16" s="9"/>
      <c r="I16" s="9" t="s">
        <v>32</v>
      </c>
      <c r="J16" s="2">
        <f>VLOOKUP(C16,科目代码!$A$2:B185,2,TRUE)</f>
        <v>2</v>
      </c>
    </row>
    <row r="17" spans="1:10" x14ac:dyDescent="0.2">
      <c r="A17" s="38"/>
      <c r="B17" s="9">
        <v>86</v>
      </c>
      <c r="C17" s="9" t="s">
        <v>42</v>
      </c>
      <c r="D17" s="9"/>
      <c r="E17" s="9" t="s">
        <v>7</v>
      </c>
      <c r="F17" s="9">
        <v>5</v>
      </c>
      <c r="G17" s="9"/>
      <c r="H17" s="9"/>
      <c r="I17" s="9" t="s">
        <v>32</v>
      </c>
      <c r="J17" s="2">
        <f>VLOOKUP(C17,科目代码!$A$2:B186,2,TRUE)</f>
        <v>69</v>
      </c>
    </row>
    <row r="18" spans="1:10" x14ac:dyDescent="0.2">
      <c r="A18" s="36" t="s">
        <v>189</v>
      </c>
      <c r="B18" s="9">
        <v>4</v>
      </c>
      <c r="C18" s="9" t="s">
        <v>18</v>
      </c>
      <c r="D18" s="9" t="s">
        <v>10</v>
      </c>
      <c r="E18" s="9"/>
      <c r="F18" s="9">
        <v>4</v>
      </c>
      <c r="G18" s="9"/>
      <c r="H18" s="9" t="s">
        <v>32</v>
      </c>
      <c r="I18" s="9" t="s">
        <v>32</v>
      </c>
      <c r="J18" s="2">
        <f>VLOOKUP(C18,科目代码!$A$2:B187,2,TRUE)</f>
        <v>10</v>
      </c>
    </row>
    <row r="19" spans="1:10" x14ac:dyDescent="0.2">
      <c r="A19" s="37"/>
      <c r="B19" s="9">
        <v>7</v>
      </c>
      <c r="C19" s="9" t="s">
        <v>73</v>
      </c>
      <c r="D19" s="9" t="s">
        <v>10</v>
      </c>
      <c r="E19" s="9"/>
      <c r="F19" s="9">
        <v>10</v>
      </c>
      <c r="G19" s="9"/>
      <c r="H19" s="9" t="s">
        <v>32</v>
      </c>
      <c r="I19" s="9" t="s">
        <v>32</v>
      </c>
      <c r="J19" s="2">
        <f>VLOOKUP(C19,科目代码!$A$2:B188,2,TRUE)</f>
        <v>11</v>
      </c>
    </row>
    <row r="20" spans="1:10" x14ac:dyDescent="0.2">
      <c r="A20" s="37"/>
      <c r="B20" s="9">
        <v>167</v>
      </c>
      <c r="C20" s="9" t="s">
        <v>52</v>
      </c>
      <c r="D20" s="9" t="s">
        <v>10</v>
      </c>
      <c r="E20" s="9"/>
      <c r="F20" s="9">
        <v>4</v>
      </c>
      <c r="G20" s="9"/>
      <c r="H20" s="9"/>
      <c r="I20" s="9" t="s">
        <v>32</v>
      </c>
      <c r="J20" s="2">
        <f>VLOOKUP(C20,科目代码!$A$2:B189,2,TRUE)</f>
        <v>168</v>
      </c>
    </row>
    <row r="21" spans="1:10" x14ac:dyDescent="0.2">
      <c r="A21" s="37"/>
      <c r="B21" s="9">
        <v>36</v>
      </c>
      <c r="C21" s="9" t="s">
        <v>25</v>
      </c>
      <c r="D21" s="9"/>
      <c r="E21" s="9" t="s">
        <v>7</v>
      </c>
      <c r="F21" s="9">
        <v>3</v>
      </c>
      <c r="G21" s="9"/>
      <c r="H21" s="9"/>
      <c r="I21" s="9" t="s">
        <v>183</v>
      </c>
      <c r="J21" s="2">
        <f>VLOOKUP(C21,科目代码!$A$2:B190,2,TRUE)</f>
        <v>105</v>
      </c>
    </row>
    <row r="22" spans="1:10" x14ac:dyDescent="0.2">
      <c r="A22" s="37"/>
      <c r="B22" s="9">
        <v>89</v>
      </c>
      <c r="C22" s="9" t="s">
        <v>22</v>
      </c>
      <c r="D22" s="9"/>
      <c r="E22" s="9" t="s">
        <v>7</v>
      </c>
      <c r="F22" s="9">
        <v>5</v>
      </c>
      <c r="G22" s="9"/>
      <c r="H22" s="9"/>
      <c r="I22" s="9" t="s">
        <v>243</v>
      </c>
      <c r="J22" s="2">
        <f>VLOOKUP(C22,科目代码!$A$2:B191,2,TRUE)</f>
        <v>112</v>
      </c>
    </row>
    <row r="23" spans="1:10" x14ac:dyDescent="0.2">
      <c r="A23" s="38"/>
      <c r="B23" s="2">
        <v>29</v>
      </c>
      <c r="C23" s="2" t="s">
        <v>20</v>
      </c>
      <c r="D23" s="2"/>
      <c r="E23" s="2" t="s">
        <v>7</v>
      </c>
      <c r="F23" s="2">
        <v>6</v>
      </c>
      <c r="G23" s="2"/>
      <c r="H23" s="2"/>
      <c r="I23" s="2"/>
      <c r="J23" s="2">
        <f>VLOOKUP(C23,科目代码!$A$2:B192,2,TRUE)</f>
        <v>54</v>
      </c>
    </row>
    <row r="24" spans="1:10" x14ac:dyDescent="0.2">
      <c r="A24" s="36" t="s">
        <v>195</v>
      </c>
      <c r="B24" s="9">
        <v>31</v>
      </c>
      <c r="C24" s="9" t="s">
        <v>74</v>
      </c>
      <c r="D24" s="9" t="s">
        <v>10</v>
      </c>
      <c r="E24" s="9"/>
      <c r="F24" s="9">
        <v>5</v>
      </c>
      <c r="G24" s="9"/>
      <c r="H24" s="9" t="s">
        <v>32</v>
      </c>
      <c r="I24" s="9" t="s">
        <v>32</v>
      </c>
      <c r="J24" s="2">
        <f>VLOOKUP(C24,科目代码!$A$2:B193,2,TRUE)</f>
        <v>90</v>
      </c>
    </row>
    <row r="25" spans="1:10" x14ac:dyDescent="0.2">
      <c r="A25" s="37"/>
      <c r="B25" s="9">
        <v>100</v>
      </c>
      <c r="C25" s="9" t="s">
        <v>49</v>
      </c>
      <c r="D25" s="9" t="s">
        <v>10</v>
      </c>
      <c r="E25" s="9"/>
      <c r="F25" s="9">
        <v>3</v>
      </c>
      <c r="G25" s="9"/>
      <c r="H25" s="9"/>
      <c r="I25" s="9" t="s">
        <v>32</v>
      </c>
      <c r="J25" s="2">
        <f>VLOOKUP(C25,科目代码!$A$2:B194,2,TRUE)</f>
        <v>93</v>
      </c>
    </row>
    <row r="26" spans="1:10" x14ac:dyDescent="0.2">
      <c r="A26" s="37"/>
      <c r="B26" s="9">
        <v>47</v>
      </c>
      <c r="C26" s="9" t="s">
        <v>75</v>
      </c>
      <c r="D26" s="9" t="s">
        <v>10</v>
      </c>
      <c r="E26" s="9"/>
      <c r="F26" s="9">
        <v>5</v>
      </c>
      <c r="G26" s="9"/>
      <c r="H26" s="9" t="s">
        <v>32</v>
      </c>
      <c r="I26" s="9" t="s">
        <v>32</v>
      </c>
      <c r="J26" s="2">
        <f>VLOOKUP(C26,科目代码!$A$2:B195,2,TRUE)</f>
        <v>120</v>
      </c>
    </row>
    <row r="27" spans="1:10" x14ac:dyDescent="0.2">
      <c r="A27" s="37"/>
      <c r="B27" s="9">
        <v>61</v>
      </c>
      <c r="C27" s="9" t="s">
        <v>26</v>
      </c>
      <c r="D27" s="9"/>
      <c r="E27" s="9" t="s">
        <v>7</v>
      </c>
      <c r="F27" s="9">
        <v>3</v>
      </c>
      <c r="G27" s="9"/>
      <c r="H27" s="9"/>
      <c r="I27" s="9" t="s">
        <v>181</v>
      </c>
      <c r="J27" s="2">
        <f>VLOOKUP(C27,科目代码!$A$2:B196,2,TRUE)</f>
        <v>131</v>
      </c>
    </row>
    <row r="28" spans="1:10" x14ac:dyDescent="0.2">
      <c r="A28" s="37"/>
      <c r="B28" s="9">
        <v>165</v>
      </c>
      <c r="C28" s="9" t="s">
        <v>27</v>
      </c>
      <c r="D28" s="9"/>
      <c r="E28" s="9" t="s">
        <v>7</v>
      </c>
      <c r="F28" s="9">
        <v>4</v>
      </c>
      <c r="G28" s="9"/>
      <c r="H28" s="9"/>
      <c r="I28" s="9" t="s">
        <v>209</v>
      </c>
      <c r="J28" s="2">
        <f>VLOOKUP(C28,科目代码!$A$2:B197,2,TRUE)</f>
        <v>134</v>
      </c>
    </row>
    <row r="29" spans="1:10" x14ac:dyDescent="0.2">
      <c r="A29" s="38"/>
      <c r="B29" s="2">
        <v>66</v>
      </c>
      <c r="C29" s="2" t="s">
        <v>28</v>
      </c>
      <c r="D29" s="2"/>
      <c r="E29" s="2" t="s">
        <v>7</v>
      </c>
      <c r="F29" s="2">
        <v>8</v>
      </c>
      <c r="G29" s="2"/>
      <c r="H29" s="2"/>
      <c r="I29" s="2"/>
      <c r="J29" s="2">
        <f>VLOOKUP(C29,科目代码!$A$2:B198,2,TRUE)</f>
        <v>142</v>
      </c>
    </row>
    <row r="30" spans="1:10" x14ac:dyDescent="0.2">
      <c r="A30" s="36" t="s">
        <v>196</v>
      </c>
      <c r="B30" s="9">
        <v>174</v>
      </c>
      <c r="C30" s="9" t="s">
        <v>19</v>
      </c>
      <c r="D30" s="9" t="s">
        <v>10</v>
      </c>
      <c r="E30" s="9"/>
      <c r="F30" s="9">
        <v>3</v>
      </c>
      <c r="G30" s="9" t="s">
        <v>8</v>
      </c>
      <c r="H30" s="9"/>
      <c r="I30" s="9" t="s">
        <v>32</v>
      </c>
      <c r="J30" s="2">
        <f>VLOOKUP(C30,科目代码!$A$2:B199,2,TRUE)</f>
        <v>49</v>
      </c>
    </row>
    <row r="31" spans="1:10" x14ac:dyDescent="0.2">
      <c r="A31" s="37"/>
      <c r="B31" s="9">
        <v>48</v>
      </c>
      <c r="C31" s="9" t="s">
        <v>76</v>
      </c>
      <c r="D31" s="9" t="s">
        <v>10</v>
      </c>
      <c r="E31" s="9"/>
      <c r="F31" s="9">
        <v>5</v>
      </c>
      <c r="G31" s="9"/>
      <c r="H31" s="9" t="s">
        <v>32</v>
      </c>
      <c r="I31" s="9" t="s">
        <v>32</v>
      </c>
      <c r="J31" s="2">
        <f>VLOOKUP(C31,科目代码!$A$2:B200,2,TRUE)</f>
        <v>122</v>
      </c>
    </row>
    <row r="32" spans="1:10" x14ac:dyDescent="0.2">
      <c r="A32" s="37"/>
      <c r="B32" s="9">
        <v>59</v>
      </c>
      <c r="C32" s="9" t="s">
        <v>77</v>
      </c>
      <c r="D32" s="9" t="s">
        <v>10</v>
      </c>
      <c r="E32" s="9"/>
      <c r="F32" s="9">
        <v>6</v>
      </c>
      <c r="G32" s="9"/>
      <c r="H32" s="9" t="s">
        <v>32</v>
      </c>
      <c r="I32" s="9" t="s">
        <v>32</v>
      </c>
      <c r="J32" s="2">
        <f>VLOOKUP(C32,科目代码!$A$2:B201,2,TRUE)</f>
        <v>128</v>
      </c>
    </row>
    <row r="33" spans="1:10" x14ac:dyDescent="0.2">
      <c r="A33" s="37"/>
      <c r="B33" s="2">
        <v>24</v>
      </c>
      <c r="C33" s="2" t="s">
        <v>21</v>
      </c>
      <c r="D33" s="2"/>
      <c r="E33" s="2" t="s">
        <v>7</v>
      </c>
      <c r="F33" s="2">
        <v>3</v>
      </c>
      <c r="G33" s="2"/>
      <c r="H33" s="2"/>
      <c r="I33" s="2"/>
      <c r="J33" s="2">
        <f>VLOOKUP(C33,科目代码!$A$2:B202,2,TRUE)</f>
        <v>71</v>
      </c>
    </row>
    <row r="34" spans="1:10" x14ac:dyDescent="0.2">
      <c r="A34" s="38"/>
      <c r="B34" s="2">
        <v>69</v>
      </c>
      <c r="C34" s="2" t="s">
        <v>24</v>
      </c>
      <c r="D34" s="2"/>
      <c r="E34" s="2" t="s">
        <v>7</v>
      </c>
      <c r="F34" s="2">
        <v>3</v>
      </c>
      <c r="G34" s="2" t="s">
        <v>8</v>
      </c>
      <c r="H34" s="2"/>
      <c r="I34" s="2"/>
      <c r="J34" s="2">
        <f>VLOOKUP(C34,科目代码!$A$2:B203,2,TRUE)</f>
        <v>143</v>
      </c>
    </row>
    <row r="35" spans="1:10" x14ac:dyDescent="0.2">
      <c r="A35" s="36" t="s">
        <v>212</v>
      </c>
      <c r="B35" s="9">
        <v>211</v>
      </c>
      <c r="C35" s="9" t="s">
        <v>263</v>
      </c>
      <c r="D35" s="9" t="s">
        <v>10</v>
      </c>
      <c r="E35" s="9"/>
      <c r="F35" s="9">
        <v>4</v>
      </c>
      <c r="G35" s="9" t="s">
        <v>8</v>
      </c>
      <c r="H35" s="9"/>
      <c r="I35" s="9" t="s">
        <v>32</v>
      </c>
      <c r="J35" s="2">
        <f>VLOOKUP(C35,科目代码!$A$2:B204,2,TRUE)</f>
        <v>152</v>
      </c>
    </row>
    <row r="36" spans="1:10" x14ac:dyDescent="0.2">
      <c r="A36" s="37"/>
      <c r="B36" s="9">
        <v>96</v>
      </c>
      <c r="C36" s="9" t="s">
        <v>68</v>
      </c>
      <c r="D36" s="9" t="s">
        <v>10</v>
      </c>
      <c r="E36" s="9"/>
      <c r="F36" s="9">
        <v>2</v>
      </c>
      <c r="G36" s="9"/>
      <c r="H36" s="9"/>
      <c r="I36" s="9" t="s">
        <v>32</v>
      </c>
      <c r="J36" s="2">
        <f>VLOOKUP(C36,科目代码!$A$2:B205,2,TRUE)</f>
        <v>66</v>
      </c>
    </row>
    <row r="37" spans="1:10" x14ac:dyDescent="0.2">
      <c r="A37" s="37"/>
      <c r="B37" s="9">
        <v>154</v>
      </c>
      <c r="C37" s="9" t="s">
        <v>48</v>
      </c>
      <c r="D37" s="9" t="s">
        <v>10</v>
      </c>
      <c r="E37" s="9"/>
      <c r="F37" s="9">
        <v>3</v>
      </c>
      <c r="G37" s="9"/>
      <c r="H37" s="9"/>
      <c r="I37" s="9" t="s">
        <v>32</v>
      </c>
      <c r="J37" s="2">
        <f>VLOOKUP(C37,科目代码!$A$2:B206,2,TRUE)</f>
        <v>154</v>
      </c>
    </row>
    <row r="38" spans="1:10" x14ac:dyDescent="0.2">
      <c r="A38" s="37"/>
      <c r="B38" s="9">
        <v>53</v>
      </c>
      <c r="C38" s="9" t="s">
        <v>78</v>
      </c>
      <c r="D38" s="9" t="s">
        <v>10</v>
      </c>
      <c r="E38" s="9"/>
      <c r="F38" s="9">
        <v>4</v>
      </c>
      <c r="G38" s="9"/>
      <c r="H38" s="9" t="s">
        <v>32</v>
      </c>
      <c r="I38" s="9" t="s">
        <v>32</v>
      </c>
      <c r="J38" s="2">
        <f>VLOOKUP(C38,科目代码!$A$2:B207,2,TRUE)</f>
        <v>124</v>
      </c>
    </row>
    <row r="39" spans="1:10" x14ac:dyDescent="0.2">
      <c r="A39" s="38"/>
      <c r="B39" s="9">
        <v>98</v>
      </c>
      <c r="C39" s="9" t="s">
        <v>54</v>
      </c>
      <c r="D39" s="9" t="s">
        <v>10</v>
      </c>
      <c r="E39" s="9"/>
      <c r="F39" s="9">
        <v>3</v>
      </c>
      <c r="G39" s="9"/>
      <c r="H39" s="9" t="s">
        <v>32</v>
      </c>
      <c r="I39" s="9" t="s">
        <v>32</v>
      </c>
      <c r="J39" s="2">
        <f>VLOOKUP(C39,科目代码!$A$2:B208,2,TRUE)</f>
        <v>130</v>
      </c>
    </row>
    <row r="40" spans="1:10" x14ac:dyDescent="0.2">
      <c r="A40" s="6" t="s">
        <v>223</v>
      </c>
      <c r="B40" s="2"/>
      <c r="C40" s="2"/>
      <c r="D40" s="1">
        <f>SUMPRODUCT((D3:D39="必修")*(F3:F39))</f>
        <v>112</v>
      </c>
      <c r="E40" s="1">
        <f>SUMPRODUCT((E3:E39="选修")*(I3:I39="是")*(F3:F39))</f>
        <v>28</v>
      </c>
      <c r="F40" s="2"/>
      <c r="G40" s="2"/>
      <c r="H40" s="2"/>
      <c r="I40" s="2"/>
      <c r="J40" s="2"/>
    </row>
  </sheetData>
  <mergeCells count="9">
    <mergeCell ref="D2:E2"/>
    <mergeCell ref="A35:A39"/>
    <mergeCell ref="A1:H1"/>
    <mergeCell ref="A3:A6"/>
    <mergeCell ref="A7:A12"/>
    <mergeCell ref="A13:A17"/>
    <mergeCell ref="A18:A23"/>
    <mergeCell ref="A24:A29"/>
    <mergeCell ref="A30:A34"/>
  </mergeCells>
  <phoneticPr fontId="1" type="noConversion"/>
  <pageMargins left="0.25" right="0.25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selection activeCell="C2" sqref="C2"/>
    </sheetView>
  </sheetViews>
  <sheetFormatPr defaultColWidth="9" defaultRowHeight="14.25" x14ac:dyDescent="0.2"/>
  <cols>
    <col min="1" max="2" width="9.375" style="5" bestFit="1" customWidth="1"/>
    <col min="3" max="3" width="36.75" style="5" bestFit="1" customWidth="1"/>
    <col min="4" max="6" width="5.5" style="5" bestFit="1" customWidth="1"/>
    <col min="7" max="9" width="9.375" style="5" bestFit="1" customWidth="1"/>
    <col min="10" max="10" width="11.875" style="5" bestFit="1" customWidth="1"/>
    <col min="11" max="11" width="29.375" style="5" customWidth="1"/>
    <col min="12" max="14" width="5.5" style="5" bestFit="1" customWidth="1"/>
    <col min="15" max="17" width="9.375" style="5" bestFit="1" customWidth="1"/>
    <col min="18" max="16384" width="9" style="5"/>
  </cols>
  <sheetData>
    <row r="1" spans="1:10" ht="20.25" x14ac:dyDescent="0.2">
      <c r="A1" s="39" t="s">
        <v>166</v>
      </c>
      <c r="B1" s="39"/>
      <c r="C1" s="39"/>
      <c r="D1" s="39"/>
      <c r="E1" s="39"/>
      <c r="F1" s="39"/>
      <c r="G1" s="39"/>
      <c r="H1" s="39"/>
    </row>
    <row r="2" spans="1:10" ht="15.75" x14ac:dyDescent="0.25">
      <c r="A2" s="1" t="s">
        <v>227</v>
      </c>
      <c r="B2" s="2" t="s">
        <v>178</v>
      </c>
      <c r="C2" s="1" t="s">
        <v>314</v>
      </c>
      <c r="D2" s="40" t="s">
        <v>225</v>
      </c>
      <c r="E2" s="41"/>
      <c r="F2" s="1" t="s">
        <v>2</v>
      </c>
      <c r="G2" s="1" t="s">
        <v>3</v>
      </c>
      <c r="H2" s="1" t="s">
        <v>4</v>
      </c>
      <c r="I2" s="1" t="s">
        <v>5</v>
      </c>
      <c r="J2" s="12" t="s">
        <v>312</v>
      </c>
    </row>
    <row r="3" spans="1:10" x14ac:dyDescent="0.2">
      <c r="A3" s="36" t="s">
        <v>206</v>
      </c>
      <c r="B3" s="9">
        <v>164</v>
      </c>
      <c r="C3" s="9" t="s">
        <v>34</v>
      </c>
      <c r="D3" s="9" t="s">
        <v>10</v>
      </c>
      <c r="E3" s="9"/>
      <c r="F3" s="9">
        <v>3</v>
      </c>
      <c r="G3" s="9"/>
      <c r="H3" s="9"/>
      <c r="I3" s="9" t="s">
        <v>32</v>
      </c>
      <c r="J3" s="2">
        <f>VLOOKUP(C3,科目代码!$A$2:B172,2,TRUE)</f>
        <v>164</v>
      </c>
    </row>
    <row r="4" spans="1:10" x14ac:dyDescent="0.2">
      <c r="A4" s="37"/>
      <c r="B4" s="9">
        <v>4</v>
      </c>
      <c r="C4" s="9" t="s">
        <v>18</v>
      </c>
      <c r="D4" s="9" t="s">
        <v>10</v>
      </c>
      <c r="E4" s="9"/>
      <c r="F4" s="9">
        <v>4</v>
      </c>
      <c r="G4" s="9"/>
      <c r="H4" s="9" t="s">
        <v>32</v>
      </c>
      <c r="I4" s="9" t="s">
        <v>32</v>
      </c>
      <c r="J4" s="2">
        <f>VLOOKUP(C4,科目代码!$A$2:B173,2,TRUE)</f>
        <v>10</v>
      </c>
    </row>
    <row r="5" spans="1:10" x14ac:dyDescent="0.2">
      <c r="A5" s="37"/>
      <c r="B5" s="9">
        <v>42</v>
      </c>
      <c r="C5" s="9" t="s">
        <v>11</v>
      </c>
      <c r="D5" s="9" t="s">
        <v>10</v>
      </c>
      <c r="E5" s="9"/>
      <c r="F5" s="9">
        <v>3</v>
      </c>
      <c r="G5" s="9"/>
      <c r="H5" s="9"/>
      <c r="I5" s="9" t="s">
        <v>32</v>
      </c>
      <c r="J5" s="2">
        <f>VLOOKUP(C5,科目代码!$A$2:B174,2,TRUE)</f>
        <v>114</v>
      </c>
    </row>
    <row r="6" spans="1:10" x14ac:dyDescent="0.2">
      <c r="A6" s="38"/>
      <c r="B6" s="9">
        <v>65</v>
      </c>
      <c r="C6" s="9" t="s">
        <v>12</v>
      </c>
      <c r="D6" s="9"/>
      <c r="E6" s="9" t="s">
        <v>7</v>
      </c>
      <c r="F6" s="9">
        <v>5</v>
      </c>
      <c r="G6" s="9"/>
      <c r="H6" s="9"/>
      <c r="I6" s="9" t="s">
        <v>32</v>
      </c>
      <c r="J6" s="2">
        <f>VLOOKUP(C6,科目代码!$A$2:B175,2,TRUE)</f>
        <v>138</v>
      </c>
    </row>
    <row r="7" spans="1:10" x14ac:dyDescent="0.2">
      <c r="A7" s="36" t="s">
        <v>226</v>
      </c>
      <c r="B7" s="9">
        <v>20</v>
      </c>
      <c r="C7" s="9" t="s">
        <v>14</v>
      </c>
      <c r="D7" s="9" t="s">
        <v>10</v>
      </c>
      <c r="E7" s="9"/>
      <c r="F7" s="9">
        <v>3</v>
      </c>
      <c r="G7" s="9"/>
      <c r="H7" s="9"/>
      <c r="I7" s="9" t="s">
        <v>32</v>
      </c>
      <c r="J7" s="2">
        <f>VLOOKUP(C7,科目代码!$A$2:B176,2,TRUE)</f>
        <v>63</v>
      </c>
    </row>
    <row r="8" spans="1:10" x14ac:dyDescent="0.2">
      <c r="A8" s="37"/>
      <c r="B8" s="9">
        <v>79</v>
      </c>
      <c r="C8" s="9" t="s">
        <v>37</v>
      </c>
      <c r="D8" s="9" t="s">
        <v>10</v>
      </c>
      <c r="E8" s="9"/>
      <c r="F8" s="9">
        <v>4</v>
      </c>
      <c r="G8" s="9" t="s">
        <v>8</v>
      </c>
      <c r="H8" s="9"/>
      <c r="I8" s="9" t="s">
        <v>32</v>
      </c>
      <c r="J8" s="2">
        <f>VLOOKUP(C8,科目代码!$A$2:B177,2,TRUE)</f>
        <v>64</v>
      </c>
    </row>
    <row r="9" spans="1:10" x14ac:dyDescent="0.2">
      <c r="A9" s="37"/>
      <c r="B9" s="9">
        <v>31</v>
      </c>
      <c r="C9" s="9" t="s">
        <v>74</v>
      </c>
      <c r="D9" s="9" t="s">
        <v>10</v>
      </c>
      <c r="E9" s="9"/>
      <c r="F9" s="9">
        <v>5</v>
      </c>
      <c r="G9" s="9"/>
      <c r="H9" s="9" t="s">
        <v>32</v>
      </c>
      <c r="I9" s="9" t="s">
        <v>32</v>
      </c>
      <c r="J9" s="2">
        <f>VLOOKUP(C9,科目代码!$A$2:B178,2,TRUE)</f>
        <v>90</v>
      </c>
    </row>
    <row r="10" spans="1:10" x14ac:dyDescent="0.2">
      <c r="A10" s="37"/>
      <c r="B10" s="9">
        <v>47</v>
      </c>
      <c r="C10" s="9" t="s">
        <v>75</v>
      </c>
      <c r="D10" s="9" t="s">
        <v>10</v>
      </c>
      <c r="E10" s="9"/>
      <c r="F10" s="9">
        <v>5</v>
      </c>
      <c r="G10" s="9"/>
      <c r="H10" s="9" t="s">
        <v>32</v>
      </c>
      <c r="I10" s="9" t="s">
        <v>32</v>
      </c>
      <c r="J10" s="2">
        <f>VLOOKUP(C10,科目代码!$A$2:B179,2,TRUE)</f>
        <v>120</v>
      </c>
    </row>
    <row r="11" spans="1:10" x14ac:dyDescent="0.2">
      <c r="A11" s="37"/>
      <c r="B11" s="9">
        <v>211</v>
      </c>
      <c r="C11" s="9" t="s">
        <v>263</v>
      </c>
      <c r="D11" s="9"/>
      <c r="E11" s="9" t="s">
        <v>7</v>
      </c>
      <c r="F11" s="9">
        <v>4</v>
      </c>
      <c r="G11" s="9" t="s">
        <v>8</v>
      </c>
      <c r="H11" s="9"/>
      <c r="I11" s="9" t="s">
        <v>32</v>
      </c>
      <c r="J11" s="2">
        <f>VLOOKUP(C11,科目代码!$A$2:B180,2,TRUE)</f>
        <v>152</v>
      </c>
    </row>
    <row r="12" spans="1:10" x14ac:dyDescent="0.2">
      <c r="A12" s="37"/>
      <c r="B12" s="2">
        <v>93</v>
      </c>
      <c r="C12" s="2" t="s">
        <v>63</v>
      </c>
      <c r="D12" s="2"/>
      <c r="E12" s="2" t="s">
        <v>7</v>
      </c>
      <c r="F12" s="2">
        <v>4</v>
      </c>
      <c r="G12" s="2" t="s">
        <v>8</v>
      </c>
      <c r="H12" s="2"/>
      <c r="I12" s="2"/>
      <c r="J12" s="2">
        <f>VLOOKUP(C12,科目代码!$A$2:B181,2,TRUE)</f>
        <v>84</v>
      </c>
    </row>
    <row r="13" spans="1:10" x14ac:dyDescent="0.2">
      <c r="A13" s="38"/>
      <c r="B13" s="2">
        <v>72</v>
      </c>
      <c r="C13" s="2" t="s">
        <v>17</v>
      </c>
      <c r="D13" s="2"/>
      <c r="E13" s="2" t="s">
        <v>7</v>
      </c>
      <c r="F13" s="2">
        <v>4</v>
      </c>
      <c r="G13" s="2"/>
      <c r="H13" s="2"/>
      <c r="I13" s="2"/>
      <c r="J13" s="2">
        <f>VLOOKUP(C13,科目代码!$A$2:B182,2,TRUE)</f>
        <v>148</v>
      </c>
    </row>
    <row r="14" spans="1:10" x14ac:dyDescent="0.2">
      <c r="A14" s="36" t="s">
        <v>214</v>
      </c>
      <c r="B14" s="9">
        <v>167</v>
      </c>
      <c r="C14" s="9" t="s">
        <v>52</v>
      </c>
      <c r="D14" s="9" t="s">
        <v>10</v>
      </c>
      <c r="E14" s="9"/>
      <c r="F14" s="9">
        <v>4</v>
      </c>
      <c r="G14" s="9"/>
      <c r="H14" s="9"/>
      <c r="I14" s="9" t="s">
        <v>32</v>
      </c>
      <c r="J14" s="2">
        <f>VLOOKUP(C14,科目代码!$A$2:B183,2,TRUE)</f>
        <v>168</v>
      </c>
    </row>
    <row r="15" spans="1:10" x14ac:dyDescent="0.2">
      <c r="A15" s="37"/>
      <c r="B15" s="9">
        <v>48</v>
      </c>
      <c r="C15" s="9" t="s">
        <v>76</v>
      </c>
      <c r="D15" s="9" t="s">
        <v>10</v>
      </c>
      <c r="E15" s="9"/>
      <c r="F15" s="9">
        <v>4</v>
      </c>
      <c r="G15" s="9"/>
      <c r="H15" s="9" t="s">
        <v>32</v>
      </c>
      <c r="I15" s="9" t="s">
        <v>32</v>
      </c>
      <c r="J15" s="2">
        <f>VLOOKUP(C15,科目代码!$A$2:B184,2,TRUE)</f>
        <v>122</v>
      </c>
    </row>
    <row r="16" spans="1:10" x14ac:dyDescent="0.2">
      <c r="A16" s="37"/>
      <c r="B16" s="9">
        <v>59</v>
      </c>
      <c r="C16" s="9" t="s">
        <v>77</v>
      </c>
      <c r="D16" s="9" t="s">
        <v>10</v>
      </c>
      <c r="E16" s="9"/>
      <c r="F16" s="9">
        <v>3</v>
      </c>
      <c r="G16" s="9"/>
      <c r="H16" s="9" t="s">
        <v>32</v>
      </c>
      <c r="I16" s="9" t="s">
        <v>32</v>
      </c>
      <c r="J16" s="2">
        <f>VLOOKUP(C16,科目代码!$A$2:B185,2,TRUE)</f>
        <v>128</v>
      </c>
    </row>
    <row r="17" spans="1:10" x14ac:dyDescent="0.2">
      <c r="A17" s="37"/>
      <c r="B17" s="9">
        <v>98</v>
      </c>
      <c r="C17" s="9" t="s">
        <v>54</v>
      </c>
      <c r="D17" s="9" t="s">
        <v>10</v>
      </c>
      <c r="E17" s="9"/>
      <c r="F17" s="9">
        <v>3</v>
      </c>
      <c r="G17" s="9"/>
      <c r="H17" s="9" t="s">
        <v>32</v>
      </c>
      <c r="I17" s="9" t="s">
        <v>32</v>
      </c>
      <c r="J17" s="2">
        <f>VLOOKUP(C17,科目代码!$A$2:B186,2,TRUE)</f>
        <v>130</v>
      </c>
    </row>
    <row r="18" spans="1:10" x14ac:dyDescent="0.2">
      <c r="A18" s="37"/>
      <c r="B18" s="9">
        <v>55</v>
      </c>
      <c r="C18" s="9" t="s">
        <v>23</v>
      </c>
      <c r="D18" s="9"/>
      <c r="E18" s="9" t="s">
        <v>7</v>
      </c>
      <c r="F18" s="9">
        <v>3</v>
      </c>
      <c r="G18" s="9"/>
      <c r="H18" s="9"/>
      <c r="I18" s="9" t="s">
        <v>32</v>
      </c>
      <c r="J18" s="2">
        <f>VLOOKUP(C18,科目代码!$A$2:B187,2,TRUE)</f>
        <v>127</v>
      </c>
    </row>
    <row r="19" spans="1:10" x14ac:dyDescent="0.2">
      <c r="A19" s="37"/>
      <c r="B19" s="2">
        <v>1</v>
      </c>
      <c r="C19" s="2" t="s">
        <v>13</v>
      </c>
      <c r="D19" s="2"/>
      <c r="E19" s="2" t="s">
        <v>7</v>
      </c>
      <c r="F19" s="2">
        <v>4</v>
      </c>
      <c r="G19" s="2"/>
      <c r="H19" s="2"/>
      <c r="I19" s="2"/>
      <c r="J19" s="2">
        <f>VLOOKUP(C19,科目代码!$A$2:B188,2,TRUE)</f>
        <v>2</v>
      </c>
    </row>
    <row r="20" spans="1:10" x14ac:dyDescent="0.2">
      <c r="A20" s="38"/>
      <c r="B20" s="2">
        <v>95</v>
      </c>
      <c r="C20" s="2" t="s">
        <v>64</v>
      </c>
      <c r="D20" s="2"/>
      <c r="E20" s="2" t="s">
        <v>7</v>
      </c>
      <c r="F20" s="2">
        <v>5</v>
      </c>
      <c r="G20" s="2" t="s">
        <v>8</v>
      </c>
      <c r="H20" s="2"/>
      <c r="I20" s="2"/>
      <c r="J20" s="2">
        <f>VLOOKUP(C20,科目代码!$A$2:B189,2,TRUE)</f>
        <v>102</v>
      </c>
    </row>
    <row r="21" spans="1:10" x14ac:dyDescent="0.2">
      <c r="A21" s="36" t="s">
        <v>189</v>
      </c>
      <c r="B21" s="9">
        <v>96</v>
      </c>
      <c r="C21" s="9" t="s">
        <v>68</v>
      </c>
      <c r="D21" s="9" t="s">
        <v>10</v>
      </c>
      <c r="E21" s="9"/>
      <c r="F21" s="9">
        <v>2</v>
      </c>
      <c r="G21" s="9"/>
      <c r="H21" s="9"/>
      <c r="I21" s="9" t="s">
        <v>32</v>
      </c>
      <c r="J21" s="2">
        <f>VLOOKUP(C21,科目代码!$A$2:B190,2,TRUE)</f>
        <v>66</v>
      </c>
    </row>
    <row r="22" spans="1:10" x14ac:dyDescent="0.2">
      <c r="A22" s="37"/>
      <c r="B22" s="9">
        <v>154</v>
      </c>
      <c r="C22" s="9" t="s">
        <v>48</v>
      </c>
      <c r="D22" s="9" t="s">
        <v>10</v>
      </c>
      <c r="E22" s="9"/>
      <c r="F22" s="9">
        <v>3</v>
      </c>
      <c r="G22" s="9"/>
      <c r="H22" s="9"/>
      <c r="I22" s="9" t="s">
        <v>32</v>
      </c>
      <c r="J22" s="2">
        <f>VLOOKUP(C22,科目代码!$A$2:B191,2,TRUE)</f>
        <v>154</v>
      </c>
    </row>
    <row r="23" spans="1:10" x14ac:dyDescent="0.2">
      <c r="A23" s="37"/>
      <c r="B23" s="9">
        <v>53</v>
      </c>
      <c r="C23" s="9" t="s">
        <v>78</v>
      </c>
      <c r="D23" s="9" t="s">
        <v>10</v>
      </c>
      <c r="E23" s="9"/>
      <c r="F23" s="9">
        <v>2</v>
      </c>
      <c r="G23" s="9"/>
      <c r="H23" s="9" t="s">
        <v>32</v>
      </c>
      <c r="I23" s="9" t="s">
        <v>32</v>
      </c>
      <c r="J23" s="2">
        <f>VLOOKUP(C23,科目代码!$A$2:B192,2,TRUE)</f>
        <v>124</v>
      </c>
    </row>
    <row r="24" spans="1:10" x14ac:dyDescent="0.2">
      <c r="A24" s="37"/>
      <c r="B24" s="9">
        <v>112</v>
      </c>
      <c r="C24" s="9" t="s">
        <v>65</v>
      </c>
      <c r="D24" s="9"/>
      <c r="E24" s="9" t="s">
        <v>7</v>
      </c>
      <c r="F24" s="9">
        <v>8</v>
      </c>
      <c r="G24" s="9"/>
      <c r="H24" s="9"/>
      <c r="I24" s="9" t="s">
        <v>183</v>
      </c>
      <c r="J24" s="2">
        <f>VLOOKUP(C24,科目代码!$A$2:B193,2,TRUE)</f>
        <v>12</v>
      </c>
    </row>
    <row r="25" spans="1:10" x14ac:dyDescent="0.2">
      <c r="A25" s="37"/>
      <c r="B25" s="9">
        <v>36</v>
      </c>
      <c r="C25" s="9" t="s">
        <v>25</v>
      </c>
      <c r="D25" s="9"/>
      <c r="E25" s="9" t="s">
        <v>7</v>
      </c>
      <c r="F25" s="9">
        <v>3</v>
      </c>
      <c r="G25" s="9"/>
      <c r="H25" s="9"/>
      <c r="I25" s="9" t="s">
        <v>183</v>
      </c>
      <c r="J25" s="2">
        <f>VLOOKUP(C25,科目代码!$A$2:B194,2,TRUE)</f>
        <v>105</v>
      </c>
    </row>
    <row r="26" spans="1:10" x14ac:dyDescent="0.2">
      <c r="A26" s="38"/>
      <c r="B26" s="2">
        <v>114</v>
      </c>
      <c r="C26" s="2" t="s">
        <v>66</v>
      </c>
      <c r="D26" s="2"/>
      <c r="E26" s="2" t="s">
        <v>7</v>
      </c>
      <c r="F26" s="2">
        <v>3</v>
      </c>
      <c r="G26" s="2"/>
      <c r="H26" s="2"/>
      <c r="I26" s="2"/>
      <c r="J26" s="2">
        <f>VLOOKUP(C26,科目代码!$A$2:B195,2,TRUE)</f>
        <v>94</v>
      </c>
    </row>
    <row r="27" spans="1:10" x14ac:dyDescent="0.2">
      <c r="A27" s="1" t="s">
        <v>223</v>
      </c>
      <c r="B27" s="2"/>
      <c r="C27" s="2"/>
      <c r="D27" s="1">
        <f>SUMPRODUCT((D3:D26="必修")*(F3:F26))</f>
        <v>48</v>
      </c>
      <c r="E27" s="1">
        <f>SUMPRODUCT((E3:E26="选修")*(I3:I26="是")*(F3:F26))</f>
        <v>23</v>
      </c>
      <c r="F27" s="2"/>
      <c r="G27" s="2"/>
      <c r="H27" s="2"/>
      <c r="I27" s="2"/>
      <c r="J27" s="2"/>
    </row>
    <row r="28" spans="1:10" hidden="1" x14ac:dyDescent="0.2">
      <c r="A28" s="1" t="s">
        <v>213</v>
      </c>
      <c r="B28" s="2"/>
      <c r="C28" s="2"/>
      <c r="D28" s="1">
        <v>48</v>
      </c>
      <c r="E28" s="1">
        <v>22</v>
      </c>
      <c r="F28" s="2"/>
      <c r="G28" s="2"/>
      <c r="H28" s="2"/>
      <c r="I28" s="2"/>
      <c r="J28" s="5" t="e">
        <f>VLOOKUP(C28,科目代码!$A$2:B197,2,TRUE)</f>
        <v>#N/A</v>
      </c>
    </row>
  </sheetData>
  <mergeCells count="6">
    <mergeCell ref="A21:A26"/>
    <mergeCell ref="A1:H1"/>
    <mergeCell ref="D2:E2"/>
    <mergeCell ref="A3:A6"/>
    <mergeCell ref="A7:A13"/>
    <mergeCell ref="A14:A20"/>
  </mergeCells>
  <phoneticPr fontId="1" type="noConversion"/>
  <pageMargins left="0.25" right="0.25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I27" sqref="I27"/>
    </sheetView>
  </sheetViews>
  <sheetFormatPr defaultColWidth="9" defaultRowHeight="14.25" x14ac:dyDescent="0.2"/>
  <cols>
    <col min="1" max="2" width="9.375" style="5" bestFit="1" customWidth="1"/>
    <col min="3" max="3" width="24.5" style="5" bestFit="1" customWidth="1"/>
    <col min="4" max="6" width="5.5" style="5" bestFit="1" customWidth="1"/>
    <col min="7" max="8" width="9.375" style="5" bestFit="1" customWidth="1"/>
    <col min="9" max="9" width="11.875" style="5" bestFit="1" customWidth="1"/>
    <col min="10" max="10" width="29" style="5" customWidth="1"/>
    <col min="11" max="13" width="5.5" style="5" bestFit="1" customWidth="1"/>
    <col min="14" max="15" width="9.375" style="5" bestFit="1" customWidth="1"/>
    <col min="16" max="16384" width="9" style="5"/>
  </cols>
  <sheetData>
    <row r="1" spans="1:9" ht="20.25" x14ac:dyDescent="0.2">
      <c r="A1" s="39" t="s">
        <v>216</v>
      </c>
      <c r="B1" s="39"/>
      <c r="C1" s="39"/>
      <c r="D1" s="39"/>
      <c r="E1" s="39"/>
      <c r="F1" s="39"/>
      <c r="G1" s="39"/>
    </row>
    <row r="2" spans="1:9" s="4" customFormat="1" ht="15.75" x14ac:dyDescent="0.25">
      <c r="A2" s="1" t="s">
        <v>227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5</v>
      </c>
      <c r="I2" s="12" t="s">
        <v>312</v>
      </c>
    </row>
    <row r="3" spans="1:9" x14ac:dyDescent="0.2">
      <c r="A3" s="36" t="s">
        <v>186</v>
      </c>
      <c r="B3" s="9">
        <v>42</v>
      </c>
      <c r="C3" s="9" t="s">
        <v>11</v>
      </c>
      <c r="D3" s="9" t="s">
        <v>10</v>
      </c>
      <c r="E3" s="9"/>
      <c r="F3" s="9">
        <v>5</v>
      </c>
      <c r="G3" s="9"/>
      <c r="H3" s="9" t="s">
        <v>209</v>
      </c>
      <c r="I3" s="2">
        <f>VLOOKUP(C3,科目代码!$A$2:B172,2,TRUE)</f>
        <v>114</v>
      </c>
    </row>
    <row r="4" spans="1:9" x14ac:dyDescent="0.2">
      <c r="A4" s="37"/>
      <c r="B4" s="9">
        <v>65</v>
      </c>
      <c r="C4" s="9" t="s">
        <v>12</v>
      </c>
      <c r="D4" s="9" t="s">
        <v>10</v>
      </c>
      <c r="E4" s="9"/>
      <c r="F4" s="9">
        <v>5</v>
      </c>
      <c r="G4" s="9"/>
      <c r="H4" s="9" t="s">
        <v>209</v>
      </c>
      <c r="I4" s="2">
        <f>VLOOKUP(C4,科目代码!$A$2:B173,2,TRUE)</f>
        <v>138</v>
      </c>
    </row>
    <row r="5" spans="1:9" x14ac:dyDescent="0.2">
      <c r="A5" s="37"/>
      <c r="B5" s="9">
        <v>21</v>
      </c>
      <c r="C5" s="9" t="s">
        <v>15</v>
      </c>
      <c r="D5" s="9"/>
      <c r="E5" s="9" t="s">
        <v>219</v>
      </c>
      <c r="F5" s="9">
        <v>4</v>
      </c>
      <c r="G5" s="9" t="s">
        <v>8</v>
      </c>
      <c r="H5" s="9" t="s">
        <v>209</v>
      </c>
      <c r="I5" s="2">
        <f>VLOOKUP(C5,科目代码!$A$2:B174,2,TRUE)</f>
        <v>65</v>
      </c>
    </row>
    <row r="6" spans="1:9" x14ac:dyDescent="0.2">
      <c r="A6" s="38"/>
      <c r="B6" s="9">
        <v>32</v>
      </c>
      <c r="C6" s="9" t="s">
        <v>6</v>
      </c>
      <c r="D6" s="9"/>
      <c r="E6" s="9" t="s">
        <v>7</v>
      </c>
      <c r="F6" s="9">
        <v>5</v>
      </c>
      <c r="G6" s="9" t="s">
        <v>8</v>
      </c>
      <c r="H6" s="9" t="s">
        <v>209</v>
      </c>
      <c r="I6" s="2">
        <f>VLOOKUP(C6,科目代码!$A$2:B175,2,TRUE)</f>
        <v>92</v>
      </c>
    </row>
    <row r="7" spans="1:9" x14ac:dyDescent="0.2">
      <c r="A7" s="36" t="s">
        <v>220</v>
      </c>
      <c r="B7" s="9">
        <v>20</v>
      </c>
      <c r="C7" s="9" t="s">
        <v>14</v>
      </c>
      <c r="D7" s="9" t="s">
        <v>10</v>
      </c>
      <c r="E7" s="9"/>
      <c r="F7" s="9">
        <v>4</v>
      </c>
      <c r="G7" s="9"/>
      <c r="H7" s="9" t="s">
        <v>209</v>
      </c>
      <c r="I7" s="2">
        <f>VLOOKUP(C7,科目代码!$A$2:B176,2,TRUE)</f>
        <v>63</v>
      </c>
    </row>
    <row r="8" spans="1:9" x14ac:dyDescent="0.2">
      <c r="A8" s="37"/>
      <c r="B8" s="9">
        <v>34</v>
      </c>
      <c r="C8" s="9" t="s">
        <v>9</v>
      </c>
      <c r="D8" s="9" t="s">
        <v>10</v>
      </c>
      <c r="E8" s="9"/>
      <c r="F8" s="9">
        <v>4</v>
      </c>
      <c r="G8" s="9"/>
      <c r="H8" s="9" t="s">
        <v>209</v>
      </c>
      <c r="I8" s="2">
        <f>VLOOKUP(C8,科目代码!$A$2:B177,2,TRUE)</f>
        <v>98</v>
      </c>
    </row>
    <row r="9" spans="1:9" x14ac:dyDescent="0.2">
      <c r="A9" s="37"/>
      <c r="B9" s="9">
        <v>55</v>
      </c>
      <c r="C9" s="9" t="s">
        <v>23</v>
      </c>
      <c r="D9" s="9" t="s">
        <v>10</v>
      </c>
      <c r="E9" s="9"/>
      <c r="F9" s="9">
        <v>3</v>
      </c>
      <c r="G9" s="9"/>
      <c r="H9" s="9" t="s">
        <v>209</v>
      </c>
      <c r="I9" s="2">
        <f>VLOOKUP(C9,科目代码!$A$2:B178,2,TRUE)</f>
        <v>127</v>
      </c>
    </row>
    <row r="10" spans="1:9" x14ac:dyDescent="0.2">
      <c r="A10" s="37"/>
      <c r="B10" s="9">
        <v>72</v>
      </c>
      <c r="C10" s="9" t="s">
        <v>17</v>
      </c>
      <c r="D10" s="9" t="s">
        <v>10</v>
      </c>
      <c r="E10" s="9"/>
      <c r="F10" s="9">
        <v>4</v>
      </c>
      <c r="G10" s="9"/>
      <c r="H10" s="9" t="s">
        <v>209</v>
      </c>
      <c r="I10" s="2">
        <f>VLOOKUP(C10,科目代码!$A$2:B179,2,TRUE)</f>
        <v>148</v>
      </c>
    </row>
    <row r="11" spans="1:9" x14ac:dyDescent="0.2">
      <c r="A11" s="37"/>
      <c r="B11" s="9">
        <v>1</v>
      </c>
      <c r="C11" s="9" t="s">
        <v>13</v>
      </c>
      <c r="D11" s="9"/>
      <c r="E11" s="9" t="s">
        <v>7</v>
      </c>
      <c r="F11" s="9">
        <v>4</v>
      </c>
      <c r="G11" s="9"/>
      <c r="H11" s="9" t="s">
        <v>209</v>
      </c>
      <c r="I11" s="2">
        <f>VLOOKUP(C11,科目代码!$A$2:B180,2,TRUE)</f>
        <v>2</v>
      </c>
    </row>
    <row r="12" spans="1:9" x14ac:dyDescent="0.2">
      <c r="A12" s="38"/>
      <c r="B12" s="2">
        <v>87</v>
      </c>
      <c r="C12" s="2" t="s">
        <v>45</v>
      </c>
      <c r="D12" s="2"/>
      <c r="E12" s="2" t="s">
        <v>7</v>
      </c>
      <c r="F12" s="2">
        <v>5</v>
      </c>
      <c r="G12" s="2"/>
      <c r="H12" s="2"/>
      <c r="I12" s="2">
        <f>VLOOKUP(C12,科目代码!$A$2:B181,2,TRUE)</f>
        <v>4</v>
      </c>
    </row>
    <row r="13" spans="1:9" x14ac:dyDescent="0.2">
      <c r="A13" s="36" t="s">
        <v>221</v>
      </c>
      <c r="B13" s="9">
        <v>4</v>
      </c>
      <c r="C13" s="9" t="s">
        <v>18</v>
      </c>
      <c r="D13" s="9" t="s">
        <v>10</v>
      </c>
      <c r="E13" s="9"/>
      <c r="F13" s="9">
        <v>3</v>
      </c>
      <c r="G13" s="9"/>
      <c r="H13" s="9" t="s">
        <v>209</v>
      </c>
      <c r="I13" s="2">
        <f>VLOOKUP(C13,科目代码!$A$2:B182,2,TRUE)</f>
        <v>10</v>
      </c>
    </row>
    <row r="14" spans="1:9" x14ac:dyDescent="0.2">
      <c r="A14" s="37"/>
      <c r="B14" s="9">
        <v>16</v>
      </c>
      <c r="C14" s="9" t="s">
        <v>35</v>
      </c>
      <c r="D14" s="9" t="s">
        <v>10</v>
      </c>
      <c r="E14" s="9"/>
      <c r="F14" s="9">
        <v>4</v>
      </c>
      <c r="G14" s="9"/>
      <c r="H14" s="9" t="s">
        <v>209</v>
      </c>
      <c r="I14" s="2">
        <f>VLOOKUP(C14,科目代码!$A$2:B183,2,TRUE)</f>
        <v>45</v>
      </c>
    </row>
    <row r="15" spans="1:9" x14ac:dyDescent="0.2">
      <c r="A15" s="37"/>
      <c r="B15" s="9">
        <v>86</v>
      </c>
      <c r="C15" s="9" t="s">
        <v>42</v>
      </c>
      <c r="D15" s="9" t="s">
        <v>10</v>
      </c>
      <c r="E15" s="9"/>
      <c r="F15" s="9">
        <v>5</v>
      </c>
      <c r="G15" s="9"/>
      <c r="H15" s="9" t="s">
        <v>209</v>
      </c>
      <c r="I15" s="2">
        <f>VLOOKUP(C15,科目代码!$A$2:B184,2,TRUE)</f>
        <v>69</v>
      </c>
    </row>
    <row r="16" spans="1:9" x14ac:dyDescent="0.2">
      <c r="A16" s="37"/>
      <c r="B16" s="9">
        <v>73</v>
      </c>
      <c r="C16" s="9" t="s">
        <v>16</v>
      </c>
      <c r="D16" s="9" t="s">
        <v>10</v>
      </c>
      <c r="E16" s="9"/>
      <c r="F16" s="9">
        <v>4</v>
      </c>
      <c r="G16" s="9"/>
      <c r="H16" s="9" t="s">
        <v>209</v>
      </c>
      <c r="I16" s="2">
        <f>VLOOKUP(C16,科目代码!$A$2:B185,2,TRUE)</f>
        <v>99</v>
      </c>
    </row>
    <row r="17" spans="1:9" x14ac:dyDescent="0.2">
      <c r="A17" s="37"/>
      <c r="B17" s="9">
        <v>24</v>
      </c>
      <c r="C17" s="9" t="s">
        <v>21</v>
      </c>
      <c r="D17" s="9"/>
      <c r="E17" s="9" t="s">
        <v>7</v>
      </c>
      <c r="F17" s="9">
        <v>3</v>
      </c>
      <c r="G17" s="9"/>
      <c r="H17" s="9" t="s">
        <v>199</v>
      </c>
      <c r="I17" s="2">
        <f>VLOOKUP(C17,科目代码!$A$2:B186,2,TRUE)</f>
        <v>71</v>
      </c>
    </row>
    <row r="18" spans="1:9" x14ac:dyDescent="0.2">
      <c r="A18" s="37"/>
      <c r="B18" s="2">
        <v>165</v>
      </c>
      <c r="C18" s="2" t="s">
        <v>27</v>
      </c>
      <c r="D18" s="2"/>
      <c r="E18" s="2" t="s">
        <v>7</v>
      </c>
      <c r="F18" s="2">
        <v>4</v>
      </c>
      <c r="G18" s="2"/>
      <c r="H18" s="2"/>
      <c r="I18" s="2">
        <f>VLOOKUP(C18,科目代码!$A$2:B187,2,TRUE)</f>
        <v>134</v>
      </c>
    </row>
    <row r="19" spans="1:9" x14ac:dyDescent="0.2">
      <c r="A19" s="37"/>
      <c r="B19" s="2">
        <v>66</v>
      </c>
      <c r="C19" s="2" t="s">
        <v>28</v>
      </c>
      <c r="D19" s="2"/>
      <c r="E19" s="2" t="s">
        <v>7</v>
      </c>
      <c r="F19" s="2">
        <v>8</v>
      </c>
      <c r="G19" s="2"/>
      <c r="H19" s="2"/>
      <c r="I19" s="2">
        <f>VLOOKUP(C19,科目代码!$A$2:B188,2,TRUE)</f>
        <v>142</v>
      </c>
    </row>
    <row r="20" spans="1:9" x14ac:dyDescent="0.2">
      <c r="A20" s="38"/>
      <c r="B20" s="2">
        <v>70</v>
      </c>
      <c r="C20" s="2" t="s">
        <v>29</v>
      </c>
      <c r="D20" s="2"/>
      <c r="E20" s="2" t="s">
        <v>7</v>
      </c>
      <c r="F20" s="2">
        <v>3</v>
      </c>
      <c r="G20" s="2"/>
      <c r="H20" s="2"/>
      <c r="I20" s="2">
        <f>VLOOKUP(C20,科目代码!$A$2:B189,2,TRUE)</f>
        <v>144</v>
      </c>
    </row>
    <row r="21" spans="1:9" x14ac:dyDescent="0.2">
      <c r="A21" s="36" t="s">
        <v>222</v>
      </c>
      <c r="B21" s="9">
        <v>174</v>
      </c>
      <c r="C21" s="9" t="s">
        <v>19</v>
      </c>
      <c r="D21" s="9" t="s">
        <v>10</v>
      </c>
      <c r="E21" s="9"/>
      <c r="F21" s="9">
        <v>3</v>
      </c>
      <c r="G21" s="9" t="s">
        <v>8</v>
      </c>
      <c r="H21" s="9" t="s">
        <v>209</v>
      </c>
      <c r="I21" s="2">
        <f>VLOOKUP(C21,科目代码!$A$2:B190,2,TRUE)</f>
        <v>49</v>
      </c>
    </row>
    <row r="22" spans="1:9" x14ac:dyDescent="0.2">
      <c r="A22" s="37"/>
      <c r="B22" s="9">
        <v>40</v>
      </c>
      <c r="C22" s="9" t="s">
        <v>50</v>
      </c>
      <c r="D22" s="9" t="s">
        <v>10</v>
      </c>
      <c r="E22" s="9"/>
      <c r="F22" s="9">
        <v>4</v>
      </c>
      <c r="G22" s="9"/>
      <c r="H22" s="9" t="s">
        <v>209</v>
      </c>
      <c r="I22" s="2">
        <f>VLOOKUP(C22,科目代码!$A$2:B191,2,TRUE)</f>
        <v>110</v>
      </c>
    </row>
    <row r="23" spans="1:9" x14ac:dyDescent="0.2">
      <c r="A23" s="37"/>
      <c r="B23" s="9">
        <v>89</v>
      </c>
      <c r="C23" s="9" t="s">
        <v>22</v>
      </c>
      <c r="D23" s="9" t="s">
        <v>10</v>
      </c>
      <c r="E23" s="9"/>
      <c r="F23" s="9">
        <v>5</v>
      </c>
      <c r="G23" s="9"/>
      <c r="H23" s="9" t="s">
        <v>209</v>
      </c>
      <c r="I23" s="2">
        <f>VLOOKUP(C23,科目代码!$A$2:B192,2,TRUE)</f>
        <v>112</v>
      </c>
    </row>
    <row r="24" spans="1:9" x14ac:dyDescent="0.2">
      <c r="A24" s="37"/>
      <c r="B24" s="9">
        <v>61</v>
      </c>
      <c r="C24" s="9" t="s">
        <v>26</v>
      </c>
      <c r="D24" s="9"/>
      <c r="E24" s="9" t="s">
        <v>7</v>
      </c>
      <c r="F24" s="9">
        <v>3</v>
      </c>
      <c r="G24" s="9"/>
      <c r="H24" s="9" t="s">
        <v>183</v>
      </c>
      <c r="I24" s="2">
        <f>VLOOKUP(C24,科目代码!$A$2:B193,2,TRUE)</f>
        <v>131</v>
      </c>
    </row>
    <row r="25" spans="1:9" x14ac:dyDescent="0.2">
      <c r="A25" s="37"/>
      <c r="B25" s="2">
        <v>29</v>
      </c>
      <c r="C25" s="2" t="s">
        <v>20</v>
      </c>
      <c r="D25" s="2"/>
      <c r="E25" s="2" t="s">
        <v>7</v>
      </c>
      <c r="F25" s="2">
        <v>6</v>
      </c>
      <c r="G25" s="2"/>
      <c r="H25" s="2"/>
      <c r="I25" s="2">
        <f>VLOOKUP(C25,科目代码!$A$2:B194,2,TRUE)</f>
        <v>54</v>
      </c>
    </row>
    <row r="26" spans="1:9" x14ac:dyDescent="0.2">
      <c r="A26" s="38"/>
      <c r="B26" s="2">
        <v>69</v>
      </c>
      <c r="C26" s="2" t="s">
        <v>24</v>
      </c>
      <c r="D26" s="2"/>
      <c r="E26" s="2" t="s">
        <v>7</v>
      </c>
      <c r="F26" s="2">
        <v>3</v>
      </c>
      <c r="G26" s="2" t="s">
        <v>8</v>
      </c>
      <c r="H26" s="2"/>
      <c r="I26" s="2">
        <f>VLOOKUP(C26,科目代码!$A$2:B195,2,TRUE)</f>
        <v>143</v>
      </c>
    </row>
    <row r="27" spans="1:9" x14ac:dyDescent="0.2">
      <c r="A27" s="1" t="s">
        <v>223</v>
      </c>
      <c r="B27" s="1"/>
      <c r="C27" s="2"/>
      <c r="D27" s="1">
        <f>SUMPRODUCT((D3:D26="必修")*(F3:F26))</f>
        <v>53</v>
      </c>
      <c r="E27" s="1">
        <f>SUMPRODUCT((E3:E26="选修")*(H3:H26="是")*(F3:F26))</f>
        <v>19</v>
      </c>
      <c r="F27" s="1"/>
      <c r="G27" s="1"/>
      <c r="H27" s="2"/>
      <c r="I27" s="2"/>
    </row>
    <row r="28" spans="1:9" hidden="1" x14ac:dyDescent="0.2">
      <c r="A28" s="1" t="s">
        <v>215</v>
      </c>
      <c r="B28" s="1"/>
      <c r="C28" s="2"/>
      <c r="D28" s="1">
        <v>53</v>
      </c>
      <c r="E28" s="1">
        <v>17</v>
      </c>
      <c r="F28" s="1"/>
      <c r="G28" s="1"/>
      <c r="H28" s="2"/>
      <c r="I28" s="5" t="e">
        <f>VLOOKUP(C28,科目代码!$A$2:B197,2,TRUE)</f>
        <v>#N/A</v>
      </c>
    </row>
  </sheetData>
  <mergeCells count="6">
    <mergeCell ref="A21:A26"/>
    <mergeCell ref="A1:G1"/>
    <mergeCell ref="D2:E2"/>
    <mergeCell ref="A3:A6"/>
    <mergeCell ref="A7:A12"/>
    <mergeCell ref="A13:A2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Normal="100" workbookViewId="0">
      <selection activeCell="K29" sqref="K29"/>
    </sheetView>
  </sheetViews>
  <sheetFormatPr defaultRowHeight="14.25" x14ac:dyDescent="0.2"/>
  <cols>
    <col min="1" max="2" width="9.375" bestFit="1" customWidth="1"/>
    <col min="3" max="3" width="36.75" bestFit="1" customWidth="1"/>
    <col min="4" max="4" width="5.5" bestFit="1" customWidth="1"/>
    <col min="5" max="5" width="6" bestFit="1" customWidth="1"/>
    <col min="6" max="6" width="5.5" bestFit="1" customWidth="1"/>
    <col min="7" max="8" width="9.375" bestFit="1" customWidth="1"/>
    <col min="9" max="9" width="9.375" style="5" bestFit="1" customWidth="1"/>
    <col min="10" max="10" width="11.875" style="5" bestFit="1" customWidth="1"/>
    <col min="11" max="11" width="29.5" style="5" customWidth="1"/>
    <col min="12" max="12" width="8.25" style="5" bestFit="1" customWidth="1"/>
    <col min="13" max="14" width="5.5" style="5" bestFit="1" customWidth="1"/>
    <col min="15" max="17" width="9.375" style="5" bestFit="1" customWidth="1"/>
  </cols>
  <sheetData>
    <row r="1" spans="1:17" s="5" customFormat="1" ht="20.25" x14ac:dyDescent="0.2">
      <c r="A1" s="39" t="s">
        <v>217</v>
      </c>
      <c r="B1" s="39"/>
      <c r="C1" s="39"/>
      <c r="D1" s="39"/>
      <c r="E1" s="39"/>
      <c r="F1" s="39"/>
      <c r="G1" s="39"/>
      <c r="H1" s="39"/>
    </row>
    <row r="2" spans="1:17" s="3" customFormat="1" ht="15.75" x14ac:dyDescent="0.25">
      <c r="A2" s="1" t="s">
        <v>136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4</v>
      </c>
      <c r="I2" s="23" t="s">
        <v>5</v>
      </c>
      <c r="J2" s="12" t="s">
        <v>312</v>
      </c>
    </row>
    <row r="3" spans="1:17" x14ac:dyDescent="0.2">
      <c r="A3" s="36" t="s">
        <v>149</v>
      </c>
      <c r="B3" s="9">
        <v>164</v>
      </c>
      <c r="C3" s="9" t="s">
        <v>34</v>
      </c>
      <c r="D3" s="9" t="s">
        <v>10</v>
      </c>
      <c r="E3" s="9"/>
      <c r="F3" s="9">
        <v>3</v>
      </c>
      <c r="G3" s="9"/>
      <c r="H3" s="9"/>
      <c r="I3" s="24" t="s">
        <v>32</v>
      </c>
      <c r="J3" s="2">
        <f>VLOOKUP(C3,科目代码!$A$2:B172,2,TRUE)</f>
        <v>164</v>
      </c>
      <c r="K3"/>
      <c r="L3"/>
      <c r="M3"/>
      <c r="N3"/>
      <c r="O3"/>
      <c r="P3"/>
      <c r="Q3"/>
    </row>
    <row r="4" spans="1:17" x14ac:dyDescent="0.2">
      <c r="A4" s="37"/>
      <c r="B4" s="9">
        <v>109</v>
      </c>
      <c r="C4" s="9" t="s">
        <v>30</v>
      </c>
      <c r="D4" s="9" t="s">
        <v>10</v>
      </c>
      <c r="E4" s="9"/>
      <c r="F4" s="9">
        <v>5</v>
      </c>
      <c r="G4" s="9" t="s">
        <v>8</v>
      </c>
      <c r="H4" s="9"/>
      <c r="I4" s="24" t="s">
        <v>32</v>
      </c>
      <c r="J4" s="2">
        <f>VLOOKUP(C4,科目代码!$A$2:B173,2,TRUE)</f>
        <v>91</v>
      </c>
      <c r="K4"/>
      <c r="L4"/>
      <c r="M4"/>
      <c r="N4"/>
      <c r="O4"/>
      <c r="P4"/>
      <c r="Q4"/>
    </row>
    <row r="5" spans="1:17" x14ac:dyDescent="0.2">
      <c r="A5" s="37"/>
      <c r="B5" s="9">
        <v>43</v>
      </c>
      <c r="C5" s="9" t="s">
        <v>31</v>
      </c>
      <c r="D5" s="9" t="s">
        <v>10</v>
      </c>
      <c r="E5" s="9"/>
      <c r="F5" s="9">
        <v>5</v>
      </c>
      <c r="G5" s="9"/>
      <c r="H5" s="9" t="s">
        <v>32</v>
      </c>
      <c r="I5" s="24" t="s">
        <v>32</v>
      </c>
      <c r="J5" s="2">
        <f>VLOOKUP(C5,科目代码!$A$2:B174,2,TRUE)</f>
        <v>113</v>
      </c>
      <c r="K5"/>
      <c r="L5"/>
      <c r="M5"/>
      <c r="N5"/>
      <c r="O5"/>
      <c r="P5"/>
      <c r="Q5"/>
    </row>
    <row r="6" spans="1:17" x14ac:dyDescent="0.2">
      <c r="A6" s="38"/>
      <c r="B6" s="9">
        <v>75</v>
      </c>
      <c r="C6" s="9" t="s">
        <v>33</v>
      </c>
      <c r="D6" s="9" t="s">
        <v>10</v>
      </c>
      <c r="E6" s="9"/>
      <c r="F6" s="9">
        <v>5</v>
      </c>
      <c r="G6" s="9"/>
      <c r="H6" s="9" t="s">
        <v>32</v>
      </c>
      <c r="I6" s="24" t="s">
        <v>32</v>
      </c>
      <c r="J6" s="2">
        <f>VLOOKUP(C6,科目代码!$A$2:B175,2,TRUE)</f>
        <v>137</v>
      </c>
      <c r="K6"/>
      <c r="L6"/>
      <c r="M6"/>
      <c r="N6"/>
      <c r="O6"/>
      <c r="P6"/>
      <c r="Q6"/>
    </row>
    <row r="7" spans="1:17" x14ac:dyDescent="0.2">
      <c r="A7" s="36" t="s">
        <v>150</v>
      </c>
      <c r="B7" s="9">
        <v>167</v>
      </c>
      <c r="C7" s="9" t="s">
        <v>52</v>
      </c>
      <c r="D7" s="9" t="s">
        <v>10</v>
      </c>
      <c r="E7" s="9"/>
      <c r="F7" s="9">
        <v>4</v>
      </c>
      <c r="G7" s="9"/>
      <c r="H7" s="9"/>
      <c r="I7" s="24" t="s">
        <v>32</v>
      </c>
      <c r="J7" s="2">
        <f>VLOOKUP(C7,科目代码!$A$2:B176,2,TRUE)</f>
        <v>168</v>
      </c>
      <c r="K7"/>
      <c r="L7"/>
      <c r="M7"/>
      <c r="N7"/>
      <c r="O7"/>
      <c r="P7"/>
      <c r="Q7"/>
    </row>
    <row r="8" spans="1:17" x14ac:dyDescent="0.2">
      <c r="A8" s="37"/>
      <c r="B8" s="9">
        <v>77</v>
      </c>
      <c r="C8" s="9" t="s">
        <v>36</v>
      </c>
      <c r="D8" s="9" t="s">
        <v>10</v>
      </c>
      <c r="E8" s="9"/>
      <c r="F8" s="9">
        <v>4</v>
      </c>
      <c r="G8" s="9"/>
      <c r="H8" s="9" t="s">
        <v>32</v>
      </c>
      <c r="I8" s="24" t="s">
        <v>32</v>
      </c>
      <c r="J8" s="2">
        <f>VLOOKUP(C8,科目代码!$A$2:B177,2,TRUE)</f>
        <v>62</v>
      </c>
      <c r="K8"/>
      <c r="L8"/>
      <c r="M8"/>
      <c r="N8"/>
      <c r="O8"/>
      <c r="P8"/>
      <c r="Q8"/>
    </row>
    <row r="9" spans="1:17" x14ac:dyDescent="0.2">
      <c r="A9" s="37"/>
      <c r="B9" s="9">
        <v>34</v>
      </c>
      <c r="C9" s="9" t="s">
        <v>9</v>
      </c>
      <c r="D9" s="9" t="s">
        <v>10</v>
      </c>
      <c r="E9" s="9"/>
      <c r="F9" s="9">
        <v>4</v>
      </c>
      <c r="G9" s="9"/>
      <c r="H9" s="9"/>
      <c r="I9" s="24" t="s">
        <v>32</v>
      </c>
      <c r="J9" s="2">
        <f>VLOOKUP(C9,科目代码!$A$2:B178,2,TRUE)</f>
        <v>98</v>
      </c>
      <c r="K9"/>
      <c r="L9"/>
      <c r="M9"/>
      <c r="N9"/>
      <c r="O9"/>
      <c r="P9"/>
      <c r="Q9"/>
    </row>
    <row r="10" spans="1:17" x14ac:dyDescent="0.2">
      <c r="A10" s="37"/>
      <c r="B10" s="9">
        <v>76</v>
      </c>
      <c r="C10" s="9" t="s">
        <v>39</v>
      </c>
      <c r="D10" s="9" t="s">
        <v>10</v>
      </c>
      <c r="E10" s="9"/>
      <c r="F10" s="9">
        <v>4</v>
      </c>
      <c r="G10" s="9"/>
      <c r="H10" s="9" t="s">
        <v>32</v>
      </c>
      <c r="I10" s="24" t="s">
        <v>32</v>
      </c>
      <c r="J10" s="2">
        <f>VLOOKUP(C10,科目代码!$A$2:B179,2,TRUE)</f>
        <v>147</v>
      </c>
      <c r="K10"/>
      <c r="L10"/>
      <c r="M10"/>
      <c r="N10"/>
      <c r="O10"/>
      <c r="P10"/>
      <c r="Q10"/>
    </row>
    <row r="11" spans="1:17" x14ac:dyDescent="0.2">
      <c r="A11" s="37"/>
      <c r="B11" s="9">
        <v>17</v>
      </c>
      <c r="C11" s="9" t="s">
        <v>79</v>
      </c>
      <c r="D11" s="9"/>
      <c r="E11" s="9" t="s">
        <v>7</v>
      </c>
      <c r="F11" s="9">
        <v>4</v>
      </c>
      <c r="G11" s="9"/>
      <c r="H11" s="9"/>
      <c r="I11" s="24" t="s">
        <v>32</v>
      </c>
      <c r="J11" s="2">
        <f>VLOOKUP(C11,科目代码!$A$2:B180,2,TRUE)</f>
        <v>51</v>
      </c>
      <c r="K11"/>
      <c r="L11"/>
      <c r="M11"/>
      <c r="N11"/>
      <c r="O11"/>
      <c r="P11"/>
      <c r="Q11"/>
    </row>
    <row r="12" spans="1:17" x14ac:dyDescent="0.2">
      <c r="A12" s="38"/>
      <c r="B12" s="2">
        <v>118</v>
      </c>
      <c r="C12" s="2" t="s">
        <v>80</v>
      </c>
      <c r="D12" s="2"/>
      <c r="E12" s="2" t="s">
        <v>7</v>
      </c>
      <c r="F12" s="2">
        <v>4</v>
      </c>
      <c r="G12" s="2" t="s">
        <v>8</v>
      </c>
      <c r="H12" s="2"/>
      <c r="I12" s="25"/>
      <c r="J12" s="2">
        <f>VLOOKUP(C12,科目代码!$A$2:B181,2,TRUE)</f>
        <v>107</v>
      </c>
      <c r="K12"/>
      <c r="L12"/>
      <c r="M12"/>
      <c r="N12"/>
      <c r="O12"/>
      <c r="P12"/>
      <c r="Q12"/>
    </row>
    <row r="13" spans="1:17" x14ac:dyDescent="0.2">
      <c r="A13" s="36" t="s">
        <v>157</v>
      </c>
      <c r="B13" s="9">
        <v>78</v>
      </c>
      <c r="C13" s="9" t="s">
        <v>40</v>
      </c>
      <c r="D13" s="9" t="s">
        <v>10</v>
      </c>
      <c r="E13" s="9"/>
      <c r="F13" s="9">
        <v>4</v>
      </c>
      <c r="G13" s="9"/>
      <c r="H13" s="9" t="s">
        <v>32</v>
      </c>
      <c r="I13" s="24" t="s">
        <v>32</v>
      </c>
      <c r="J13" s="2">
        <f>VLOOKUP(C13,科目代码!$A$2:B182,2,TRUE)</f>
        <v>1</v>
      </c>
      <c r="K13"/>
      <c r="L13"/>
      <c r="M13"/>
      <c r="N13"/>
      <c r="O13"/>
      <c r="P13"/>
      <c r="Q13"/>
    </row>
    <row r="14" spans="1:17" x14ac:dyDescent="0.2">
      <c r="A14" s="37"/>
      <c r="B14" s="9">
        <v>84</v>
      </c>
      <c r="C14" s="9" t="s">
        <v>81</v>
      </c>
      <c r="D14" s="9" t="s">
        <v>10</v>
      </c>
      <c r="E14" s="9"/>
      <c r="F14" s="9">
        <v>4</v>
      </c>
      <c r="G14" s="9"/>
      <c r="H14" s="9" t="s">
        <v>32</v>
      </c>
      <c r="I14" s="24" t="s">
        <v>32</v>
      </c>
      <c r="J14" s="2">
        <f>VLOOKUP(C14,科目代码!$A$2:B183,2,TRUE)</f>
        <v>44</v>
      </c>
      <c r="K14"/>
      <c r="L14"/>
      <c r="M14"/>
      <c r="N14"/>
      <c r="O14"/>
      <c r="P14"/>
      <c r="Q14"/>
    </row>
    <row r="15" spans="1:17" x14ac:dyDescent="0.2">
      <c r="A15" s="37"/>
      <c r="B15" s="9">
        <v>79</v>
      </c>
      <c r="C15" s="9" t="s">
        <v>37</v>
      </c>
      <c r="D15" s="9" t="s">
        <v>10</v>
      </c>
      <c r="E15" s="9"/>
      <c r="F15" s="9">
        <v>4</v>
      </c>
      <c r="G15" s="9" t="s">
        <v>8</v>
      </c>
      <c r="H15" s="9"/>
      <c r="I15" s="24" t="s">
        <v>32</v>
      </c>
      <c r="J15" s="2">
        <f>VLOOKUP(C15,科目代码!$A$2:B184,2,TRUE)</f>
        <v>64</v>
      </c>
      <c r="K15"/>
      <c r="L15"/>
      <c r="M15"/>
      <c r="N15"/>
      <c r="O15"/>
      <c r="P15"/>
      <c r="Q15"/>
    </row>
    <row r="16" spans="1:17" x14ac:dyDescent="0.2">
      <c r="A16" s="37"/>
      <c r="B16" s="9">
        <v>73</v>
      </c>
      <c r="C16" s="9" t="s">
        <v>16</v>
      </c>
      <c r="D16" s="9" t="s">
        <v>10</v>
      </c>
      <c r="E16" s="9"/>
      <c r="F16" s="9">
        <v>4</v>
      </c>
      <c r="G16" s="9"/>
      <c r="H16" s="9"/>
      <c r="I16" s="24" t="s">
        <v>32</v>
      </c>
      <c r="J16" s="2">
        <f>VLOOKUP(C16,科目代码!$A$2:B185,2,TRUE)</f>
        <v>99</v>
      </c>
      <c r="K16"/>
      <c r="L16"/>
      <c r="M16"/>
      <c r="N16"/>
      <c r="O16"/>
      <c r="P16"/>
      <c r="Q16"/>
    </row>
    <row r="17" spans="1:17" x14ac:dyDescent="0.2">
      <c r="A17" s="37"/>
      <c r="B17" s="9">
        <v>120</v>
      </c>
      <c r="C17" s="9" t="s">
        <v>41</v>
      </c>
      <c r="D17" s="9"/>
      <c r="E17" s="9" t="s">
        <v>7</v>
      </c>
      <c r="F17" s="9">
        <v>2</v>
      </c>
      <c r="G17" s="9" t="s">
        <v>8</v>
      </c>
      <c r="H17" s="9"/>
      <c r="I17" s="24" t="s">
        <v>32</v>
      </c>
      <c r="J17" s="2">
        <f>VLOOKUP(C17,科目代码!$A$2:B186,2,TRUE)</f>
        <v>40</v>
      </c>
      <c r="K17"/>
      <c r="L17"/>
      <c r="M17"/>
      <c r="N17"/>
      <c r="O17"/>
      <c r="P17"/>
      <c r="Q17"/>
    </row>
    <row r="18" spans="1:17" x14ac:dyDescent="0.2">
      <c r="A18" s="37"/>
      <c r="B18" s="2">
        <v>96</v>
      </c>
      <c r="C18" s="2" t="s">
        <v>68</v>
      </c>
      <c r="D18" s="2"/>
      <c r="E18" s="2" t="s">
        <v>7</v>
      </c>
      <c r="F18" s="2">
        <v>2</v>
      </c>
      <c r="G18" s="2"/>
      <c r="H18" s="2"/>
      <c r="I18" s="25"/>
      <c r="J18" s="2">
        <f>VLOOKUP(C18,科目代码!$A$2:B187,2,TRUE)</f>
        <v>66</v>
      </c>
      <c r="K18"/>
      <c r="L18"/>
      <c r="M18"/>
      <c r="N18"/>
      <c r="O18"/>
      <c r="P18"/>
      <c r="Q18"/>
    </row>
    <row r="19" spans="1:17" x14ac:dyDescent="0.2">
      <c r="A19" s="38"/>
      <c r="B19" s="2">
        <v>71</v>
      </c>
      <c r="C19" s="2" t="s">
        <v>51</v>
      </c>
      <c r="D19" s="2"/>
      <c r="E19" s="2" t="s">
        <v>7</v>
      </c>
      <c r="F19" s="2">
        <v>3</v>
      </c>
      <c r="G19" s="2" t="s">
        <v>8</v>
      </c>
      <c r="H19" s="2"/>
      <c r="J19" s="2">
        <f>VLOOKUP(C19,科目代码!$A$2:B188,2,TRUE)</f>
        <v>146</v>
      </c>
      <c r="K19"/>
      <c r="L19"/>
      <c r="M19"/>
      <c r="N19"/>
      <c r="O19"/>
      <c r="P19"/>
      <c r="Q19"/>
    </row>
    <row r="20" spans="1:17" x14ac:dyDescent="0.2">
      <c r="A20" s="36" t="s">
        <v>155</v>
      </c>
      <c r="B20" s="9">
        <v>23</v>
      </c>
      <c r="C20" s="9" t="s">
        <v>84</v>
      </c>
      <c r="D20" s="9" t="s">
        <v>10</v>
      </c>
      <c r="E20" s="9"/>
      <c r="F20" s="9">
        <v>5</v>
      </c>
      <c r="G20" s="9"/>
      <c r="H20" s="9" t="s">
        <v>32</v>
      </c>
      <c r="I20" s="24" t="s">
        <v>32</v>
      </c>
      <c r="J20" s="2">
        <f>VLOOKUP(C20,科目代码!$A$2:B189,2,TRUE)</f>
        <v>68</v>
      </c>
      <c r="K20"/>
      <c r="L20"/>
      <c r="M20"/>
      <c r="N20"/>
      <c r="O20"/>
      <c r="P20"/>
      <c r="Q20"/>
    </row>
    <row r="21" spans="1:17" x14ac:dyDescent="0.2">
      <c r="A21" s="37"/>
      <c r="B21" s="9">
        <v>74</v>
      </c>
      <c r="C21" s="9" t="s">
        <v>43</v>
      </c>
      <c r="D21" s="9" t="s">
        <v>10</v>
      </c>
      <c r="E21" s="9"/>
      <c r="F21" s="9">
        <v>8</v>
      </c>
      <c r="G21" s="9"/>
      <c r="H21" s="9"/>
      <c r="I21" s="24" t="s">
        <v>32</v>
      </c>
      <c r="J21" s="2">
        <f>VLOOKUP(C21,科目代码!$A$2:B190,2,TRUE)</f>
        <v>100</v>
      </c>
      <c r="K21"/>
      <c r="L21"/>
      <c r="M21"/>
      <c r="N21"/>
      <c r="O21"/>
      <c r="P21"/>
      <c r="Q21"/>
    </row>
    <row r="22" spans="1:17" x14ac:dyDescent="0.2">
      <c r="A22" s="37"/>
      <c r="B22" s="9">
        <v>56</v>
      </c>
      <c r="C22" s="9" t="s">
        <v>44</v>
      </c>
      <c r="D22" s="9" t="s">
        <v>10</v>
      </c>
      <c r="E22" s="9"/>
      <c r="F22" s="9">
        <v>5</v>
      </c>
      <c r="G22" s="9"/>
      <c r="H22" s="9"/>
      <c r="I22" s="24" t="s">
        <v>32</v>
      </c>
      <c r="J22" s="2">
        <f>VLOOKUP(C22,科目代码!$A$2:B191,2,TRUE)</f>
        <v>126</v>
      </c>
      <c r="K22"/>
      <c r="L22"/>
      <c r="M22"/>
      <c r="N22"/>
      <c r="O22"/>
      <c r="P22"/>
      <c r="Q22"/>
    </row>
    <row r="23" spans="1:17" x14ac:dyDescent="0.2">
      <c r="A23" s="37"/>
      <c r="B23" s="9">
        <v>19</v>
      </c>
      <c r="C23" s="9" t="s">
        <v>83</v>
      </c>
      <c r="D23" s="9"/>
      <c r="E23" s="9" t="s">
        <v>7</v>
      </c>
      <c r="F23" s="9">
        <v>4</v>
      </c>
      <c r="G23" s="9"/>
      <c r="H23" s="9"/>
      <c r="I23" s="24" t="s">
        <v>32</v>
      </c>
      <c r="J23" s="2">
        <f>VLOOKUP(C23,科目代码!$A$2:B192,2,TRUE)</f>
        <v>59</v>
      </c>
      <c r="K23"/>
      <c r="L23"/>
      <c r="M23"/>
      <c r="N23"/>
      <c r="O23"/>
      <c r="P23"/>
      <c r="Q23"/>
    </row>
    <row r="24" spans="1:17" x14ac:dyDescent="0.2">
      <c r="A24" s="37"/>
      <c r="B24" s="9">
        <v>154</v>
      </c>
      <c r="C24" s="9" t="s">
        <v>48</v>
      </c>
      <c r="D24" s="9"/>
      <c r="E24" s="9" t="s">
        <v>7</v>
      </c>
      <c r="F24" s="9">
        <v>3</v>
      </c>
      <c r="G24" s="9"/>
      <c r="H24" s="9"/>
      <c r="I24" s="24" t="s">
        <v>32</v>
      </c>
      <c r="J24" s="2">
        <f>VLOOKUP(C24,科目代码!$A$2:B193,2,TRUE)</f>
        <v>154</v>
      </c>
      <c r="K24"/>
      <c r="L24"/>
      <c r="M24"/>
      <c r="N24"/>
      <c r="O24"/>
      <c r="P24"/>
      <c r="Q24"/>
    </row>
    <row r="25" spans="1:17" x14ac:dyDescent="0.2">
      <c r="A25" s="38"/>
      <c r="B25" s="2">
        <v>106</v>
      </c>
      <c r="C25" s="2" t="s">
        <v>82</v>
      </c>
      <c r="D25" s="2"/>
      <c r="E25" s="2" t="s">
        <v>7</v>
      </c>
      <c r="F25" s="2">
        <v>3</v>
      </c>
      <c r="G25" s="2"/>
      <c r="H25" s="2"/>
      <c r="I25" s="25"/>
      <c r="J25" s="2">
        <f>VLOOKUP(C25,科目代码!$A$2:B194,2,TRUE)</f>
        <v>42</v>
      </c>
      <c r="K25"/>
      <c r="L25"/>
      <c r="M25"/>
      <c r="N25"/>
      <c r="O25"/>
      <c r="P25"/>
      <c r="Q25"/>
    </row>
    <row r="26" spans="1:17" x14ac:dyDescent="0.2">
      <c r="A26" s="36" t="s">
        <v>152</v>
      </c>
      <c r="B26" s="9">
        <v>2</v>
      </c>
      <c r="C26" s="9" t="s">
        <v>85</v>
      </c>
      <c r="D26" s="9" t="s">
        <v>10</v>
      </c>
      <c r="E26" s="9"/>
      <c r="F26" s="9">
        <v>5</v>
      </c>
      <c r="G26" s="9"/>
      <c r="H26" s="9" t="s">
        <v>32</v>
      </c>
      <c r="I26" s="24" t="s">
        <v>32</v>
      </c>
      <c r="J26" s="2">
        <f>VLOOKUP(C26,科目代码!$A$2:B195,2,TRUE)</f>
        <v>3</v>
      </c>
      <c r="K26"/>
      <c r="L26"/>
      <c r="M26"/>
      <c r="N26"/>
      <c r="O26"/>
      <c r="P26"/>
      <c r="Q26"/>
    </row>
    <row r="27" spans="1:17" x14ac:dyDescent="0.2">
      <c r="A27" s="37"/>
      <c r="B27" s="9">
        <v>5</v>
      </c>
      <c r="C27" s="9" t="s">
        <v>46</v>
      </c>
      <c r="D27" s="9" t="s">
        <v>10</v>
      </c>
      <c r="E27" s="9"/>
      <c r="F27" s="9">
        <v>4</v>
      </c>
      <c r="G27" s="9"/>
      <c r="H27" s="9"/>
      <c r="I27" s="24" t="s">
        <v>32</v>
      </c>
      <c r="J27" s="2">
        <f>VLOOKUP(C27,科目代码!$A$2:B196,2,TRUE)</f>
        <v>9</v>
      </c>
      <c r="K27"/>
      <c r="L27"/>
      <c r="M27"/>
      <c r="N27"/>
      <c r="O27"/>
      <c r="P27"/>
      <c r="Q27"/>
    </row>
    <row r="28" spans="1:17" x14ac:dyDescent="0.2">
      <c r="A28" s="37"/>
      <c r="B28" s="9">
        <v>67</v>
      </c>
      <c r="C28" s="9" t="s">
        <v>56</v>
      </c>
      <c r="D28" s="9" t="s">
        <v>10</v>
      </c>
      <c r="E28" s="9"/>
      <c r="F28" s="9">
        <v>12</v>
      </c>
      <c r="G28" s="9"/>
      <c r="H28" s="9" t="s">
        <v>32</v>
      </c>
      <c r="I28" s="24" t="s">
        <v>32</v>
      </c>
      <c r="J28" s="2">
        <f>VLOOKUP(C28,科目代码!$A$2:B197,2,TRUE)</f>
        <v>141</v>
      </c>
      <c r="K28"/>
      <c r="L28"/>
      <c r="M28"/>
      <c r="N28"/>
      <c r="O28"/>
      <c r="P28"/>
      <c r="Q28"/>
    </row>
    <row r="29" spans="1:17" x14ac:dyDescent="0.2">
      <c r="A29" s="37"/>
      <c r="B29" s="9">
        <v>90</v>
      </c>
      <c r="C29" s="9" t="s">
        <v>62</v>
      </c>
      <c r="D29" s="9"/>
      <c r="E29" s="9" t="s">
        <v>7</v>
      </c>
      <c r="F29" s="9">
        <v>3</v>
      </c>
      <c r="G29" s="9"/>
      <c r="H29" s="9"/>
      <c r="I29" s="24" t="s">
        <v>228</v>
      </c>
      <c r="J29" s="2">
        <f>VLOOKUP(C29,科目代码!$A$2:B198,2,TRUE)</f>
        <v>80</v>
      </c>
      <c r="K29"/>
      <c r="L29"/>
      <c r="M29"/>
      <c r="N29"/>
      <c r="O29"/>
      <c r="P29"/>
      <c r="Q29"/>
    </row>
    <row r="30" spans="1:17" x14ac:dyDescent="0.2">
      <c r="A30" s="38"/>
      <c r="B30" s="9">
        <v>114</v>
      </c>
      <c r="C30" s="9" t="s">
        <v>66</v>
      </c>
      <c r="D30" s="9"/>
      <c r="E30" s="9" t="s">
        <v>7</v>
      </c>
      <c r="F30" s="9">
        <v>3</v>
      </c>
      <c r="G30" s="9"/>
      <c r="H30" s="9"/>
      <c r="I30" s="24" t="s">
        <v>229</v>
      </c>
      <c r="J30" s="2">
        <f>VLOOKUP(C30,科目代码!$A$2:B199,2,TRUE)</f>
        <v>94</v>
      </c>
      <c r="K30"/>
      <c r="L30"/>
      <c r="M30"/>
      <c r="N30"/>
      <c r="O30"/>
      <c r="P30"/>
      <c r="Q30"/>
    </row>
    <row r="31" spans="1:17" x14ac:dyDescent="0.2">
      <c r="A31" s="36" t="s">
        <v>153</v>
      </c>
      <c r="B31" s="9">
        <v>174</v>
      </c>
      <c r="C31" s="9" t="s">
        <v>19</v>
      </c>
      <c r="D31" s="9" t="s">
        <v>10</v>
      </c>
      <c r="E31" s="9"/>
      <c r="F31" s="9">
        <v>3</v>
      </c>
      <c r="G31" s="9" t="s">
        <v>8</v>
      </c>
      <c r="H31" s="9"/>
      <c r="I31" s="24" t="s">
        <v>32</v>
      </c>
      <c r="J31" s="2">
        <f>VLOOKUP(C31,科目代码!$A$2:B200,2,TRUE)</f>
        <v>49</v>
      </c>
      <c r="K31"/>
      <c r="L31"/>
      <c r="M31"/>
      <c r="N31"/>
      <c r="O31"/>
      <c r="P31"/>
      <c r="Q31"/>
    </row>
    <row r="32" spans="1:17" x14ac:dyDescent="0.2">
      <c r="A32" s="37"/>
      <c r="B32" s="9">
        <v>39</v>
      </c>
      <c r="C32" s="9" t="s">
        <v>86</v>
      </c>
      <c r="D32" s="9" t="s">
        <v>10</v>
      </c>
      <c r="E32" s="9"/>
      <c r="F32" s="9">
        <v>8</v>
      </c>
      <c r="G32" s="9"/>
      <c r="H32" s="9" t="s">
        <v>32</v>
      </c>
      <c r="I32" s="24" t="s">
        <v>32</v>
      </c>
      <c r="J32" s="2">
        <f>VLOOKUP(C32,科目代码!$A$2:B201,2,TRUE)</f>
        <v>109</v>
      </c>
      <c r="K32"/>
      <c r="L32"/>
      <c r="M32"/>
      <c r="N32"/>
      <c r="O32"/>
      <c r="P32"/>
      <c r="Q32"/>
    </row>
    <row r="33" spans="1:17" x14ac:dyDescent="0.2">
      <c r="A33" s="37"/>
      <c r="B33" s="9">
        <v>88</v>
      </c>
      <c r="C33" s="9" t="s">
        <v>53</v>
      </c>
      <c r="D33" s="9" t="s">
        <v>10</v>
      </c>
      <c r="E33" s="9"/>
      <c r="F33" s="9">
        <v>5</v>
      </c>
      <c r="G33" s="9"/>
      <c r="H33" s="9" t="s">
        <v>32</v>
      </c>
      <c r="I33" s="24" t="s">
        <v>32</v>
      </c>
      <c r="J33" s="2">
        <f>VLOOKUP(C33,科目代码!$A$2:B202,2,TRUE)</f>
        <v>111</v>
      </c>
      <c r="K33"/>
      <c r="L33"/>
      <c r="M33"/>
      <c r="N33"/>
      <c r="O33"/>
      <c r="P33"/>
      <c r="Q33"/>
    </row>
    <row r="34" spans="1:17" x14ac:dyDescent="0.2">
      <c r="A34" s="37"/>
      <c r="B34" s="9">
        <v>61</v>
      </c>
      <c r="C34" s="9" t="s">
        <v>26</v>
      </c>
      <c r="D34" s="9"/>
      <c r="E34" s="9" t="s">
        <v>7</v>
      </c>
      <c r="F34" s="9">
        <v>3</v>
      </c>
      <c r="G34" s="9"/>
      <c r="H34" s="9"/>
      <c r="I34" s="24" t="s">
        <v>32</v>
      </c>
      <c r="J34" s="2">
        <f>VLOOKUP(C34,科目代码!$A$2:B203,2,TRUE)</f>
        <v>131</v>
      </c>
      <c r="K34"/>
      <c r="L34"/>
      <c r="M34"/>
      <c r="N34"/>
      <c r="O34"/>
      <c r="P34"/>
      <c r="Q34"/>
    </row>
    <row r="35" spans="1:17" x14ac:dyDescent="0.2">
      <c r="A35" s="37"/>
      <c r="B35" s="9">
        <v>171</v>
      </c>
      <c r="C35" s="9" t="s">
        <v>55</v>
      </c>
      <c r="D35" s="9"/>
      <c r="E35" s="9" t="s">
        <v>7</v>
      </c>
      <c r="F35" s="9">
        <v>4</v>
      </c>
      <c r="G35" s="9"/>
      <c r="H35" s="9"/>
      <c r="I35" s="24" t="s">
        <v>32</v>
      </c>
      <c r="J35" s="2">
        <f>VLOOKUP(C35,科目代码!$A$2:B204,2,TRUE)</f>
        <v>133</v>
      </c>
      <c r="K35"/>
      <c r="L35"/>
      <c r="M35"/>
      <c r="N35"/>
      <c r="O35"/>
      <c r="P35"/>
      <c r="Q35"/>
    </row>
    <row r="36" spans="1:17" x14ac:dyDescent="0.2">
      <c r="A36" s="38"/>
      <c r="B36" s="2">
        <v>127</v>
      </c>
      <c r="C36" s="2" t="s">
        <v>38</v>
      </c>
      <c r="D36" s="2"/>
      <c r="E36" s="2" t="s">
        <v>7</v>
      </c>
      <c r="F36" s="2">
        <v>2</v>
      </c>
      <c r="G36" s="2" t="s">
        <v>8</v>
      </c>
      <c r="H36" s="2"/>
      <c r="I36" s="25"/>
      <c r="J36" s="2">
        <f>VLOOKUP(C36,科目代码!$A$2:B205,2,TRUE)</f>
        <v>119</v>
      </c>
      <c r="K36"/>
      <c r="L36"/>
      <c r="M36"/>
      <c r="N36"/>
      <c r="O36"/>
      <c r="P36"/>
      <c r="Q36"/>
    </row>
    <row r="37" spans="1:17" x14ac:dyDescent="0.2">
      <c r="A37" s="42" t="s">
        <v>154</v>
      </c>
      <c r="B37" s="9">
        <v>211</v>
      </c>
      <c r="C37" s="9" t="s">
        <v>263</v>
      </c>
      <c r="D37" s="9" t="s">
        <v>10</v>
      </c>
      <c r="E37" s="9"/>
      <c r="F37" s="9">
        <v>4</v>
      </c>
      <c r="G37" s="9" t="s">
        <v>8</v>
      </c>
      <c r="H37" s="9"/>
      <c r="I37" s="24" t="s">
        <v>32</v>
      </c>
      <c r="J37" s="2">
        <f>VLOOKUP(C37,科目代码!$A$2:B206,2,TRUE)</f>
        <v>152</v>
      </c>
      <c r="K37"/>
      <c r="L37"/>
      <c r="M37"/>
      <c r="N37"/>
      <c r="O37"/>
      <c r="P37"/>
      <c r="Q37"/>
    </row>
    <row r="38" spans="1:17" x14ac:dyDescent="0.2">
      <c r="A38" s="42"/>
      <c r="B38" s="9">
        <v>82</v>
      </c>
      <c r="C38" s="9" t="s">
        <v>87</v>
      </c>
      <c r="D38" s="9" t="s">
        <v>10</v>
      </c>
      <c r="E38" s="9"/>
      <c r="F38" s="9">
        <v>3</v>
      </c>
      <c r="G38" s="9"/>
      <c r="H38" s="9" t="s">
        <v>32</v>
      </c>
      <c r="I38" s="24" t="s">
        <v>32</v>
      </c>
      <c r="J38" s="2">
        <f>VLOOKUP(C38,科目代码!$A$2:B207,2,TRUE)</f>
        <v>70</v>
      </c>
      <c r="K38"/>
      <c r="L38"/>
      <c r="M38"/>
      <c r="N38"/>
      <c r="O38"/>
      <c r="P38"/>
      <c r="Q38"/>
    </row>
    <row r="39" spans="1:17" x14ac:dyDescent="0.2">
      <c r="A39" s="42"/>
      <c r="B39" s="9">
        <v>69</v>
      </c>
      <c r="C39" s="9" t="s">
        <v>24</v>
      </c>
      <c r="D39" s="9" t="s">
        <v>10</v>
      </c>
      <c r="E39" s="9"/>
      <c r="F39" s="9">
        <v>3</v>
      </c>
      <c r="G39" s="9" t="s">
        <v>8</v>
      </c>
      <c r="H39" s="9"/>
      <c r="I39" s="24" t="s">
        <v>32</v>
      </c>
      <c r="J39" s="2">
        <f>VLOOKUP(C39,科目代码!$A$2:B208,2,TRUE)</f>
        <v>143</v>
      </c>
      <c r="K39"/>
      <c r="L39"/>
      <c r="M39"/>
      <c r="N39"/>
      <c r="O39"/>
      <c r="P39"/>
      <c r="Q39"/>
    </row>
    <row r="40" spans="1:17" x14ac:dyDescent="0.2">
      <c r="A40" s="42"/>
      <c r="B40" s="9">
        <v>29</v>
      </c>
      <c r="C40" s="9" t="s">
        <v>20</v>
      </c>
      <c r="D40" s="9"/>
      <c r="E40" s="9" t="s">
        <v>7</v>
      </c>
      <c r="F40" s="9">
        <v>6</v>
      </c>
      <c r="G40" s="9"/>
      <c r="H40" s="9"/>
      <c r="I40" s="24" t="s">
        <v>199</v>
      </c>
      <c r="J40" s="2">
        <f>VLOOKUP(C40,科目代码!$A$2:B209,2,TRUE)</f>
        <v>54</v>
      </c>
      <c r="K40"/>
      <c r="L40"/>
      <c r="M40"/>
      <c r="N40"/>
      <c r="O40"/>
      <c r="P40"/>
      <c r="Q40"/>
    </row>
    <row r="41" spans="1:17" x14ac:dyDescent="0.2">
      <c r="A41" s="42"/>
      <c r="B41" s="9">
        <v>70</v>
      </c>
      <c r="C41" s="9" t="s">
        <v>29</v>
      </c>
      <c r="D41" s="9"/>
      <c r="E41" s="9" t="s">
        <v>7</v>
      </c>
      <c r="F41" s="9">
        <v>3</v>
      </c>
      <c r="G41" s="9"/>
      <c r="H41" s="9"/>
      <c r="I41" s="24" t="s">
        <v>180</v>
      </c>
      <c r="J41" s="2">
        <f>VLOOKUP(C41,科目代码!$A$2:B210,2,TRUE)</f>
        <v>144</v>
      </c>
      <c r="K41"/>
      <c r="L41"/>
      <c r="M41"/>
      <c r="N41"/>
      <c r="O41"/>
      <c r="P41"/>
      <c r="Q41"/>
    </row>
    <row r="42" spans="1:17" x14ac:dyDescent="0.2">
      <c r="A42" s="42"/>
      <c r="B42" s="2">
        <v>122</v>
      </c>
      <c r="C42" s="2" t="s">
        <v>61</v>
      </c>
      <c r="D42" s="2"/>
      <c r="E42" s="2" t="s">
        <v>7</v>
      </c>
      <c r="F42" s="2">
        <v>2</v>
      </c>
      <c r="G42" s="2" t="s">
        <v>8</v>
      </c>
      <c r="H42" s="2"/>
      <c r="I42" s="25"/>
      <c r="J42" s="2">
        <f>VLOOKUP(C42,科目代码!$A$2:B211,2,TRUE)</f>
        <v>82</v>
      </c>
      <c r="K42"/>
      <c r="L42"/>
      <c r="M42"/>
      <c r="N42"/>
      <c r="O42"/>
      <c r="P42"/>
      <c r="Q42"/>
    </row>
    <row r="43" spans="1:17" x14ac:dyDescent="0.2">
      <c r="A43" s="42"/>
      <c r="B43" s="2">
        <v>155</v>
      </c>
      <c r="C43" s="2" t="s">
        <v>60</v>
      </c>
      <c r="D43" s="2"/>
      <c r="E43" s="2" t="s">
        <v>7</v>
      </c>
      <c r="F43" s="2">
        <v>3</v>
      </c>
      <c r="G43" s="2"/>
      <c r="H43" s="2"/>
      <c r="I43" s="25"/>
      <c r="J43" s="2">
        <f>VLOOKUP(C43,科目代码!$A$2:B212,2,TRUE)</f>
        <v>155</v>
      </c>
      <c r="K43"/>
      <c r="L43"/>
      <c r="M43"/>
      <c r="N43"/>
      <c r="O43"/>
      <c r="P43"/>
      <c r="Q43"/>
    </row>
    <row r="44" spans="1:17" x14ac:dyDescent="0.2">
      <c r="A44" s="43" t="s">
        <v>158</v>
      </c>
      <c r="B44" s="2">
        <v>155</v>
      </c>
      <c r="C44" s="11" t="s">
        <v>260</v>
      </c>
      <c r="D44" s="11"/>
      <c r="E44" s="11" t="str">
        <f t="shared" ref="E44:E46" si="0">IF(D44="必修","","选修")</f>
        <v>选修</v>
      </c>
      <c r="F44" s="11">
        <v>3</v>
      </c>
      <c r="G44" s="11"/>
      <c r="H44" s="11"/>
      <c r="I44" s="26" t="s">
        <v>135</v>
      </c>
      <c r="J44" s="2">
        <f>VLOOKUP(C44,科目代码!$A$2:B213,2,TRUE)</f>
        <v>155</v>
      </c>
      <c r="K44"/>
      <c r="L44"/>
      <c r="M44"/>
      <c r="N44"/>
      <c r="O44"/>
      <c r="P44"/>
      <c r="Q44"/>
    </row>
    <row r="45" spans="1:17" x14ac:dyDescent="0.2">
      <c r="A45" s="43"/>
      <c r="B45" s="2">
        <v>118</v>
      </c>
      <c r="C45" s="11" t="s">
        <v>261</v>
      </c>
      <c r="D45" s="11"/>
      <c r="E45" s="11" t="str">
        <f t="shared" si="0"/>
        <v>选修</v>
      </c>
      <c r="F45" s="11">
        <v>4</v>
      </c>
      <c r="G45" s="11" t="s">
        <v>8</v>
      </c>
      <c r="H45" s="11"/>
      <c r="I45" s="26" t="s">
        <v>135</v>
      </c>
      <c r="J45" s="2">
        <f>VLOOKUP(C45,科目代码!$A$2:B214,2,TRUE)</f>
        <v>107</v>
      </c>
      <c r="K45"/>
      <c r="L45"/>
      <c r="M45"/>
      <c r="N45"/>
      <c r="O45"/>
      <c r="P45"/>
      <c r="Q45"/>
    </row>
    <row r="46" spans="1:17" x14ac:dyDescent="0.2">
      <c r="A46" s="43"/>
      <c r="B46" s="2">
        <v>106</v>
      </c>
      <c r="C46" s="11" t="s">
        <v>262</v>
      </c>
      <c r="D46" s="11"/>
      <c r="E46" s="11" t="str">
        <f t="shared" si="0"/>
        <v>选修</v>
      </c>
      <c r="F46" s="11">
        <v>3</v>
      </c>
      <c r="G46" s="11"/>
      <c r="H46" s="11"/>
      <c r="I46" s="26" t="s">
        <v>135</v>
      </c>
      <c r="J46" s="2">
        <f>VLOOKUP(C46,科目代码!$A$2:B215,2,TRUE)</f>
        <v>42</v>
      </c>
      <c r="K46"/>
      <c r="L46"/>
      <c r="M46"/>
      <c r="N46"/>
      <c r="O46"/>
      <c r="P46"/>
      <c r="Q46"/>
    </row>
    <row r="47" spans="1:17" x14ac:dyDescent="0.2">
      <c r="A47" s="6" t="s">
        <v>156</v>
      </c>
      <c r="B47" s="2"/>
      <c r="C47" s="2"/>
      <c r="D47" s="6">
        <f>SUMPRODUCT((D3:D46="必修")*(F3:F46))</f>
        <v>115</v>
      </c>
      <c r="E47" s="7">
        <f>SUMPRODUCT((E3:E46="选修")*(I3:I46="是")*(F3:F46))</f>
        <v>45</v>
      </c>
      <c r="F47" s="2"/>
      <c r="G47" s="2"/>
      <c r="H47" s="2"/>
      <c r="I47" s="25"/>
      <c r="J47" s="2"/>
      <c r="K47"/>
      <c r="L47"/>
      <c r="M47"/>
      <c r="N47"/>
      <c r="O47"/>
      <c r="P47"/>
      <c r="Q47"/>
    </row>
    <row r="48" spans="1:17" hidden="1" x14ac:dyDescent="0.2">
      <c r="A48" s="6" t="s">
        <v>215</v>
      </c>
      <c r="B48" s="2"/>
      <c r="C48" s="2"/>
      <c r="D48" s="6">
        <v>115</v>
      </c>
      <c r="E48" s="7">
        <v>45</v>
      </c>
      <c r="F48" s="2"/>
      <c r="G48" s="2"/>
      <c r="H48" s="2"/>
      <c r="I48" s="2"/>
      <c r="J48" t="e">
        <f>VLOOKUP(C48,科目代码!$A$2:B217,2,TRUE)</f>
        <v>#N/A</v>
      </c>
      <c r="K48"/>
      <c r="L48"/>
      <c r="M48"/>
      <c r="N48"/>
      <c r="O48"/>
      <c r="P48"/>
      <c r="Q48"/>
    </row>
  </sheetData>
  <mergeCells count="10">
    <mergeCell ref="A1:H1"/>
    <mergeCell ref="A31:A36"/>
    <mergeCell ref="A37:A43"/>
    <mergeCell ref="A44:A46"/>
    <mergeCell ref="D2:E2"/>
    <mergeCell ref="A3:A6"/>
    <mergeCell ref="A7:A12"/>
    <mergeCell ref="A13:A19"/>
    <mergeCell ref="A20:A25"/>
    <mergeCell ref="A26:A30"/>
  </mergeCells>
  <phoneticPr fontId="1" type="noConversion"/>
  <pageMargins left="0.25" right="0.25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M28" sqref="M28"/>
    </sheetView>
  </sheetViews>
  <sheetFormatPr defaultRowHeight="14.25" x14ac:dyDescent="0.2"/>
  <cols>
    <col min="1" max="2" width="9.375" bestFit="1" customWidth="1"/>
    <col min="3" max="3" width="20.625" bestFit="1" customWidth="1"/>
    <col min="4" max="6" width="5.5" bestFit="1" customWidth="1"/>
    <col min="7" max="9" width="9.375" bestFit="1" customWidth="1"/>
    <col min="10" max="10" width="11.875" bestFit="1" customWidth="1"/>
    <col min="11" max="11" width="20.625" bestFit="1" customWidth="1"/>
    <col min="12" max="14" width="5.5" bestFit="1" customWidth="1"/>
    <col min="15" max="17" width="9.375" bestFit="1" customWidth="1"/>
  </cols>
  <sheetData>
    <row r="1" spans="1:10" s="5" customFormat="1" ht="20.25" x14ac:dyDescent="0.2">
      <c r="A1" s="39" t="s">
        <v>218</v>
      </c>
      <c r="B1" s="39"/>
      <c r="C1" s="39"/>
      <c r="D1" s="39"/>
      <c r="E1" s="39"/>
      <c r="F1" s="39"/>
      <c r="G1" s="39"/>
      <c r="H1" s="39"/>
    </row>
    <row r="2" spans="1:10" s="3" customFormat="1" ht="15.75" x14ac:dyDescent="0.25">
      <c r="A2" s="6" t="s">
        <v>227</v>
      </c>
      <c r="B2" s="1" t="s">
        <v>178</v>
      </c>
      <c r="C2" s="1" t="s">
        <v>1</v>
      </c>
      <c r="D2" s="40" t="s">
        <v>225</v>
      </c>
      <c r="E2" s="41"/>
      <c r="F2" s="1" t="s">
        <v>2</v>
      </c>
      <c r="G2" s="1" t="s">
        <v>3</v>
      </c>
      <c r="H2" s="1" t="s">
        <v>4</v>
      </c>
      <c r="I2" s="1" t="s">
        <v>5</v>
      </c>
      <c r="J2" s="12" t="s">
        <v>312</v>
      </c>
    </row>
    <row r="3" spans="1:10" x14ac:dyDescent="0.2">
      <c r="A3" s="36" t="s">
        <v>206</v>
      </c>
      <c r="B3" s="9">
        <v>164</v>
      </c>
      <c r="C3" s="9" t="s">
        <v>34</v>
      </c>
      <c r="D3" s="9" t="s">
        <v>10</v>
      </c>
      <c r="E3" s="9"/>
      <c r="F3" s="9">
        <v>3</v>
      </c>
      <c r="G3" s="9"/>
      <c r="H3" s="9"/>
      <c r="I3" s="9" t="s">
        <v>32</v>
      </c>
      <c r="J3" s="2">
        <f>VLOOKUP(C3,科目代码!$A$2:B172,2,TRUE)</f>
        <v>164</v>
      </c>
    </row>
    <row r="4" spans="1:10" x14ac:dyDescent="0.2">
      <c r="A4" s="37"/>
      <c r="B4" s="9">
        <v>56</v>
      </c>
      <c r="C4" s="9" t="s">
        <v>44</v>
      </c>
      <c r="D4" s="9" t="s">
        <v>10</v>
      </c>
      <c r="E4" s="9"/>
      <c r="F4" s="9">
        <v>2</v>
      </c>
      <c r="G4" s="9"/>
      <c r="H4" s="9"/>
      <c r="I4" s="9" t="s">
        <v>32</v>
      </c>
      <c r="J4" s="2">
        <f>VLOOKUP(C4,科目代码!$A$2:B173,2,TRUE)</f>
        <v>126</v>
      </c>
    </row>
    <row r="5" spans="1:10" x14ac:dyDescent="0.2">
      <c r="A5" s="37"/>
      <c r="B5" s="9">
        <v>42</v>
      </c>
      <c r="C5" s="9" t="s">
        <v>11</v>
      </c>
      <c r="D5" s="9"/>
      <c r="E5" s="9" t="s">
        <v>7</v>
      </c>
      <c r="F5" s="9">
        <v>5</v>
      </c>
      <c r="G5" s="9"/>
      <c r="H5" s="9"/>
      <c r="I5" s="9" t="s">
        <v>32</v>
      </c>
      <c r="J5" s="2">
        <f>VLOOKUP(C5,科目代码!$A$2:B174,2,TRUE)</f>
        <v>114</v>
      </c>
    </row>
    <row r="6" spans="1:10" x14ac:dyDescent="0.2">
      <c r="A6" s="38"/>
      <c r="B6" s="9">
        <v>65</v>
      </c>
      <c r="C6" s="9" t="s">
        <v>12</v>
      </c>
      <c r="D6" s="9"/>
      <c r="E6" s="9" t="s">
        <v>7</v>
      </c>
      <c r="F6" s="9">
        <v>5</v>
      </c>
      <c r="G6" s="9"/>
      <c r="H6" s="9"/>
      <c r="I6" s="9" t="s">
        <v>32</v>
      </c>
      <c r="J6" s="2">
        <f>VLOOKUP(C6,科目代码!$A$2:B175,2,TRUE)</f>
        <v>138</v>
      </c>
    </row>
    <row r="7" spans="1:10" x14ac:dyDescent="0.2">
      <c r="A7" s="36" t="s">
        <v>239</v>
      </c>
      <c r="B7" s="9">
        <v>78</v>
      </c>
      <c r="C7" s="9" t="s">
        <v>40</v>
      </c>
      <c r="D7" s="9" t="s">
        <v>10</v>
      </c>
      <c r="E7" s="9"/>
      <c r="F7" s="9">
        <v>4</v>
      </c>
      <c r="G7" s="9"/>
      <c r="H7" s="9" t="s">
        <v>32</v>
      </c>
      <c r="I7" s="9" t="s">
        <v>32</v>
      </c>
      <c r="J7" s="2">
        <f>VLOOKUP(C7,科目代码!$A$2:B176,2,TRUE)</f>
        <v>1</v>
      </c>
    </row>
    <row r="8" spans="1:10" x14ac:dyDescent="0.2">
      <c r="A8" s="37"/>
      <c r="B8" s="9">
        <v>5</v>
      </c>
      <c r="C8" s="9" t="s">
        <v>46</v>
      </c>
      <c r="D8" s="9" t="s">
        <v>10</v>
      </c>
      <c r="E8" s="9"/>
      <c r="F8" s="9">
        <v>2</v>
      </c>
      <c r="G8" s="9"/>
      <c r="H8" s="9"/>
      <c r="I8" s="9" t="s">
        <v>32</v>
      </c>
      <c r="J8" s="2">
        <f>VLOOKUP(C8,科目代码!$A$2:B177,2,TRUE)</f>
        <v>9</v>
      </c>
    </row>
    <row r="9" spans="1:10" x14ac:dyDescent="0.2">
      <c r="A9" s="37"/>
      <c r="B9" s="9">
        <v>167</v>
      </c>
      <c r="C9" s="9" t="s">
        <v>52</v>
      </c>
      <c r="D9" s="9" t="s">
        <v>10</v>
      </c>
      <c r="E9" s="9"/>
      <c r="F9" s="9">
        <v>4</v>
      </c>
      <c r="G9" s="9"/>
      <c r="H9" s="9"/>
      <c r="I9" s="9" t="s">
        <v>32</v>
      </c>
      <c r="J9" s="2">
        <f>VLOOKUP(C9,科目代码!$A$2:B178,2,TRUE)</f>
        <v>168</v>
      </c>
    </row>
    <row r="10" spans="1:10" x14ac:dyDescent="0.2">
      <c r="A10" s="37"/>
      <c r="B10" s="9">
        <v>23</v>
      </c>
      <c r="C10" s="9" t="s">
        <v>84</v>
      </c>
      <c r="D10" s="9" t="s">
        <v>10</v>
      </c>
      <c r="E10" s="9"/>
      <c r="F10" s="9">
        <v>4</v>
      </c>
      <c r="G10" s="9"/>
      <c r="H10" s="9" t="s">
        <v>32</v>
      </c>
      <c r="I10" s="9" t="s">
        <v>32</v>
      </c>
      <c r="J10" s="2">
        <f>VLOOKUP(C10,科目代码!$A$2:B179,2,TRUE)</f>
        <v>68</v>
      </c>
    </row>
    <row r="11" spans="1:10" x14ac:dyDescent="0.2">
      <c r="A11" s="37"/>
      <c r="B11" s="9">
        <v>72</v>
      </c>
      <c r="C11" s="9" t="s">
        <v>17</v>
      </c>
      <c r="D11" s="9"/>
      <c r="E11" s="9" t="s">
        <v>7</v>
      </c>
      <c r="F11" s="9">
        <v>4</v>
      </c>
      <c r="G11" s="9"/>
      <c r="H11" s="9"/>
      <c r="I11" s="9" t="s">
        <v>32</v>
      </c>
      <c r="J11" s="2">
        <f>VLOOKUP(C11,科目代码!$A$2:B180,2,TRUE)</f>
        <v>148</v>
      </c>
    </row>
    <row r="12" spans="1:10" x14ac:dyDescent="0.2">
      <c r="A12" s="37"/>
      <c r="B12" s="2">
        <v>17</v>
      </c>
      <c r="C12" s="2" t="s">
        <v>79</v>
      </c>
      <c r="D12" s="2"/>
      <c r="E12" s="2" t="s">
        <v>7</v>
      </c>
      <c r="F12" s="2">
        <v>4</v>
      </c>
      <c r="G12" s="2"/>
      <c r="H12" s="2"/>
      <c r="I12" s="2"/>
      <c r="J12" s="2">
        <f>VLOOKUP(C12,科目代码!$A$2:B181,2,TRUE)</f>
        <v>51</v>
      </c>
    </row>
    <row r="13" spans="1:10" x14ac:dyDescent="0.2">
      <c r="A13" s="38"/>
      <c r="B13" s="2">
        <v>109</v>
      </c>
      <c r="C13" s="2" t="s">
        <v>30</v>
      </c>
      <c r="D13" s="2"/>
      <c r="E13" s="2" t="s">
        <v>7</v>
      </c>
      <c r="F13" s="2">
        <v>5</v>
      </c>
      <c r="G13" s="2" t="s">
        <v>8</v>
      </c>
      <c r="H13" s="2"/>
      <c r="I13" s="2"/>
      <c r="J13" s="2">
        <f>VLOOKUP(C13,科目代码!$A$2:B182,2,TRUE)</f>
        <v>91</v>
      </c>
    </row>
    <row r="14" spans="1:10" x14ac:dyDescent="0.2">
      <c r="A14" s="36" t="s">
        <v>240</v>
      </c>
      <c r="B14" s="9">
        <v>2</v>
      </c>
      <c r="C14" s="9" t="s">
        <v>85</v>
      </c>
      <c r="D14" s="9" t="s">
        <v>10</v>
      </c>
      <c r="E14" s="9"/>
      <c r="F14" s="9">
        <v>5</v>
      </c>
      <c r="G14" s="9"/>
      <c r="H14" s="9" t="s">
        <v>32</v>
      </c>
      <c r="I14" s="9" t="s">
        <v>32</v>
      </c>
      <c r="J14" s="2">
        <f>VLOOKUP(C14,科目代码!$A$2:B183,2,TRUE)</f>
        <v>3</v>
      </c>
    </row>
    <row r="15" spans="1:10" x14ac:dyDescent="0.2">
      <c r="A15" s="37"/>
      <c r="B15" s="9">
        <v>39</v>
      </c>
      <c r="C15" s="9" t="s">
        <v>86</v>
      </c>
      <c r="D15" s="9" t="s">
        <v>10</v>
      </c>
      <c r="E15" s="9"/>
      <c r="F15" s="9">
        <v>4</v>
      </c>
      <c r="G15" s="9"/>
      <c r="H15" s="9" t="s">
        <v>32</v>
      </c>
      <c r="I15" s="9" t="s">
        <v>32</v>
      </c>
      <c r="J15" s="2">
        <f>VLOOKUP(C15,科目代码!$A$2:B184,2,TRUE)</f>
        <v>109</v>
      </c>
    </row>
    <row r="16" spans="1:10" x14ac:dyDescent="0.2">
      <c r="A16" s="37"/>
      <c r="B16" s="9">
        <v>67</v>
      </c>
      <c r="C16" s="9" t="s">
        <v>56</v>
      </c>
      <c r="D16" s="9" t="s">
        <v>10</v>
      </c>
      <c r="E16" s="9"/>
      <c r="F16" s="9">
        <v>12</v>
      </c>
      <c r="G16" s="9"/>
      <c r="H16" s="9" t="s">
        <v>32</v>
      </c>
      <c r="I16" s="9" t="s">
        <v>32</v>
      </c>
      <c r="J16" s="2">
        <f>VLOOKUP(C16,科目代码!$A$2:B185,2,TRUE)</f>
        <v>141</v>
      </c>
    </row>
    <row r="17" spans="1:10" x14ac:dyDescent="0.2">
      <c r="A17" s="37"/>
      <c r="B17" s="9">
        <v>19</v>
      </c>
      <c r="C17" s="9" t="s">
        <v>83</v>
      </c>
      <c r="D17" s="9"/>
      <c r="E17" s="9" t="s">
        <v>7</v>
      </c>
      <c r="F17" s="9">
        <v>4</v>
      </c>
      <c r="G17" s="9"/>
      <c r="H17" s="9"/>
      <c r="I17" s="9" t="s">
        <v>32</v>
      </c>
      <c r="J17" s="2">
        <f>VLOOKUP(C17,科目代码!$A$2:B186,2,TRUE)</f>
        <v>59</v>
      </c>
    </row>
    <row r="18" spans="1:10" x14ac:dyDescent="0.2">
      <c r="A18" s="37"/>
      <c r="B18" s="9">
        <v>89</v>
      </c>
      <c r="C18" s="9" t="s">
        <v>22</v>
      </c>
      <c r="D18" s="9"/>
      <c r="E18" s="9" t="s">
        <v>7</v>
      </c>
      <c r="F18" s="9">
        <v>5</v>
      </c>
      <c r="G18" s="9"/>
      <c r="H18" s="9"/>
      <c r="I18" s="9" t="s">
        <v>32</v>
      </c>
      <c r="J18" s="2">
        <f>VLOOKUP(C18,科目代码!$A$2:B187,2,TRUE)</f>
        <v>112</v>
      </c>
    </row>
    <row r="19" spans="1:10" x14ac:dyDescent="0.2">
      <c r="A19" s="38"/>
      <c r="B19" s="2">
        <v>106</v>
      </c>
      <c r="C19" s="2" t="s">
        <v>82</v>
      </c>
      <c r="D19" s="2"/>
      <c r="E19" s="2" t="s">
        <v>7</v>
      </c>
      <c r="F19" s="2">
        <v>3</v>
      </c>
      <c r="G19" s="2"/>
      <c r="H19" s="2"/>
      <c r="I19" s="2"/>
      <c r="J19" s="2">
        <f>VLOOKUP(C19,科目代码!$A$2:B188,2,TRUE)</f>
        <v>42</v>
      </c>
    </row>
    <row r="20" spans="1:10" x14ac:dyDescent="0.2">
      <c r="A20" s="36" t="s">
        <v>241</v>
      </c>
      <c r="B20" s="9">
        <v>82</v>
      </c>
      <c r="C20" s="9" t="s">
        <v>87</v>
      </c>
      <c r="D20" s="9" t="s">
        <v>10</v>
      </c>
      <c r="E20" s="9"/>
      <c r="F20" s="9">
        <v>3</v>
      </c>
      <c r="G20" s="9"/>
      <c r="H20" s="9" t="s">
        <v>32</v>
      </c>
      <c r="I20" s="9" t="s">
        <v>32</v>
      </c>
      <c r="J20" s="2">
        <f>VLOOKUP(C20,科目代码!$A$2:B189,2,TRUE)</f>
        <v>70</v>
      </c>
    </row>
    <row r="21" spans="1:10" x14ac:dyDescent="0.2">
      <c r="A21" s="37"/>
      <c r="B21" s="9">
        <v>69</v>
      </c>
      <c r="C21" s="9" t="s">
        <v>24</v>
      </c>
      <c r="D21" s="9" t="s">
        <v>10</v>
      </c>
      <c r="E21" s="9"/>
      <c r="F21" s="9">
        <v>3</v>
      </c>
      <c r="G21" s="9" t="s">
        <v>8</v>
      </c>
      <c r="H21" s="9"/>
      <c r="I21" s="9" t="s">
        <v>32</v>
      </c>
      <c r="J21" s="2">
        <f>VLOOKUP(C21,科目代码!$A$2:B190,2,TRUE)</f>
        <v>143</v>
      </c>
    </row>
    <row r="22" spans="1:10" x14ac:dyDescent="0.2">
      <c r="A22" s="37"/>
      <c r="B22" s="9">
        <v>171</v>
      </c>
      <c r="C22" s="9" t="s">
        <v>55</v>
      </c>
      <c r="D22" s="9"/>
      <c r="E22" s="9" t="s">
        <v>7</v>
      </c>
      <c r="F22" s="9">
        <v>4</v>
      </c>
      <c r="G22" s="9"/>
      <c r="H22" s="9"/>
      <c r="I22" s="9" t="s">
        <v>32</v>
      </c>
      <c r="J22" s="2">
        <f>VLOOKUP(C22,科目代码!$A$2:B191,2,TRUE)</f>
        <v>133</v>
      </c>
    </row>
    <row r="23" spans="1:10" x14ac:dyDescent="0.2">
      <c r="A23" s="38"/>
      <c r="B23" s="2">
        <v>118</v>
      </c>
      <c r="C23" s="2" t="s">
        <v>80</v>
      </c>
      <c r="D23" s="2"/>
      <c r="E23" s="2" t="s">
        <v>7</v>
      </c>
      <c r="F23" s="2">
        <v>4</v>
      </c>
      <c r="G23" s="2" t="s">
        <v>8</v>
      </c>
      <c r="H23" s="2"/>
      <c r="I23" s="2"/>
      <c r="J23" s="2">
        <f>VLOOKUP(C23,科目代码!$A$2:B192,2,TRUE)</f>
        <v>107</v>
      </c>
    </row>
    <row r="24" spans="1:10" x14ac:dyDescent="0.2">
      <c r="A24" s="1" t="s">
        <v>159</v>
      </c>
      <c r="B24" s="20"/>
      <c r="C24" s="20"/>
      <c r="D24" s="1">
        <f>SUMPRODUCT((D3:D23="必修")*(F3:F23))</f>
        <v>46</v>
      </c>
      <c r="E24" s="1">
        <f>SUMPRODUCT((E3:E23="选修")*(I3:I23="是")*(F3:F23))</f>
        <v>27</v>
      </c>
      <c r="F24" s="20"/>
      <c r="G24" s="20"/>
      <c r="H24" s="20"/>
      <c r="I24" s="20"/>
      <c r="J24" s="2"/>
    </row>
    <row r="25" spans="1:10" hidden="1" x14ac:dyDescent="0.2">
      <c r="A25" s="1" t="s">
        <v>230</v>
      </c>
      <c r="B25" s="20"/>
      <c r="C25" s="20"/>
      <c r="D25" s="1">
        <v>46</v>
      </c>
      <c r="E25" s="1">
        <v>24</v>
      </c>
      <c r="F25" s="20"/>
      <c r="G25" s="20"/>
      <c r="H25" s="20"/>
      <c r="I25" s="20"/>
      <c r="J25" t="e">
        <f>VLOOKUP(C25,科目代码!$A$2:B194,2,TRUE)</f>
        <v>#N/A</v>
      </c>
    </row>
  </sheetData>
  <mergeCells count="6">
    <mergeCell ref="A20:A23"/>
    <mergeCell ref="A1:H1"/>
    <mergeCell ref="D2:E2"/>
    <mergeCell ref="A3:A6"/>
    <mergeCell ref="A7:A13"/>
    <mergeCell ref="A14:A1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中医学-高起专</vt:lpstr>
      <vt:lpstr>中医学-高起本</vt:lpstr>
      <vt:lpstr>中医学-专升本</vt:lpstr>
      <vt:lpstr>中药学-高起专</vt:lpstr>
      <vt:lpstr>中药学-高起本</vt:lpstr>
      <vt:lpstr>中药学-专升本</vt:lpstr>
      <vt:lpstr>针灸推拿学-高起专</vt:lpstr>
      <vt:lpstr>针灸推拿学-高起本</vt:lpstr>
      <vt:lpstr>针灸推拿学-专升本</vt:lpstr>
      <vt:lpstr>护理学-高起专</vt:lpstr>
      <vt:lpstr>护理学-高起本</vt:lpstr>
      <vt:lpstr>护理学-专升本</vt:lpstr>
      <vt:lpstr>工商管理-专升本</vt:lpstr>
      <vt:lpstr>公共卫生管理-高起专</vt:lpstr>
      <vt:lpstr>公共事业管理-专升本</vt:lpstr>
      <vt:lpstr>科目代码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2020-10-30T07:03:13Z</dcterms:modified>
</cp:coreProperties>
</file>