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00 工作文件\002 银行日记账\01 西班牙_future\CaixaBank\10月银行流水\"/>
    </mc:Choice>
  </mc:AlternateContent>
  <xr:revisionPtr revIDLastSave="0" documentId="13_ncr:1_{F61D4427-B096-47E8-A445-FCBD8A1B8EFD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发送模板!$A$2:$L$5</definedName>
    <definedName name="_xlnm._FilterDatabase" localSheetId="0" hidden="1">银行流水!$B$1:$G$1</definedName>
    <definedName name="_xlnm._FilterDatabase" localSheetId="1" hidden="1">银行日记账明细!$F$1:$AP$2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9" i="3" l="1"/>
  <c r="L76" i="3"/>
  <c r="L59" i="3"/>
  <c r="L56" i="3"/>
  <c r="L54" i="3"/>
  <c r="L46" i="3"/>
  <c r="L21" i="3"/>
  <c r="L20" i="3"/>
  <c r="H23" i="3"/>
  <c r="I23" i="3"/>
  <c r="J23" i="3"/>
  <c r="K23" i="3"/>
  <c r="L23" i="3" s="1"/>
  <c r="M23" i="3"/>
  <c r="H44" i="3"/>
  <c r="I44" i="3"/>
  <c r="J44" i="3"/>
  <c r="K44" i="3"/>
  <c r="L44" i="3" s="1"/>
  <c r="M44" i="3"/>
  <c r="E11" i="2"/>
  <c r="E12" i="2"/>
  <c r="E13" i="2"/>
  <c r="E14" i="2"/>
  <c r="E15" i="2"/>
  <c r="E16" i="2"/>
  <c r="E17" i="2"/>
  <c r="E18" i="2"/>
  <c r="E19" i="2"/>
  <c r="E20" i="2"/>
  <c r="E21" i="2"/>
  <c r="E22" i="2"/>
  <c r="B23" i="2"/>
  <c r="C23" i="2" s="1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B79" i="2"/>
  <c r="C79" i="2" s="1"/>
  <c r="E79" i="2"/>
  <c r="B80" i="2"/>
  <c r="E80" i="2"/>
  <c r="B10" i="3"/>
  <c r="C10" i="3"/>
  <c r="D10" i="3"/>
  <c r="E10" i="3"/>
  <c r="F10" i="3"/>
  <c r="G10" i="3"/>
  <c r="H10" i="3"/>
  <c r="I10" i="3"/>
  <c r="J10" i="3"/>
  <c r="K10" i="3"/>
  <c r="L10" i="3" s="1"/>
  <c r="M10" i="3"/>
  <c r="B11" i="3"/>
  <c r="C11" i="3"/>
  <c r="D11" i="3"/>
  <c r="E11" i="3"/>
  <c r="F11" i="3"/>
  <c r="B11" i="2" s="1"/>
  <c r="C11" i="2" s="1"/>
  <c r="G11" i="3"/>
  <c r="H11" i="3"/>
  <c r="I11" i="3"/>
  <c r="J11" i="3"/>
  <c r="K11" i="3"/>
  <c r="L11" i="3" s="1"/>
  <c r="M11" i="3"/>
  <c r="B12" i="3"/>
  <c r="C12" i="3"/>
  <c r="D12" i="3"/>
  <c r="E12" i="3"/>
  <c r="F12" i="3"/>
  <c r="B12" i="2" s="1"/>
  <c r="C12" i="2" s="1"/>
  <c r="G12" i="3"/>
  <c r="H12" i="3"/>
  <c r="I12" i="3"/>
  <c r="J12" i="3"/>
  <c r="K12" i="3"/>
  <c r="L12" i="3" s="1"/>
  <c r="M12" i="3"/>
  <c r="B13" i="3"/>
  <c r="C13" i="3"/>
  <c r="D13" i="3"/>
  <c r="E13" i="3"/>
  <c r="F13" i="3"/>
  <c r="B13" i="2" s="1"/>
  <c r="C13" i="2" s="1"/>
  <c r="G13" i="3"/>
  <c r="H13" i="3"/>
  <c r="I13" i="3"/>
  <c r="J13" i="3"/>
  <c r="K13" i="3"/>
  <c r="L13" i="3" s="1"/>
  <c r="M13" i="3"/>
  <c r="B14" i="3"/>
  <c r="C14" i="3"/>
  <c r="D14" i="3"/>
  <c r="E14" i="3"/>
  <c r="F14" i="3"/>
  <c r="B14" i="2" s="1"/>
  <c r="C14" i="2" s="1"/>
  <c r="G14" i="3"/>
  <c r="H14" i="3"/>
  <c r="I14" i="3"/>
  <c r="J14" i="3"/>
  <c r="K14" i="3"/>
  <c r="L14" i="3" s="1"/>
  <c r="M14" i="3"/>
  <c r="B15" i="3"/>
  <c r="C15" i="3"/>
  <c r="D15" i="3"/>
  <c r="E15" i="3"/>
  <c r="F15" i="3"/>
  <c r="B15" i="2" s="1"/>
  <c r="G15" i="3"/>
  <c r="H15" i="3"/>
  <c r="I15" i="3"/>
  <c r="J15" i="3"/>
  <c r="K15" i="3"/>
  <c r="L15" i="3" s="1"/>
  <c r="M15" i="3"/>
  <c r="B16" i="3"/>
  <c r="C16" i="3"/>
  <c r="D16" i="3"/>
  <c r="E16" i="3"/>
  <c r="F16" i="3"/>
  <c r="B16" i="2" s="1"/>
  <c r="G16" i="3"/>
  <c r="H16" i="3"/>
  <c r="I16" i="3"/>
  <c r="J16" i="3"/>
  <c r="K16" i="3"/>
  <c r="L16" i="3" s="1"/>
  <c r="M16" i="3"/>
  <c r="B17" i="3"/>
  <c r="C17" i="3"/>
  <c r="D17" i="3"/>
  <c r="E17" i="3"/>
  <c r="F17" i="3"/>
  <c r="B17" i="2" s="1"/>
  <c r="C17" i="2" s="1"/>
  <c r="G17" i="3"/>
  <c r="H17" i="3"/>
  <c r="I17" i="3"/>
  <c r="J17" i="3"/>
  <c r="K17" i="3"/>
  <c r="L17" i="3" s="1"/>
  <c r="M17" i="3"/>
  <c r="B18" i="3"/>
  <c r="C18" i="3"/>
  <c r="D18" i="3"/>
  <c r="E18" i="3"/>
  <c r="F18" i="3"/>
  <c r="B18" i="2" s="1"/>
  <c r="G18" i="3"/>
  <c r="H18" i="3"/>
  <c r="I18" i="3"/>
  <c r="J18" i="3"/>
  <c r="K18" i="3"/>
  <c r="L18" i="3" s="1"/>
  <c r="M18" i="3"/>
  <c r="B19" i="3"/>
  <c r="C19" i="3"/>
  <c r="D19" i="3"/>
  <c r="E19" i="3"/>
  <c r="F19" i="3"/>
  <c r="B19" i="2" s="1"/>
  <c r="C19" i="2" s="1"/>
  <c r="G19" i="3"/>
  <c r="H19" i="3"/>
  <c r="I19" i="3"/>
  <c r="J19" i="3"/>
  <c r="K19" i="3"/>
  <c r="L19" i="3" s="1"/>
  <c r="M19" i="3"/>
  <c r="B20" i="3"/>
  <c r="C20" i="3"/>
  <c r="D20" i="3"/>
  <c r="E20" i="3"/>
  <c r="F20" i="3"/>
  <c r="B20" i="2" s="1"/>
  <c r="C20" i="2" s="1"/>
  <c r="G20" i="3"/>
  <c r="H20" i="3"/>
  <c r="I20" i="3"/>
  <c r="J20" i="3"/>
  <c r="K20" i="3"/>
  <c r="M20" i="3"/>
  <c r="B21" i="3"/>
  <c r="C21" i="3"/>
  <c r="D21" i="3"/>
  <c r="E21" i="3"/>
  <c r="F21" i="3"/>
  <c r="B21" i="2" s="1"/>
  <c r="C21" i="2" s="1"/>
  <c r="G21" i="3"/>
  <c r="H21" i="3"/>
  <c r="I21" i="3"/>
  <c r="J21" i="3"/>
  <c r="K21" i="3"/>
  <c r="M21" i="3"/>
  <c r="B22" i="3"/>
  <c r="C22" i="3"/>
  <c r="D22" i="3"/>
  <c r="E22" i="3"/>
  <c r="F22" i="3"/>
  <c r="B22" i="2" s="1"/>
  <c r="C22" i="2" s="1"/>
  <c r="G22" i="3"/>
  <c r="H22" i="3"/>
  <c r="I22" i="3"/>
  <c r="J22" i="3"/>
  <c r="K22" i="3"/>
  <c r="L22" i="3" s="1"/>
  <c r="M22" i="3"/>
  <c r="B24" i="3"/>
  <c r="C24" i="3"/>
  <c r="D24" i="3"/>
  <c r="E24" i="3"/>
  <c r="F24" i="3"/>
  <c r="G24" i="3"/>
  <c r="H24" i="3"/>
  <c r="I24" i="3"/>
  <c r="J24" i="3"/>
  <c r="K24" i="3"/>
  <c r="L24" i="3" s="1"/>
  <c r="M24" i="3"/>
  <c r="B25" i="3"/>
  <c r="C25" i="3"/>
  <c r="D25" i="3"/>
  <c r="E25" i="3"/>
  <c r="F25" i="3"/>
  <c r="B24" i="2" s="1"/>
  <c r="C24" i="2" s="1"/>
  <c r="G25" i="3"/>
  <c r="H25" i="3"/>
  <c r="I25" i="3"/>
  <c r="J25" i="3"/>
  <c r="K25" i="3"/>
  <c r="L25" i="3" s="1"/>
  <c r="M25" i="3"/>
  <c r="B26" i="3"/>
  <c r="C26" i="3"/>
  <c r="D26" i="3"/>
  <c r="E26" i="3"/>
  <c r="F26" i="3"/>
  <c r="G26" i="3"/>
  <c r="H26" i="3"/>
  <c r="I26" i="3"/>
  <c r="J26" i="3"/>
  <c r="K26" i="3"/>
  <c r="L26" i="3" s="1"/>
  <c r="M26" i="3"/>
  <c r="B27" i="3"/>
  <c r="C27" i="3"/>
  <c r="D27" i="3"/>
  <c r="E27" i="3"/>
  <c r="F27" i="3"/>
  <c r="G27" i="3"/>
  <c r="H27" i="3"/>
  <c r="I27" i="3"/>
  <c r="J27" i="3"/>
  <c r="K27" i="3"/>
  <c r="L27" i="3" s="1"/>
  <c r="M27" i="3"/>
  <c r="B28" i="3"/>
  <c r="C28" i="3"/>
  <c r="D28" i="3"/>
  <c r="E28" i="3"/>
  <c r="F28" i="3"/>
  <c r="B27" i="2" s="1"/>
  <c r="C27" i="2" s="1"/>
  <c r="G28" i="3"/>
  <c r="H28" i="3"/>
  <c r="I28" i="3"/>
  <c r="J28" i="3"/>
  <c r="K28" i="3"/>
  <c r="L28" i="3" s="1"/>
  <c r="M28" i="3"/>
  <c r="B29" i="3"/>
  <c r="C29" i="3"/>
  <c r="D29" i="3"/>
  <c r="E29" i="3"/>
  <c r="F29" i="3"/>
  <c r="B28" i="2" s="1"/>
  <c r="G29" i="3"/>
  <c r="H29" i="3"/>
  <c r="I29" i="3"/>
  <c r="J29" i="3"/>
  <c r="K29" i="3"/>
  <c r="L29" i="3" s="1"/>
  <c r="M29" i="3"/>
  <c r="B30" i="3"/>
  <c r="C30" i="3"/>
  <c r="D30" i="3"/>
  <c r="E30" i="3"/>
  <c r="F30" i="3"/>
  <c r="B29" i="2" s="1"/>
  <c r="C29" i="2" s="1"/>
  <c r="G30" i="3"/>
  <c r="H30" i="3"/>
  <c r="I30" i="3"/>
  <c r="J30" i="3"/>
  <c r="K30" i="3"/>
  <c r="L30" i="3" s="1"/>
  <c r="M30" i="3"/>
  <c r="B31" i="3"/>
  <c r="C31" i="3"/>
  <c r="D31" i="3"/>
  <c r="E31" i="3"/>
  <c r="F31" i="3"/>
  <c r="B30" i="2" s="1"/>
  <c r="C30" i="2" s="1"/>
  <c r="G31" i="3"/>
  <c r="H31" i="3"/>
  <c r="I31" i="3"/>
  <c r="J31" i="3"/>
  <c r="K31" i="3"/>
  <c r="L31" i="3" s="1"/>
  <c r="M31" i="3"/>
  <c r="B32" i="3"/>
  <c r="C32" i="3"/>
  <c r="D32" i="3"/>
  <c r="E32" i="3"/>
  <c r="F32" i="3"/>
  <c r="G32" i="3"/>
  <c r="H32" i="3"/>
  <c r="I32" i="3"/>
  <c r="J32" i="3"/>
  <c r="K32" i="3"/>
  <c r="L32" i="3" s="1"/>
  <c r="M32" i="3"/>
  <c r="B33" i="3"/>
  <c r="C33" i="3"/>
  <c r="D33" i="3"/>
  <c r="E33" i="3"/>
  <c r="F33" i="3"/>
  <c r="B32" i="2" s="1"/>
  <c r="C32" i="2" s="1"/>
  <c r="G33" i="3"/>
  <c r="H33" i="3"/>
  <c r="I33" i="3"/>
  <c r="J33" i="3"/>
  <c r="K33" i="3"/>
  <c r="L33" i="3" s="1"/>
  <c r="M33" i="3"/>
  <c r="B34" i="3"/>
  <c r="C34" i="3"/>
  <c r="D34" i="3"/>
  <c r="E34" i="3"/>
  <c r="F34" i="3"/>
  <c r="G34" i="3"/>
  <c r="H34" i="3"/>
  <c r="I34" i="3"/>
  <c r="J34" i="3"/>
  <c r="K34" i="3"/>
  <c r="L34" i="3" s="1"/>
  <c r="M34" i="3"/>
  <c r="B35" i="3"/>
  <c r="C35" i="3"/>
  <c r="D35" i="3"/>
  <c r="E35" i="3"/>
  <c r="F35" i="3"/>
  <c r="G35" i="3"/>
  <c r="H35" i="3"/>
  <c r="I35" i="3"/>
  <c r="J35" i="3"/>
  <c r="K35" i="3"/>
  <c r="M35" i="3"/>
  <c r="B36" i="3"/>
  <c r="C36" i="3"/>
  <c r="D36" i="3"/>
  <c r="E36" i="3"/>
  <c r="F36" i="3"/>
  <c r="G36" i="3"/>
  <c r="H36" i="3"/>
  <c r="I36" i="3"/>
  <c r="J36" i="3"/>
  <c r="K36" i="3"/>
  <c r="M36" i="3"/>
  <c r="B37" i="3"/>
  <c r="C37" i="3"/>
  <c r="D37" i="3"/>
  <c r="E37" i="3"/>
  <c r="F37" i="3"/>
  <c r="B36" i="2" s="1"/>
  <c r="C36" i="2" s="1"/>
  <c r="G37" i="3"/>
  <c r="H37" i="3"/>
  <c r="I37" i="3"/>
  <c r="J37" i="3"/>
  <c r="K37" i="3"/>
  <c r="M37" i="3"/>
  <c r="B38" i="3"/>
  <c r="C38" i="3"/>
  <c r="D38" i="3"/>
  <c r="E38" i="3"/>
  <c r="F38" i="3"/>
  <c r="B37" i="2" s="1"/>
  <c r="C37" i="2" s="1"/>
  <c r="G38" i="3"/>
  <c r="H38" i="3"/>
  <c r="I38" i="3"/>
  <c r="J38" i="3"/>
  <c r="K38" i="3"/>
  <c r="L38" i="3" s="1"/>
  <c r="M38" i="3"/>
  <c r="B39" i="3"/>
  <c r="C39" i="3"/>
  <c r="D39" i="3"/>
  <c r="E39" i="3"/>
  <c r="F39" i="3"/>
  <c r="B38" i="2" s="1"/>
  <c r="C38" i="2" s="1"/>
  <c r="G39" i="3"/>
  <c r="H39" i="3"/>
  <c r="I39" i="3"/>
  <c r="J39" i="3"/>
  <c r="K39" i="3"/>
  <c r="L39" i="3" s="1"/>
  <c r="M39" i="3"/>
  <c r="B40" i="3"/>
  <c r="C40" i="3"/>
  <c r="D40" i="3"/>
  <c r="E40" i="3"/>
  <c r="F40" i="3"/>
  <c r="G40" i="3"/>
  <c r="H40" i="3"/>
  <c r="I40" i="3"/>
  <c r="J40" i="3"/>
  <c r="K40" i="3"/>
  <c r="L40" i="3" s="1"/>
  <c r="M40" i="3"/>
  <c r="B41" i="3"/>
  <c r="C41" i="3"/>
  <c r="D41" i="3"/>
  <c r="E41" i="3"/>
  <c r="F41" i="3"/>
  <c r="B40" i="2" s="1"/>
  <c r="C40" i="2" s="1"/>
  <c r="G41" i="3"/>
  <c r="H41" i="3"/>
  <c r="I41" i="3"/>
  <c r="J41" i="3"/>
  <c r="K41" i="3"/>
  <c r="L41" i="3" s="1"/>
  <c r="M41" i="3"/>
  <c r="B42" i="3"/>
  <c r="C42" i="3"/>
  <c r="D42" i="3"/>
  <c r="E42" i="3"/>
  <c r="F42" i="3"/>
  <c r="G42" i="3"/>
  <c r="H42" i="3"/>
  <c r="I42" i="3"/>
  <c r="J42" i="3"/>
  <c r="K42" i="3"/>
  <c r="L42" i="3" s="1"/>
  <c r="M42" i="3"/>
  <c r="B43" i="3"/>
  <c r="C43" i="3"/>
  <c r="D43" i="3"/>
  <c r="E43" i="3"/>
  <c r="F43" i="3"/>
  <c r="B42" i="2" s="1"/>
  <c r="G43" i="3"/>
  <c r="H43" i="3"/>
  <c r="I43" i="3"/>
  <c r="J43" i="3"/>
  <c r="K43" i="3"/>
  <c r="L43" i="3" s="1"/>
  <c r="M43" i="3"/>
  <c r="B45" i="3"/>
  <c r="C45" i="3"/>
  <c r="D45" i="3"/>
  <c r="E45" i="3"/>
  <c r="F45" i="3"/>
  <c r="B43" i="2" s="1"/>
  <c r="C43" i="2" s="1"/>
  <c r="G45" i="3"/>
  <c r="H45" i="3"/>
  <c r="I45" i="3"/>
  <c r="J45" i="3"/>
  <c r="K45" i="3"/>
  <c r="L45" i="3" s="1"/>
  <c r="M45" i="3"/>
  <c r="B46" i="3"/>
  <c r="C46" i="3"/>
  <c r="D46" i="3"/>
  <c r="E46" i="3"/>
  <c r="F46" i="3"/>
  <c r="B44" i="2" s="1"/>
  <c r="G46" i="3"/>
  <c r="H46" i="3"/>
  <c r="I46" i="3"/>
  <c r="J46" i="3"/>
  <c r="K46" i="3"/>
  <c r="M46" i="3"/>
  <c r="B47" i="3"/>
  <c r="C47" i="3"/>
  <c r="D47" i="3"/>
  <c r="E47" i="3"/>
  <c r="F47" i="3"/>
  <c r="B45" i="2" s="1"/>
  <c r="C45" i="2" s="1"/>
  <c r="G47" i="3"/>
  <c r="H47" i="3"/>
  <c r="I47" i="3"/>
  <c r="J47" i="3"/>
  <c r="K47" i="3"/>
  <c r="L47" i="3" s="1"/>
  <c r="M47" i="3"/>
  <c r="B48" i="3"/>
  <c r="C48" i="3"/>
  <c r="D48" i="3"/>
  <c r="E48" i="3"/>
  <c r="F48" i="3"/>
  <c r="G48" i="3"/>
  <c r="H48" i="3"/>
  <c r="I48" i="3"/>
  <c r="J48" i="3"/>
  <c r="K48" i="3"/>
  <c r="L48" i="3" s="1"/>
  <c r="M48" i="3"/>
  <c r="B49" i="3"/>
  <c r="C49" i="3"/>
  <c r="D49" i="3"/>
  <c r="E49" i="3"/>
  <c r="F49" i="3"/>
  <c r="B47" i="2" s="1"/>
  <c r="C47" i="2" s="1"/>
  <c r="G49" i="3"/>
  <c r="H49" i="3"/>
  <c r="I49" i="3"/>
  <c r="J49" i="3"/>
  <c r="K49" i="3"/>
  <c r="L49" i="3" s="1"/>
  <c r="M49" i="3"/>
  <c r="B50" i="3"/>
  <c r="C50" i="3"/>
  <c r="D50" i="3"/>
  <c r="E50" i="3"/>
  <c r="F50" i="3"/>
  <c r="G50" i="3"/>
  <c r="H50" i="3"/>
  <c r="I50" i="3"/>
  <c r="J50" i="3"/>
  <c r="K50" i="3"/>
  <c r="L50" i="3" s="1"/>
  <c r="M50" i="3"/>
  <c r="B51" i="3"/>
  <c r="C51" i="3"/>
  <c r="D51" i="3"/>
  <c r="E51" i="3"/>
  <c r="F51" i="3"/>
  <c r="G51" i="3"/>
  <c r="H51" i="3"/>
  <c r="I51" i="3"/>
  <c r="J51" i="3"/>
  <c r="K51" i="3"/>
  <c r="L51" i="3" s="1"/>
  <c r="M51" i="3"/>
  <c r="B52" i="3"/>
  <c r="C52" i="3"/>
  <c r="D52" i="3"/>
  <c r="E52" i="3"/>
  <c r="F52" i="3"/>
  <c r="B50" i="2" s="1"/>
  <c r="G52" i="3"/>
  <c r="H52" i="3"/>
  <c r="I52" i="3"/>
  <c r="J52" i="3"/>
  <c r="K52" i="3"/>
  <c r="L52" i="3" s="1"/>
  <c r="M52" i="3"/>
  <c r="B53" i="3"/>
  <c r="C53" i="3"/>
  <c r="D53" i="3"/>
  <c r="E53" i="3"/>
  <c r="F53" i="3"/>
  <c r="G53" i="3"/>
  <c r="H53" i="3"/>
  <c r="I53" i="3"/>
  <c r="J53" i="3"/>
  <c r="K53" i="3"/>
  <c r="L53" i="3" s="1"/>
  <c r="M53" i="3"/>
  <c r="B54" i="3"/>
  <c r="C54" i="3"/>
  <c r="D54" i="3"/>
  <c r="E54" i="3"/>
  <c r="F54" i="3"/>
  <c r="B52" i="2" s="1"/>
  <c r="C52" i="2" s="1"/>
  <c r="G54" i="3"/>
  <c r="H54" i="3"/>
  <c r="I54" i="3"/>
  <c r="J54" i="3"/>
  <c r="K54" i="3"/>
  <c r="M54" i="3"/>
  <c r="B55" i="3"/>
  <c r="C55" i="3"/>
  <c r="D55" i="3"/>
  <c r="E55" i="3"/>
  <c r="F55" i="3"/>
  <c r="B53" i="2" s="1"/>
  <c r="C53" i="2" s="1"/>
  <c r="G55" i="3"/>
  <c r="H55" i="3"/>
  <c r="I55" i="3"/>
  <c r="J55" i="3"/>
  <c r="K55" i="3"/>
  <c r="M55" i="3"/>
  <c r="B56" i="3"/>
  <c r="C56" i="3"/>
  <c r="D56" i="3"/>
  <c r="E56" i="3"/>
  <c r="F56" i="3"/>
  <c r="G56" i="3"/>
  <c r="H56" i="3"/>
  <c r="I56" i="3"/>
  <c r="J56" i="3"/>
  <c r="K56" i="3"/>
  <c r="M56" i="3"/>
  <c r="B57" i="3"/>
  <c r="C57" i="3"/>
  <c r="D57" i="3"/>
  <c r="E57" i="3"/>
  <c r="F57" i="3"/>
  <c r="B55" i="2" s="1"/>
  <c r="G57" i="3"/>
  <c r="H57" i="3"/>
  <c r="I57" i="3"/>
  <c r="J57" i="3"/>
  <c r="K57" i="3"/>
  <c r="L57" i="3" s="1"/>
  <c r="M57" i="3"/>
  <c r="B58" i="3"/>
  <c r="C58" i="3"/>
  <c r="D58" i="3"/>
  <c r="E58" i="3"/>
  <c r="F58" i="3"/>
  <c r="G58" i="3"/>
  <c r="H58" i="3"/>
  <c r="I58" i="3"/>
  <c r="J58" i="3"/>
  <c r="K58" i="3"/>
  <c r="L58" i="3" s="1"/>
  <c r="M58" i="3"/>
  <c r="B59" i="3"/>
  <c r="C59" i="3"/>
  <c r="D59" i="3"/>
  <c r="E59" i="3"/>
  <c r="F59" i="3"/>
  <c r="G59" i="3"/>
  <c r="H59" i="3"/>
  <c r="I59" i="3"/>
  <c r="J59" i="3"/>
  <c r="K59" i="3"/>
  <c r="M59" i="3"/>
  <c r="B60" i="3"/>
  <c r="C60" i="3"/>
  <c r="D60" i="3"/>
  <c r="E60" i="3"/>
  <c r="F60" i="3"/>
  <c r="B58" i="2" s="1"/>
  <c r="G60" i="3"/>
  <c r="H60" i="3"/>
  <c r="I60" i="3"/>
  <c r="J60" i="3"/>
  <c r="K60" i="3"/>
  <c r="L60" i="3" s="1"/>
  <c r="M60" i="3"/>
  <c r="B61" i="3"/>
  <c r="C61" i="3"/>
  <c r="D61" i="3"/>
  <c r="E61" i="3"/>
  <c r="F61" i="3"/>
  <c r="G61" i="3"/>
  <c r="H61" i="3"/>
  <c r="I61" i="3"/>
  <c r="J61" i="3"/>
  <c r="K61" i="3"/>
  <c r="L61" i="3" s="1"/>
  <c r="M61" i="3"/>
  <c r="B62" i="3"/>
  <c r="C62" i="3"/>
  <c r="D62" i="3"/>
  <c r="E62" i="3"/>
  <c r="F62" i="3"/>
  <c r="B60" i="2" s="1"/>
  <c r="G62" i="3"/>
  <c r="H62" i="3"/>
  <c r="I62" i="3"/>
  <c r="J62" i="3"/>
  <c r="K62" i="3"/>
  <c r="L62" i="3" s="1"/>
  <c r="M62" i="3"/>
  <c r="B63" i="3"/>
  <c r="C63" i="3"/>
  <c r="D63" i="3"/>
  <c r="E63" i="3"/>
  <c r="F63" i="3"/>
  <c r="B61" i="2" s="1"/>
  <c r="C61" i="2" s="1"/>
  <c r="G63" i="3"/>
  <c r="H63" i="3"/>
  <c r="I63" i="3"/>
  <c r="J63" i="3"/>
  <c r="K63" i="3"/>
  <c r="L63" i="3" s="1"/>
  <c r="M63" i="3"/>
  <c r="B64" i="3"/>
  <c r="C64" i="3"/>
  <c r="D64" i="3"/>
  <c r="E64" i="3"/>
  <c r="F64" i="3"/>
  <c r="G64" i="3"/>
  <c r="H64" i="3"/>
  <c r="I64" i="3"/>
  <c r="J64" i="3"/>
  <c r="K64" i="3"/>
  <c r="L64" i="3" s="1"/>
  <c r="M64" i="3"/>
  <c r="B65" i="3"/>
  <c r="C65" i="3"/>
  <c r="D65" i="3"/>
  <c r="E65" i="3"/>
  <c r="F65" i="3"/>
  <c r="B63" i="2" s="1"/>
  <c r="C63" i="2" s="1"/>
  <c r="G65" i="3"/>
  <c r="H65" i="3"/>
  <c r="I65" i="3"/>
  <c r="J65" i="3"/>
  <c r="K65" i="3"/>
  <c r="L65" i="3" s="1"/>
  <c r="M65" i="3"/>
  <c r="B66" i="3"/>
  <c r="C66" i="3"/>
  <c r="D66" i="3"/>
  <c r="E66" i="3"/>
  <c r="F66" i="3"/>
  <c r="G66" i="3"/>
  <c r="H66" i="3"/>
  <c r="I66" i="3"/>
  <c r="J66" i="3"/>
  <c r="K66" i="3"/>
  <c r="L66" i="3" s="1"/>
  <c r="M66" i="3"/>
  <c r="B67" i="3"/>
  <c r="C67" i="3"/>
  <c r="D67" i="3"/>
  <c r="E67" i="3"/>
  <c r="F67" i="3"/>
  <c r="G67" i="3"/>
  <c r="H67" i="3"/>
  <c r="I67" i="3"/>
  <c r="J67" i="3"/>
  <c r="K67" i="3"/>
  <c r="L67" i="3" s="1"/>
  <c r="M67" i="3"/>
  <c r="B68" i="3"/>
  <c r="C68" i="3"/>
  <c r="D68" i="3"/>
  <c r="E68" i="3"/>
  <c r="F68" i="3"/>
  <c r="B66" i="2" s="1"/>
  <c r="C66" i="2" s="1"/>
  <c r="G68" i="3"/>
  <c r="H68" i="3"/>
  <c r="I68" i="3"/>
  <c r="J68" i="3"/>
  <c r="K68" i="3"/>
  <c r="L68" i="3" s="1"/>
  <c r="M68" i="3"/>
  <c r="B69" i="3"/>
  <c r="C69" i="3"/>
  <c r="D69" i="3"/>
  <c r="E69" i="3"/>
  <c r="F69" i="3"/>
  <c r="G69" i="3"/>
  <c r="H69" i="3"/>
  <c r="I69" i="3"/>
  <c r="J69" i="3"/>
  <c r="K69" i="3"/>
  <c r="L69" i="3" s="1"/>
  <c r="M69" i="3"/>
  <c r="B70" i="3"/>
  <c r="C70" i="3"/>
  <c r="D70" i="3"/>
  <c r="E70" i="3"/>
  <c r="F70" i="3"/>
  <c r="B68" i="2" s="1"/>
  <c r="C68" i="2" s="1"/>
  <c r="G70" i="3"/>
  <c r="H70" i="3"/>
  <c r="I70" i="3"/>
  <c r="J70" i="3"/>
  <c r="K70" i="3"/>
  <c r="L70" i="3" s="1"/>
  <c r="M70" i="3"/>
  <c r="B71" i="3"/>
  <c r="C71" i="3"/>
  <c r="D71" i="3"/>
  <c r="E71" i="3"/>
  <c r="F71" i="3"/>
  <c r="B69" i="2" s="1"/>
  <c r="G71" i="3"/>
  <c r="H71" i="3"/>
  <c r="I71" i="3"/>
  <c r="J71" i="3"/>
  <c r="K71" i="3"/>
  <c r="L71" i="3" s="1"/>
  <c r="M71" i="3"/>
  <c r="B72" i="3"/>
  <c r="C72" i="3"/>
  <c r="D72" i="3"/>
  <c r="E72" i="3"/>
  <c r="F72" i="3"/>
  <c r="G72" i="3"/>
  <c r="H72" i="3"/>
  <c r="I72" i="3"/>
  <c r="J72" i="3"/>
  <c r="K72" i="3"/>
  <c r="L72" i="3" s="1"/>
  <c r="M72" i="3"/>
  <c r="B73" i="3"/>
  <c r="C73" i="3"/>
  <c r="D73" i="3"/>
  <c r="E73" i="3"/>
  <c r="F73" i="3"/>
  <c r="B71" i="2" s="1"/>
  <c r="C71" i="2" s="1"/>
  <c r="G73" i="3"/>
  <c r="H73" i="3"/>
  <c r="I73" i="3"/>
  <c r="J73" i="3"/>
  <c r="K73" i="3"/>
  <c r="L73" i="3" s="1"/>
  <c r="M73" i="3"/>
  <c r="B74" i="3"/>
  <c r="C74" i="3"/>
  <c r="D74" i="3"/>
  <c r="E74" i="3"/>
  <c r="F74" i="3"/>
  <c r="G74" i="3"/>
  <c r="H74" i="3"/>
  <c r="I74" i="3"/>
  <c r="J74" i="3"/>
  <c r="K74" i="3"/>
  <c r="L74" i="3" s="1"/>
  <c r="M74" i="3"/>
  <c r="B75" i="3"/>
  <c r="C75" i="3"/>
  <c r="D75" i="3"/>
  <c r="E75" i="3"/>
  <c r="F75" i="3"/>
  <c r="G75" i="3"/>
  <c r="H75" i="3"/>
  <c r="I75" i="3"/>
  <c r="J75" i="3"/>
  <c r="K75" i="3"/>
  <c r="L75" i="3" s="1"/>
  <c r="M75" i="3"/>
  <c r="B76" i="3"/>
  <c r="C76" i="3"/>
  <c r="D76" i="3"/>
  <c r="E76" i="3"/>
  <c r="F76" i="3"/>
  <c r="B74" i="2" s="1"/>
  <c r="G76" i="3"/>
  <c r="H76" i="3"/>
  <c r="I76" i="3"/>
  <c r="J76" i="3"/>
  <c r="K76" i="3"/>
  <c r="M76" i="3"/>
  <c r="B77" i="3"/>
  <c r="C77" i="3"/>
  <c r="D77" i="3"/>
  <c r="E77" i="3"/>
  <c r="F77" i="3"/>
  <c r="G77" i="3"/>
  <c r="H77" i="3"/>
  <c r="I77" i="3"/>
  <c r="J77" i="3"/>
  <c r="K77" i="3"/>
  <c r="L77" i="3" s="1"/>
  <c r="M77" i="3"/>
  <c r="B78" i="3"/>
  <c r="C78" i="3"/>
  <c r="D78" i="3"/>
  <c r="E78" i="3"/>
  <c r="F78" i="3"/>
  <c r="B76" i="2" s="1"/>
  <c r="G78" i="3"/>
  <c r="H78" i="3"/>
  <c r="I78" i="3"/>
  <c r="J78" i="3"/>
  <c r="K78" i="3"/>
  <c r="L78" i="3" s="1"/>
  <c r="M78" i="3"/>
  <c r="B79" i="3"/>
  <c r="C79" i="3"/>
  <c r="D79" i="3"/>
  <c r="E79" i="3"/>
  <c r="F79" i="3"/>
  <c r="B77" i="2" s="1"/>
  <c r="C77" i="2" s="1"/>
  <c r="G79" i="3"/>
  <c r="H79" i="3"/>
  <c r="I79" i="3"/>
  <c r="J79" i="3"/>
  <c r="K79" i="3"/>
  <c r="M79" i="3"/>
  <c r="B80" i="3"/>
  <c r="C80" i="3"/>
  <c r="D80" i="3"/>
  <c r="E80" i="3"/>
  <c r="F80" i="3"/>
  <c r="G80" i="3"/>
  <c r="H80" i="3"/>
  <c r="I80" i="3"/>
  <c r="J80" i="3"/>
  <c r="K80" i="3"/>
  <c r="L80" i="3" s="1"/>
  <c r="M80" i="3"/>
  <c r="B34" i="2" l="1"/>
  <c r="C34" i="2" s="1"/>
  <c r="B26" i="2"/>
  <c r="B39" i="2"/>
  <c r="C39" i="2" s="1"/>
  <c r="B31" i="2"/>
  <c r="C31" i="2" s="1"/>
  <c r="B72" i="2"/>
  <c r="C72" i="2" s="1"/>
  <c r="B64" i="2"/>
  <c r="C64" i="2" s="1"/>
  <c r="B56" i="2"/>
  <c r="C56" i="2" s="1"/>
  <c r="B48" i="2"/>
  <c r="C48" i="2" s="1"/>
  <c r="B78" i="2"/>
  <c r="C78" i="2" s="1"/>
  <c r="B62" i="2"/>
  <c r="C62" i="2" s="1"/>
  <c r="B46" i="2"/>
  <c r="C46" i="2" s="1"/>
  <c r="B75" i="2"/>
  <c r="C75" i="2" s="1"/>
  <c r="B67" i="2"/>
  <c r="C67" i="2" s="1"/>
  <c r="B59" i="2"/>
  <c r="C59" i="2" s="1"/>
  <c r="B51" i="2"/>
  <c r="C51" i="2" s="1"/>
  <c r="B35" i="2"/>
  <c r="C35" i="2" s="1"/>
  <c r="B73" i="2"/>
  <c r="C73" i="2" s="1"/>
  <c r="B65" i="2"/>
  <c r="C65" i="2" s="1"/>
  <c r="B57" i="2"/>
  <c r="C57" i="2" s="1"/>
  <c r="B49" i="2"/>
  <c r="C49" i="2" s="1"/>
  <c r="B41" i="2"/>
  <c r="C41" i="2" s="1"/>
  <c r="B33" i="2"/>
  <c r="C33" i="2" s="1"/>
  <c r="B25" i="2"/>
  <c r="C25" i="2" s="1"/>
  <c r="B70" i="2"/>
  <c r="C70" i="2" s="1"/>
  <c r="B54" i="2"/>
  <c r="C54" i="2" s="1"/>
  <c r="C58" i="2"/>
  <c r="C50" i="2"/>
  <c r="C42" i="2"/>
  <c r="C69" i="2"/>
  <c r="C26" i="2"/>
  <c r="C74" i="2"/>
  <c r="C60" i="2"/>
  <c r="C28" i="2"/>
  <c r="C80" i="2"/>
  <c r="C55" i="2"/>
  <c r="C16" i="2"/>
  <c r="C76" i="2"/>
  <c r="C44" i="2"/>
  <c r="C18" i="2"/>
  <c r="C15" i="2"/>
  <c r="E9" i="2"/>
  <c r="E10" i="2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3" i="3"/>
  <c r="L3" i="3" s="1"/>
  <c r="J4" i="3"/>
  <c r="J5" i="3"/>
  <c r="J6" i="3"/>
  <c r="J7" i="3"/>
  <c r="J8" i="3"/>
  <c r="J9" i="3"/>
  <c r="I4" i="3"/>
  <c r="I5" i="3"/>
  <c r="I6" i="3"/>
  <c r="I7" i="3"/>
  <c r="I8" i="3"/>
  <c r="I9" i="3"/>
  <c r="E7" i="2"/>
  <c r="E8" i="2"/>
  <c r="B6" i="3"/>
  <c r="C6" i="3"/>
  <c r="D6" i="3"/>
  <c r="E6" i="3"/>
  <c r="F6" i="3"/>
  <c r="G6" i="3"/>
  <c r="H6" i="3"/>
  <c r="M6" i="3"/>
  <c r="B7" i="3"/>
  <c r="C7" i="3"/>
  <c r="D7" i="3"/>
  <c r="E7" i="3"/>
  <c r="F7" i="3"/>
  <c r="G7" i="3"/>
  <c r="H7" i="3"/>
  <c r="M7" i="3"/>
  <c r="B8" i="3"/>
  <c r="C8" i="3"/>
  <c r="D8" i="3"/>
  <c r="E8" i="3"/>
  <c r="F8" i="3"/>
  <c r="B8" i="2" s="1"/>
  <c r="G8" i="3"/>
  <c r="H8" i="3"/>
  <c r="M8" i="3"/>
  <c r="B9" i="3"/>
  <c r="C9" i="3"/>
  <c r="D9" i="3"/>
  <c r="E9" i="3"/>
  <c r="F9" i="3"/>
  <c r="B9" i="2" s="1"/>
  <c r="G9" i="3"/>
  <c r="H9" i="3"/>
  <c r="M9" i="3"/>
  <c r="M4" i="3"/>
  <c r="M5" i="3"/>
  <c r="M3" i="3"/>
  <c r="H4" i="3"/>
  <c r="H5" i="3"/>
  <c r="B4" i="3"/>
  <c r="C4" i="3"/>
  <c r="D4" i="3"/>
  <c r="E4" i="3"/>
  <c r="F4" i="3"/>
  <c r="G4" i="3"/>
  <c r="B5" i="3"/>
  <c r="C5" i="3"/>
  <c r="D5" i="3"/>
  <c r="E5" i="3"/>
  <c r="F5" i="3"/>
  <c r="G5" i="3"/>
  <c r="G3" i="3"/>
  <c r="F3" i="3"/>
  <c r="E3" i="3"/>
  <c r="D3" i="3"/>
  <c r="E4" i="2"/>
  <c r="E5" i="2"/>
  <c r="E6" i="2"/>
  <c r="J3" i="3"/>
  <c r="I3" i="3"/>
  <c r="H3" i="3"/>
  <c r="E3" i="2"/>
  <c r="C3" i="3"/>
  <c r="B3" i="3"/>
  <c r="C9" i="2" l="1"/>
  <c r="B5" i="2"/>
  <c r="C5" i="2" s="1"/>
  <c r="B10" i="2"/>
  <c r="C10" i="2" s="1"/>
  <c r="B7" i="2"/>
  <c r="C7" i="2" s="1"/>
  <c r="B6" i="2"/>
  <c r="C6" i="2" s="1"/>
  <c r="C8" i="2"/>
  <c r="B3" i="2"/>
  <c r="C3" i="2" s="1"/>
  <c r="B4" i="2"/>
  <c r="C4" i="2" s="1"/>
</calcChain>
</file>

<file path=xl/sharedStrings.xml><?xml version="1.0" encoding="utf-8"?>
<sst xmlns="http://schemas.openxmlformats.org/spreadsheetml/2006/main" count="1655" uniqueCount="485">
  <si>
    <t>Fecha</t>
  </si>
  <si>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</si>
  <si>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</si>
  <si>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</si>
  <si>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</si>
  <si>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</si>
  <si>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</si>
  <si>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</si>
  <si>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</si>
  <si>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/>
  </si>
  <si>
    <t>分公司</t>
  </si>
  <si>
    <t>日期</t>
  </si>
  <si>
    <t>凭证字号</t>
  </si>
  <si>
    <t>结算方式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</si>
  <si>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</si>
  <si>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</si>
  <si>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</si>
  <si>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</si>
  <si>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</si>
  <si>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</si>
  <si>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</si>
  <si>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</si>
  <si>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</si>
  <si>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</si>
  <si>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</si>
  <si>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</si>
  <si>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</si>
  <si>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</si>
  <si>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</si>
  <si>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</si>
  <si>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</si>
  <si>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</si>
  <si>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</si>
  <si>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</si>
  <si>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</si>
  <si>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</si>
  <si>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</si>
  <si>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</si>
  <si>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</si>
  <si>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</si>
  <si>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</si>
  <si>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</si>
  <si>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</si>
  <si>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</si>
  <si>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</si>
  <si>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</si>
  <si>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</si>
  <si>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</si>
  <si>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</si>
  <si>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1131                应收账款</t>
  </si>
  <si>
    <t>2121                应付账款</t>
  </si>
  <si>
    <t>10090008            在途存款</t>
  </si>
  <si>
    <t>21810005            其他应付款-优速联</t>
  </si>
  <si>
    <t>胡彪</t>
  </si>
  <si>
    <t>55030001            手续费</t>
  </si>
  <si>
    <t>EL AZRAK MERJANI HAMZA</t>
  </si>
  <si>
    <t>04660340B</t>
  </si>
  <si>
    <t>LA ESPADA S.L</t>
  </si>
  <si>
    <t>B73092454</t>
  </si>
  <si>
    <t>编码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</si>
  <si>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</si>
  <si>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</si>
  <si>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</si>
  <si>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</si>
  <si>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</si>
  <si>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TRANSF. A SU FAVOR</t>
  </si>
  <si>
    <t>TRASPASO</t>
  </si>
  <si>
    <t>TRF.INTERNACIONAL</t>
  </si>
  <si>
    <t>FUTURE TELECOM PLUS SL</t>
  </si>
  <si>
    <t>RECIBO UNICO MYBOX</t>
  </si>
  <si>
    <t>INMUEBLES Y LOGIS</t>
  </si>
  <si>
    <t>Recibos varios</t>
  </si>
  <si>
    <t>TGSS.COTIZACION 0</t>
  </si>
  <si>
    <t>Q2827003A001</t>
  </si>
  <si>
    <t>Q2827003A005</t>
  </si>
  <si>
    <t>30080068-TE ESPERAMOS SL</t>
  </si>
  <si>
    <t>PAGA FRA N. 2023/</t>
  </si>
  <si>
    <t>A.t. La Espada, S.l.</t>
  </si>
  <si>
    <t>WINNER GESTORES</t>
  </si>
  <si>
    <t>YOU MOBILE TELEC.</t>
  </si>
  <si>
    <t>CBL LOGISTICA</t>
  </si>
  <si>
    <t>690606838</t>
  </si>
  <si>
    <t>Youmobile Telecom Spain S.L</t>
  </si>
  <si>
    <t>B86948700</t>
  </si>
  <si>
    <t>WINNER GESTORES S.L.</t>
  </si>
  <si>
    <t>B86075751</t>
  </si>
  <si>
    <t>TE ESPERAMOS S.L.</t>
  </si>
  <si>
    <t>B71024418</t>
  </si>
  <si>
    <t>21710015            应交税金-应交个人所得税保险费</t>
  </si>
  <si>
    <t>550220030002        管理费用-董事会费用-福利费</t>
  </si>
  <si>
    <t>Movimiento</t>
    <phoneticPr fontId="1" type="noConversion"/>
  </si>
  <si>
    <t>Movimiento</t>
    <phoneticPr fontId="1" type="noConversion"/>
  </si>
  <si>
    <t>Más datos</t>
    <phoneticPr fontId="1" type="noConversion"/>
  </si>
  <si>
    <t>Más datos</t>
    <phoneticPr fontId="1" type="noConversion"/>
  </si>
  <si>
    <t>Importe</t>
    <phoneticPr fontId="1" type="noConversion"/>
  </si>
  <si>
    <t>科目</t>
    <phoneticPr fontId="1" type="noConversion"/>
  </si>
  <si>
    <t>00810457-PROPICIO 168 S.L.</t>
  </si>
  <si>
    <t>银收-170</t>
  </si>
  <si>
    <t>银付-61</t>
  </si>
  <si>
    <t>银收-81</t>
  </si>
  <si>
    <t>JIA SHUN HE XIANG S.L</t>
  </si>
  <si>
    <t>B88250758</t>
  </si>
  <si>
    <t>PROPICIO 168 S.L</t>
  </si>
  <si>
    <t>B16964124</t>
  </si>
  <si>
    <t>票据号</t>
    <phoneticPr fontId="1" type="noConversion"/>
  </si>
  <si>
    <t>摘要</t>
    <phoneticPr fontId="1" type="noConversion"/>
  </si>
  <si>
    <t>00817223-SENWEI WU</t>
  </si>
  <si>
    <t>20805082-MARKET FAMILY XU, S.L.</t>
  </si>
  <si>
    <t>TRANSFER. EN DIV.</t>
  </si>
  <si>
    <t>00810178-MUNDO   38  MAXI S.L.</t>
  </si>
  <si>
    <t>BBPIPTPLXXX-VERMELHIMODERNO, UNI</t>
  </si>
  <si>
    <t>00811399-XIN XIN SHANGCHANG SOCI</t>
  </si>
  <si>
    <t>银收-206</t>
  </si>
  <si>
    <t>银收-205</t>
  </si>
  <si>
    <t>IUNTECH GALICIA S.L 齐力分公司</t>
  </si>
  <si>
    <t>B27811553</t>
  </si>
  <si>
    <t>SENWEI WU</t>
  </si>
  <si>
    <t>X4000096M</t>
  </si>
  <si>
    <t>银收-190</t>
  </si>
  <si>
    <t>银收-189</t>
  </si>
  <si>
    <t>CHENGXIN ZHANG</t>
  </si>
  <si>
    <t>X2744401H</t>
  </si>
  <si>
    <t>BASAR LLUIS COMPANYS S.L</t>
  </si>
  <si>
    <t>B66366824</t>
  </si>
  <si>
    <t>MARKET FAMILY XU S.L</t>
  </si>
  <si>
    <t>B27810332</t>
  </si>
  <si>
    <t>银收-107</t>
  </si>
  <si>
    <t>银收-106</t>
  </si>
  <si>
    <t>MUNDOMAXI SL</t>
  </si>
  <si>
    <t>B55298087</t>
  </si>
  <si>
    <t>MI BAZAR S.L 王晓雪</t>
  </si>
  <si>
    <t>B02837938</t>
  </si>
  <si>
    <t>银收-60</t>
  </si>
  <si>
    <t>银收-59</t>
  </si>
  <si>
    <t>银收-58</t>
  </si>
  <si>
    <t>银收-57</t>
  </si>
  <si>
    <t>银收-39</t>
  </si>
  <si>
    <t>ZHONGJIE CHENG</t>
  </si>
  <si>
    <t>X6081321Y</t>
  </si>
  <si>
    <t>银收-38</t>
  </si>
  <si>
    <t>EURO BAZAR JIN S.L</t>
  </si>
  <si>
    <t>B87199642</t>
  </si>
  <si>
    <t>银收-24</t>
  </si>
  <si>
    <t>XINXIN SHANGCHANG S.L</t>
  </si>
  <si>
    <t>B57691495</t>
  </si>
  <si>
    <t>银收-3</t>
  </si>
  <si>
    <t>银收-2</t>
  </si>
  <si>
    <t>30350174-SHAOXING CHEN</t>
  </si>
  <si>
    <t>00490457-SHAN  LIYONG</t>
  </si>
  <si>
    <t>00810522-JIA SHUN HE XIANG SL.</t>
  </si>
  <si>
    <t>20800006-JUNJUN JIN</t>
  </si>
  <si>
    <t>00815138-W2M CORPORATE SLU</t>
  </si>
  <si>
    <t>00810305-HONGQIN WEI</t>
  </si>
  <si>
    <t>01827335-JUNLI YE</t>
  </si>
  <si>
    <t>00491837-SEUR GEOPOST S.L.U</t>
  </si>
  <si>
    <t>FRA N. FAC/2023/0</t>
  </si>
  <si>
    <t>Asociación Ecoeche</t>
  </si>
  <si>
    <t>BASAR LLUIS COMPA</t>
  </si>
  <si>
    <t>Fts23/0002442</t>
  </si>
  <si>
    <t>I.R.P.F. MOD. 115</t>
  </si>
  <si>
    <t>Q2826000H115</t>
  </si>
  <si>
    <t>I.R.P.F. MOD.111</t>
  </si>
  <si>
    <t>Q2826000H111</t>
  </si>
  <si>
    <t>SOCIEDADES.MOD202</t>
  </si>
  <si>
    <t>Q2826000H202</t>
  </si>
  <si>
    <t>00810084-VTTARTICULOS SL</t>
  </si>
  <si>
    <t>01826376-COUSINESHOP 2019 S.L.</t>
  </si>
  <si>
    <t>30350329-NHAFKRA 0,50 S.L.</t>
  </si>
  <si>
    <t>00495306-XU  JIEZHONG</t>
  </si>
  <si>
    <t>00491514-2018 MINDEST S.L.</t>
  </si>
  <si>
    <t>00495423-MOVIEXPRESS SEVILLA S.L</t>
  </si>
  <si>
    <t>IMPUESTOS</t>
  </si>
  <si>
    <t>B09899717/031/2000/  /</t>
  </si>
  <si>
    <t>00810003-XIAOLAN HE</t>
  </si>
  <si>
    <t>01821329-SENWEI WU</t>
  </si>
  <si>
    <t>00810435-MIGO ISLA S.L.</t>
  </si>
  <si>
    <t>00490390-BAZAR LEGANES CENTRAL S</t>
  </si>
  <si>
    <t>FRA ES028 del  UB</t>
  </si>
  <si>
    <t>AYT EXPRESS S.L.</t>
  </si>
  <si>
    <t>CUOTA AGRUPADA MYBOX 01-10-2023</t>
  </si>
  <si>
    <t>银收-242</t>
  </si>
  <si>
    <t>葡萄牙_BPI 转账给 FUTURE_CAIXABANK 发票号：FTS23/0001627</t>
  </si>
  <si>
    <t>YHDK000018883</t>
  </si>
  <si>
    <t>银收-227</t>
  </si>
  <si>
    <t>ASIAN GARDEN SECRET S.L FTS23/0002527</t>
  </si>
  <si>
    <t>ASIAN GARDEN SECRET S.L</t>
  </si>
  <si>
    <t>B87975173</t>
  </si>
  <si>
    <t>YHDK000018850</t>
  </si>
  <si>
    <t>银付-107</t>
  </si>
  <si>
    <t>10月工人社保-future Q2827003A001 TGSS. COTIZACION 001 REGIMEN GENERAL</t>
  </si>
  <si>
    <t>YHDK000018849</t>
  </si>
  <si>
    <t>银付-106</t>
  </si>
  <si>
    <t>10月31日支付法人社保 Q2827003A005 TGSS. COTIZACION 005 R.E.AUTONOMOS - CHEN PINCHENG</t>
  </si>
  <si>
    <t>YHDK000018848</t>
  </si>
  <si>
    <t>银收-226</t>
  </si>
  <si>
    <t>SHAOXING CHEN FTS23/0002544</t>
  </si>
  <si>
    <t>SHAOXING CHEN</t>
  </si>
  <si>
    <t>X3914790Y</t>
  </si>
  <si>
    <t>YHDK000018847</t>
  </si>
  <si>
    <t>银收-225</t>
  </si>
  <si>
    <t>LIYONG SHAN FTS23/0002523</t>
  </si>
  <si>
    <t>LIYONG SHAN</t>
  </si>
  <si>
    <t>X3583567Y</t>
  </si>
  <si>
    <t>YHDK000018846</t>
  </si>
  <si>
    <t>银收-224</t>
  </si>
  <si>
    <t>JIA SHUN HE XIANG S.L FTS23/0002520</t>
  </si>
  <si>
    <t>YHDK000018845</t>
  </si>
  <si>
    <t>银收-223</t>
  </si>
  <si>
    <t>COUSINESHOP 2019 S.L FTS23/0001752</t>
  </si>
  <si>
    <t>COUSINESHOP 2019 S.L</t>
  </si>
  <si>
    <t>B67468389-3</t>
  </si>
  <si>
    <t>YHDK000018844</t>
  </si>
  <si>
    <t>银收-222</t>
  </si>
  <si>
    <t>JUNJUN JIN FTS23/0002513</t>
  </si>
  <si>
    <t>JUNJUN JIN</t>
  </si>
  <si>
    <t>X5066670T</t>
  </si>
  <si>
    <t>YHDK000018843</t>
  </si>
  <si>
    <t>银收-216</t>
  </si>
  <si>
    <t>CHENGXIN ZHANG FTS23/0002206</t>
  </si>
  <si>
    <t>YHDK000018819</t>
  </si>
  <si>
    <t>银收-215</t>
  </si>
  <si>
    <t>CHENGXIN ZHANG FTS23/0002397</t>
  </si>
  <si>
    <t>YHDK000018818</t>
  </si>
  <si>
    <t>银收-214</t>
  </si>
  <si>
    <t>ZHONGJIE CHENG FTS23/0002518&amp;FTS23/0002502</t>
  </si>
  <si>
    <t>YHDK000018817</t>
  </si>
  <si>
    <t>银收-213</t>
  </si>
  <si>
    <t>IUNTECH GALICIA S.L 齐力分公司 FTS23/0002081&amp;FTS23/0002120&amp;FTS23/0002180&amp;FTS23/0002181</t>
  </si>
  <si>
    <t>YHDK000018816</t>
  </si>
  <si>
    <t>银收-207</t>
  </si>
  <si>
    <t>W2M CORPORATE S.L FTS23/0002483</t>
  </si>
  <si>
    <t>W2M CORPORATE S.L</t>
  </si>
  <si>
    <t>B01694579</t>
  </si>
  <si>
    <t>YHDK000018803</t>
  </si>
  <si>
    <t>HONGQIN WEI FTS23/0002349</t>
  </si>
  <si>
    <t>HONGQIN WEI</t>
  </si>
  <si>
    <t>X3079634A</t>
  </si>
  <si>
    <t>YHDK000018802</t>
  </si>
  <si>
    <t>MUNDOMAXI SL FTS23/0002404&amp;FTS23/0002376&amp;FTS23/0002376</t>
  </si>
  <si>
    <t>YHDK000018801</t>
  </si>
  <si>
    <t>银收-201</t>
  </si>
  <si>
    <t>JUNLI YE FTS23/0002419</t>
  </si>
  <si>
    <t>JUNLI YE</t>
  </si>
  <si>
    <t>X3822589N</t>
  </si>
  <si>
    <t>YHDK000018797</t>
  </si>
  <si>
    <t>银付-99</t>
  </si>
  <si>
    <t>PAGA FUZHOU USLINK factura:YSL-230503-2</t>
  </si>
  <si>
    <t>YHDK000018766</t>
  </si>
  <si>
    <t>银付-98</t>
  </si>
  <si>
    <t>YHDK000018765</t>
  </si>
  <si>
    <t>SEUR托收  EURO BAZAR JIN S.L FTS23/0002449&amp;FTS23/0002431</t>
  </si>
  <si>
    <t>YHDK000018755</t>
  </si>
  <si>
    <t>SEUR托收  CORTECHINO JJZ S.L FTS23/0002416</t>
  </si>
  <si>
    <t>CORTECHINO JJZ S.L</t>
  </si>
  <si>
    <t>B67947036</t>
  </si>
  <si>
    <t>YHDK000018752</t>
  </si>
  <si>
    <t>银收-188</t>
  </si>
  <si>
    <t>HIPER VILLARROBLEDO S.L. FTS23/0002488</t>
  </si>
  <si>
    <t>HIPER VILLARROBLEDO S.L.</t>
  </si>
  <si>
    <t>B05374772</t>
  </si>
  <si>
    <t>YHDK000018751</t>
  </si>
  <si>
    <t>银收-187</t>
  </si>
  <si>
    <t>MARKET FAMILY XU S.L FTS23/0002444</t>
  </si>
  <si>
    <t>YHDK000018750</t>
  </si>
  <si>
    <t>银收-186</t>
  </si>
  <si>
    <t>AC-PLAZA FORTUNA S.L FTS23/0002034&amp;FTS23/0002436</t>
  </si>
  <si>
    <t>AC-PLAZA FORTUNA S.L</t>
  </si>
  <si>
    <t>B67860122</t>
  </si>
  <si>
    <t>YHDK000018749</t>
  </si>
  <si>
    <t>银付-96</t>
  </si>
  <si>
    <t>支付 ecoeche 电池回收环保注册费用</t>
  </si>
  <si>
    <t>G45878865</t>
  </si>
  <si>
    <t>YHDK000018748</t>
  </si>
  <si>
    <t>COUSINESHOP 2019 S.L FTS23/0001657</t>
  </si>
  <si>
    <t>B67468389-2</t>
  </si>
  <si>
    <t>YHDK000018722</t>
  </si>
  <si>
    <t>银收-169</t>
  </si>
  <si>
    <t>SENWEI WU FTS23/0002456</t>
  </si>
  <si>
    <t>YHDK000018721</t>
  </si>
  <si>
    <t>银收-165</t>
  </si>
  <si>
    <t>COVALPETROL S.L. FTS23/0002447</t>
  </si>
  <si>
    <t>COVALPETROL S.L.</t>
  </si>
  <si>
    <t>B96798657</t>
  </si>
  <si>
    <t>YHDK000018707</t>
  </si>
  <si>
    <t>银收-164</t>
  </si>
  <si>
    <t>JIANWEI XIA FTS23/0002403&amp;FTS23/0001200&amp;FTS23/0000979&amp;FTS23/0002467</t>
  </si>
  <si>
    <t>JIANWEI XIA</t>
  </si>
  <si>
    <t>X9433375V</t>
  </si>
  <si>
    <t>YHDK000018706</t>
  </si>
  <si>
    <t>银收-163</t>
  </si>
  <si>
    <t>BAT-BI INFORMATIKA S.L FTS23/0002465</t>
  </si>
  <si>
    <t>BAT-BI INFORMATIKA S.L</t>
  </si>
  <si>
    <t>B01823368</t>
  </si>
  <si>
    <t>YHDK000018705</t>
  </si>
  <si>
    <t>银收-162</t>
  </si>
  <si>
    <t>BASAR LLUIS COMPANYS S.L FTS23/0002442&amp;FTS23/0002210</t>
  </si>
  <si>
    <t>YHDK000018704</t>
  </si>
  <si>
    <t>银收-161</t>
  </si>
  <si>
    <t>UNION DU-ZHAN C.B FTS23/0002008</t>
  </si>
  <si>
    <t>UNION DU-ZHAN C.B</t>
  </si>
  <si>
    <t>E57168213</t>
  </si>
  <si>
    <t>YHDK000018703</t>
  </si>
  <si>
    <t>银付-91</t>
  </si>
  <si>
    <t>2023 MOD115 第3季度 房产税 RETENCIONES ALQUILER a ingresar: 1.140,00€</t>
  </si>
  <si>
    <t>21710016            MOD115</t>
  </si>
  <si>
    <t>YHDK000018695</t>
  </si>
  <si>
    <t>银付-90</t>
  </si>
  <si>
    <t>2023 MOD111 第3季度 工人税</t>
  </si>
  <si>
    <t>21710003            MOD111</t>
  </si>
  <si>
    <t>YHDK000018694</t>
  </si>
  <si>
    <t>银付-89</t>
  </si>
  <si>
    <t>2023 MOD202 预缴 企业税</t>
  </si>
  <si>
    <t>5701                所得税</t>
  </si>
  <si>
    <t>YHDK000018693</t>
  </si>
  <si>
    <t>银收-152</t>
  </si>
  <si>
    <t>VTTARTICULOS SL. FTS23/0002338</t>
  </si>
  <si>
    <t>VTTARTICULOS SL.</t>
  </si>
  <si>
    <t>B13971601</t>
  </si>
  <si>
    <t>YHDK000018682</t>
  </si>
  <si>
    <t>银收-151</t>
  </si>
  <si>
    <t>SEUR托收 FU DA 2017 S.L FTS23/0002388&amp;FTS23/0001649&amp;FTS23/0002451</t>
  </si>
  <si>
    <t>FU DA 2017 S.L</t>
  </si>
  <si>
    <t>B01561802</t>
  </si>
  <si>
    <t>YHDK000018681</t>
  </si>
  <si>
    <t>银收-143</t>
  </si>
  <si>
    <t>内部转账 葡萄牙_BPI 转给 Future_CAIXA 发票号：FTS23/0001062</t>
  </si>
  <si>
    <t>YHDK000018665</t>
  </si>
  <si>
    <t>银收-137</t>
  </si>
  <si>
    <t>JUNJUN JIN FTS23/0002411</t>
  </si>
  <si>
    <t>YHDK000018651</t>
  </si>
  <si>
    <t>银收-136</t>
  </si>
  <si>
    <t>YI SHE FTS23/0002369</t>
  </si>
  <si>
    <t xml:space="preserve">YI SHE </t>
  </si>
  <si>
    <t>X2807340Y</t>
  </si>
  <si>
    <t>YHDK000018650</t>
  </si>
  <si>
    <t>银收-135</t>
  </si>
  <si>
    <t>SEUR托收 KECHU LIN FTS23/0002343</t>
  </si>
  <si>
    <t>KECHU LIN</t>
  </si>
  <si>
    <t>X7869407A</t>
  </si>
  <si>
    <t>YHDK000018649</t>
  </si>
  <si>
    <t>银收-134</t>
  </si>
  <si>
    <t>SEUR托收 PROMA SABIA AKTHER FTS23/0002317</t>
  </si>
  <si>
    <t>PROMA SABIA AKTHER</t>
  </si>
  <si>
    <t>X9662166G</t>
  </si>
  <si>
    <t>YHDK000018648</t>
  </si>
  <si>
    <t>银收-123</t>
  </si>
  <si>
    <t>YISI JIANG FTS23/0002392</t>
  </si>
  <si>
    <t>YISI JIANG</t>
  </si>
  <si>
    <t>X7202678K</t>
  </si>
  <si>
    <t>YHDK000018630</t>
  </si>
  <si>
    <t>银付-70</t>
  </si>
  <si>
    <t>支付ESP 清关费 发票号：2023/MAR/3007</t>
  </si>
  <si>
    <t>YHDK000018629</t>
  </si>
  <si>
    <t>银收-112</t>
  </si>
  <si>
    <t>PROPICIO 168 S.L FTS23/0002204&amp;FTS23/0002238</t>
  </si>
  <si>
    <t>YHDK000018609</t>
  </si>
  <si>
    <t>银收-111</t>
  </si>
  <si>
    <t>COUSINESHOP 2019 S.L FTS23/0002385</t>
  </si>
  <si>
    <t>YHDK000018608</t>
  </si>
  <si>
    <t>银收-110</t>
  </si>
  <si>
    <t>NHAFKRA 050 S.L FTS23/0002323</t>
  </si>
  <si>
    <t>NHAFKRA 050 S.L</t>
  </si>
  <si>
    <t>B99287831</t>
  </si>
  <si>
    <t>YHDK000018607</t>
  </si>
  <si>
    <t>银收-109</t>
  </si>
  <si>
    <t>JIEZHONG XU FTS23/0002324</t>
  </si>
  <si>
    <t>JIEZHONG XU</t>
  </si>
  <si>
    <t>X3462729X</t>
  </si>
  <si>
    <t>YHDK000018606</t>
  </si>
  <si>
    <t>银收-108</t>
  </si>
  <si>
    <t>2018 MINDEST S.L FTS23/0002045</t>
  </si>
  <si>
    <t>2018 MINDEST S.L</t>
  </si>
  <si>
    <t>B67281097</t>
  </si>
  <si>
    <t>YHDK000018605</t>
  </si>
  <si>
    <t>WE PHONE 2016 S.L 威锋电子 开给 MOVIEXPRESS SEVILLA S.L 外账发票 FTS23/0002225</t>
  </si>
  <si>
    <t>WE PHONE 2016 S.L 威锋电子</t>
  </si>
  <si>
    <t>B87358818</t>
  </si>
  <si>
    <t>YHDK000018604</t>
  </si>
  <si>
    <t>MI BAZAR S.L 王晓雪 FTS23/0002365</t>
  </si>
  <si>
    <t>YHDK000018603</t>
  </si>
  <si>
    <t>银付-62</t>
  </si>
  <si>
    <t>支付 ESP清关费 发票号：2023/MAR/3006</t>
  </si>
  <si>
    <t>YHDK000018602</t>
  </si>
  <si>
    <t>AYT清关公司 空运MOD031 自付关税</t>
  </si>
  <si>
    <t>AYT EXPRESS 安易通国际物流</t>
  </si>
  <si>
    <t>B67698415</t>
  </si>
  <si>
    <t>YHDK000018601</t>
  </si>
  <si>
    <t>银付-58</t>
  </si>
  <si>
    <t>future 10/2023 会计和劳工月度服务费 发票号：762</t>
  </si>
  <si>
    <t>YHDK000018579</t>
  </si>
  <si>
    <t>银收-85</t>
  </si>
  <si>
    <t>COUSINESHOP 2019 S.L FTS23/0002359</t>
  </si>
  <si>
    <t>B67468389-4</t>
  </si>
  <si>
    <t>YHDK000018542</t>
  </si>
  <si>
    <t>银收-84</t>
  </si>
  <si>
    <t>SUPERMERCADO FORTUNA 2016 S.L FTS23/0002262&amp;FTS23/0002256&amp;FTS23/0002361&amp;FTS23/0002362</t>
  </si>
  <si>
    <t>SUPERMERCADO FORTUNA 2016 S.L</t>
  </si>
  <si>
    <t>B87573358</t>
  </si>
  <si>
    <t>YHDK000018541</t>
  </si>
  <si>
    <t>银付-52</t>
  </si>
  <si>
    <t>688183667 Tariff_7.9_2020 09月费用 FT N.230811764</t>
  </si>
  <si>
    <t>YHDK000018540</t>
  </si>
  <si>
    <t>银收-83</t>
  </si>
  <si>
    <t>XIAOLAN HE FTS23/0002345</t>
  </si>
  <si>
    <t>XIAOLAN HE</t>
  </si>
  <si>
    <t>X6940152V</t>
  </si>
  <si>
    <t>YHDK000018539</t>
  </si>
  <si>
    <t>银收-82</t>
  </si>
  <si>
    <t>SENWEI WU FTS23/0002336&amp;FTS23/0002231</t>
  </si>
  <si>
    <t>YHDK000018538</t>
  </si>
  <si>
    <t>NOU MAXI SARRIA DE TER S.L. FTS23/0002357</t>
  </si>
  <si>
    <t>NOU MAXI SARRIA DE TER S.L.</t>
  </si>
  <si>
    <t>B16874737</t>
  </si>
  <si>
    <t>YHDK000018537</t>
  </si>
  <si>
    <t>银收-77</t>
  </si>
  <si>
    <t>LEAF &amp; HOUSE S.L FTS23/0001753</t>
  </si>
  <si>
    <t>LEAF &amp; HOUSE S.L</t>
  </si>
  <si>
    <t>B67441618</t>
  </si>
  <si>
    <t>YHDK000018501</t>
  </si>
  <si>
    <t>银收-67</t>
  </si>
  <si>
    <t>ZHU HUANHAI FTS23/0002229</t>
  </si>
  <si>
    <t>ZHU HUANHAI</t>
  </si>
  <si>
    <t>X7795207R</t>
  </si>
  <si>
    <t>YHDK000018488</t>
  </si>
  <si>
    <t>XIAOLAN HE FTS23/0002311</t>
  </si>
  <si>
    <t>YHDK000018479</t>
  </si>
  <si>
    <t>MIGO ISLA S.L FTS23/0002105&amp;FTS23/0002040</t>
  </si>
  <si>
    <t>MIGO ISLA S.L</t>
  </si>
  <si>
    <t>B57886137</t>
  </si>
  <si>
    <t>YHDK000018478</t>
  </si>
  <si>
    <t>EL AZRAK MERJANI HAMZA FTS23/0002234&amp;FTS23/0002293</t>
  </si>
  <si>
    <t>YHDK000018477</t>
  </si>
  <si>
    <t>GRAN MEDINA S.L FTS23/0002318</t>
  </si>
  <si>
    <t>GRAN MEDINA S.L</t>
  </si>
  <si>
    <t>B88156856</t>
  </si>
  <si>
    <t>YHDK000018476</t>
  </si>
  <si>
    <t>银收-46</t>
  </si>
  <si>
    <t>IUNTECH GALICIA S.L 齐力分公司 FTS23/0001933至FTS23/0002050</t>
  </si>
  <si>
    <t>YHDK000018442</t>
  </si>
  <si>
    <t>BAZAR LEGANES CENTRAL S.L FTS23/0002228&amp;FTS23/0002303</t>
  </si>
  <si>
    <t>BAZAR LEGANES CENTRAL S.L</t>
  </si>
  <si>
    <t>B13879051</t>
  </si>
  <si>
    <t>YHDK000018385</t>
  </si>
  <si>
    <t>XINXIN SHANGCHANG S.L FTS23/0002183&amp;FTS23/0002265</t>
  </si>
  <si>
    <t>YHDK000018384</t>
  </si>
  <si>
    <t>银收-37</t>
  </si>
  <si>
    <t>RACHIDA CHAABI FTS23/0002294&amp;FTS23/0002304</t>
  </si>
  <si>
    <t>RACHIDA CHAABI</t>
  </si>
  <si>
    <t>X2358853L</t>
  </si>
  <si>
    <t>YHDK000018383</t>
  </si>
  <si>
    <t>TE ESPERAMOS S.L. FTS23/0002033</t>
  </si>
  <si>
    <t>YHDK000018361</t>
  </si>
  <si>
    <t>银收-23</t>
  </si>
  <si>
    <t>BAZAR GRAND FORTUNA S.L FTS23/0002068&amp;FTS23/0002242</t>
  </si>
  <si>
    <t>BAZAR GRAND FORTUNA S.L</t>
  </si>
  <si>
    <t>B01795012</t>
  </si>
  <si>
    <t>YHDK000018360</t>
  </si>
  <si>
    <t>银收-22</t>
  </si>
  <si>
    <t>ASIAN GARDEN SECRET S.L FTS23/0002196&amp;FTS23/0001856&amp;FTS23/0002171</t>
  </si>
  <si>
    <t>YHDK000018359</t>
  </si>
  <si>
    <t>银付-14</t>
  </si>
  <si>
    <t>支付 AYT公司 清关费 发票号：ES028</t>
  </si>
  <si>
    <t>YHDK000018358</t>
  </si>
  <si>
    <t>CHANG ZONG LI FTS23/0002233</t>
  </si>
  <si>
    <t>CHANG ZONG LI</t>
  </si>
  <si>
    <t>X9930104S</t>
  </si>
  <si>
    <t>YHDK000018280</t>
  </si>
  <si>
    <t>YINGYING MAOXU FTS23/0002232</t>
  </si>
  <si>
    <t xml:space="preserve">YINGYING MAOXU </t>
  </si>
  <si>
    <t>55041860P</t>
  </si>
  <si>
    <t>YHDK000018279</t>
  </si>
  <si>
    <t>银付-3</t>
  </si>
  <si>
    <t>FUTURE CBL运输费 8月 factura 1A/235703</t>
  </si>
  <si>
    <t>YHDK000018278</t>
  </si>
  <si>
    <t>银付-2</t>
  </si>
  <si>
    <t>UNICO MYBOX CUOTA AGRUPADA MYBOX 01-10-2023</t>
  </si>
  <si>
    <t>YHDK000018276</t>
  </si>
  <si>
    <t>1020-1</t>
    <phoneticPr fontId="1" type="noConversion"/>
  </si>
  <si>
    <t>1020-2</t>
    <phoneticPr fontId="1" type="noConversion"/>
  </si>
  <si>
    <t>1040-1</t>
    <phoneticPr fontId="1" type="noConversion"/>
  </si>
  <si>
    <t>1040-2</t>
    <phoneticPr fontId="1" type="noConversion"/>
  </si>
  <si>
    <t>MOD115 3T</t>
    <phoneticPr fontId="1" type="noConversion"/>
  </si>
  <si>
    <t>MOD111 3T</t>
    <phoneticPr fontId="1" type="noConversion"/>
  </si>
  <si>
    <t>MOD202</t>
    <phoneticPr fontId="1" type="noConversion"/>
  </si>
  <si>
    <t>MOD031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</si>
</sst>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  <numFmt numFmtId="180" formatCode="dd/mm/yyyy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b/>
      <sz val="10"/>
      <color indexed="9"/>
      <name val="Calibri"/>
      <family val="2"/>
    </font>
    <font>
      <sz val="10"/>
      <color indexed="8"/>
      <name val="Calibri"/>
      <family val="2"/>
    </font>
    <font>
      <sz val="10"/>
      <color indexed="10"/>
      <name val="Calibri"/>
      <family val="2"/>
    </font>
    <font>
      <b/>
      <sz val="10"/>
      <color indexed="9"/>
      <name val="Calibri"/>
      <family val="2"/>
    </font>
    <font>
      <sz val="11"/>
      <color rgb="FF000000"/>
      <name val="宋体"/>
      <family val="3"/>
      <charset val="134"/>
    </font>
    <font>
      <sz val="10"/>
      <name val="Arial"/>
      <family val="2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0" fontId="3" fillId="0" borderId="0"/>
    <xf numFmtId="0" fontId="10" fillId="0" borderId="0"/>
    <xf numFmtId="0" fontId="11" fillId="0" borderId="0"/>
  </cellStyleXfs>
  <cellXfs count="28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4" fillId="0" borderId="1" xfId="1" applyFont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2" fillId="3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4" fillId="0" borderId="1" xfId="1" applyFont="1" applyBorder="1"/>
    <xf numFmtId="0" fontId="9" fillId="2" borderId="1" xfId="1" applyFont="1" applyFill="1" applyBorder="1"/>
    <xf numFmtId="0" fontId="4" fillId="2" borderId="1" xfId="1" applyFont="1" applyFill="1" applyBorder="1"/>
    <xf numFmtId="0" fontId="6" fillId="0" borderId="3" xfId="2" applyFont="1" applyBorder="1"/>
    <xf numFmtId="180" fontId="6" fillId="0" borderId="3" xfId="2" applyNumberFormat="1" applyFont="1" applyBorder="1" applyAlignment="1">
      <alignment horizontal="right"/>
    </xf>
    <xf numFmtId="4" fontId="6" fillId="0" borderId="3" xfId="2" applyNumberFormat="1" applyFont="1" applyBorder="1" applyAlignment="1">
      <alignment horizontal="right"/>
    </xf>
    <xf numFmtId="4" fontId="7" fillId="0" borderId="3" xfId="2" applyNumberFormat="1" applyFont="1" applyBorder="1" applyAlignment="1">
      <alignment horizontal="right"/>
    </xf>
    <xf numFmtId="0" fontId="4" fillId="0" borderId="1" xfId="1" applyFont="1" applyBorder="1"/>
    <xf numFmtId="178" fontId="4" fillId="0" borderId="1" xfId="1" applyNumberFormat="1" applyFont="1" applyBorder="1"/>
  </cellXfs>
  <cellStyles count="4">
    <cellStyle name="常规" xfId="0" builtinId="0"/>
    <cellStyle name="常规 2" xfId="1" xr:uid="{D11DCB92-70B5-4F71-99A7-4B56C587851B}"/>
    <cellStyle name="常规 3" xfId="2" xr:uid="{C56F7C67-64A0-4030-9658-02070A1D2CE6}"/>
    <cellStyle name="常规 4" xfId="3" xr:uid="{92AEFC26-4870-4C9B-AC7F-B3F1E4FD08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workbookViewId="0">
      <pane ySplit="1" topLeftCell="A17" activePane="bottomLeft" state="frozen"/>
      <selection pane="bottomLeft" activeCell="C49" sqref="C49"/>
    </sheetView>
  </sheetViews>
  <sheetFormatPr defaultRowHeight="13.8" x14ac:dyDescent="0.25"/>
  <cols>
    <col min="1" max="1" width="8.88671875" style="7"/>
    <col min="2" max="2" width="16.33203125" customWidth="1"/>
    <col min="3" max="3" width="15.5546875" customWidth="1"/>
    <col min="4" max="4" width="32.77734375" customWidth="1"/>
    <col min="5" max="5" width="27.88671875" customWidth="1"/>
    <col min="6" max="7" width="14" customWidth="1"/>
    <col min="8" max="8" width="30" customWidth="1"/>
  </cols>
  <sheetData>
    <row r="1" spans="1:7" x14ac:dyDescent="0.25">
      <c r="A1" s="8" t="s">
        <v>59</v>
      </c>
      <c r="B1" s="17" t="s">
        <v>0</v>
      </c>
      <c r="C1" s="17" t="s">
        <v>2</v>
      </c>
      <c r="D1" s="18" t="s">
        <v>90</v>
      </c>
      <c r="E1" s="18" t="s">
        <v>92</v>
      </c>
      <c r="F1" s="18" t="s">
        <v>94</v>
      </c>
      <c r="G1" s="17" t="s">
        <v>4</v>
      </c>
    </row>
    <row r="2" spans="1:7" ht="14.4" x14ac:dyDescent="0.3">
      <c r="A2" s="7">
        <v>1001</v>
      </c>
      <c r="B2" s="23">
        <v>45230</v>
      </c>
      <c r="C2" s="23">
        <v>45230</v>
      </c>
      <c r="D2" s="22" t="s">
        <v>108</v>
      </c>
      <c r="E2" s="22" t="s">
        <v>110</v>
      </c>
      <c r="F2" s="24">
        <v>19626.03</v>
      </c>
      <c r="G2" s="24">
        <v>33389.86</v>
      </c>
    </row>
    <row r="3" spans="1:7" ht="14.4" x14ac:dyDescent="0.3">
      <c r="A3" s="7">
        <v>1002</v>
      </c>
      <c r="B3" s="23">
        <v>45230</v>
      </c>
      <c r="C3" s="23">
        <v>45230</v>
      </c>
      <c r="D3" s="22" t="s">
        <v>66</v>
      </c>
      <c r="E3" s="22" t="s">
        <v>9</v>
      </c>
      <c r="F3" s="24">
        <v>1071.1500000000001</v>
      </c>
      <c r="G3" s="24">
        <v>13763.83</v>
      </c>
    </row>
    <row r="4" spans="1:7" ht="14.4" x14ac:dyDescent="0.3">
      <c r="A4" s="7">
        <v>1003</v>
      </c>
      <c r="B4" s="23">
        <v>45230</v>
      </c>
      <c r="C4" s="23">
        <v>45230</v>
      </c>
      <c r="D4" s="22" t="s">
        <v>72</v>
      </c>
      <c r="E4" s="22" t="s">
        <v>73</v>
      </c>
      <c r="F4" s="25">
        <v>-4510.3900000000003</v>
      </c>
      <c r="G4" s="24">
        <v>12692.68</v>
      </c>
    </row>
    <row r="5" spans="1:7" ht="14.4" x14ac:dyDescent="0.3">
      <c r="A5" s="7">
        <v>1004</v>
      </c>
      <c r="B5" s="23">
        <v>45230</v>
      </c>
      <c r="C5" s="23">
        <v>45230</v>
      </c>
      <c r="D5" s="22" t="s">
        <v>72</v>
      </c>
      <c r="E5" s="22" t="s">
        <v>74</v>
      </c>
      <c r="F5" s="25">
        <v>-241.66</v>
      </c>
      <c r="G5" s="24">
        <v>17203.07</v>
      </c>
    </row>
    <row r="6" spans="1:7" ht="14.4" x14ac:dyDescent="0.3">
      <c r="A6" s="7">
        <v>1005</v>
      </c>
      <c r="B6" s="23">
        <v>45230</v>
      </c>
      <c r="C6" s="23">
        <v>45230</v>
      </c>
      <c r="D6" s="22" t="s">
        <v>65</v>
      </c>
      <c r="E6" s="22" t="s">
        <v>147</v>
      </c>
      <c r="F6" s="24">
        <v>139.91</v>
      </c>
      <c r="G6" s="24">
        <v>17444.73</v>
      </c>
    </row>
    <row r="7" spans="1:7" ht="14.4" x14ac:dyDescent="0.3">
      <c r="A7" s="7">
        <v>1006</v>
      </c>
      <c r="B7" s="23">
        <v>45230</v>
      </c>
      <c r="C7" s="23">
        <v>45230</v>
      </c>
      <c r="D7" s="22" t="s">
        <v>65</v>
      </c>
      <c r="E7" s="22" t="s">
        <v>148</v>
      </c>
      <c r="F7" s="24">
        <v>710.1</v>
      </c>
      <c r="G7" s="24">
        <v>17304.82</v>
      </c>
    </row>
    <row r="8" spans="1:7" ht="14.4" x14ac:dyDescent="0.3">
      <c r="A8" s="7">
        <v>1007</v>
      </c>
      <c r="B8" s="23">
        <v>45230</v>
      </c>
      <c r="C8" s="23">
        <v>45230</v>
      </c>
      <c r="D8" s="22" t="s">
        <v>65</v>
      </c>
      <c r="E8" s="22" t="s">
        <v>149</v>
      </c>
      <c r="F8" s="24">
        <v>1992.7</v>
      </c>
      <c r="G8" s="24">
        <v>16594.72</v>
      </c>
    </row>
    <row r="9" spans="1:7" ht="14.4" x14ac:dyDescent="0.3">
      <c r="A9" s="7">
        <v>1008</v>
      </c>
      <c r="B9" s="23">
        <v>45229</v>
      </c>
      <c r="C9" s="23">
        <v>45229</v>
      </c>
      <c r="D9" s="22" t="s">
        <v>66</v>
      </c>
      <c r="E9" s="22" t="s">
        <v>9</v>
      </c>
      <c r="F9" s="24">
        <v>2605.19</v>
      </c>
      <c r="G9" s="24">
        <v>14602.02</v>
      </c>
    </row>
    <row r="10" spans="1:7" ht="14.4" x14ac:dyDescent="0.3">
      <c r="A10" s="7">
        <v>1009</v>
      </c>
      <c r="B10" s="23">
        <v>45229</v>
      </c>
      <c r="C10" s="23">
        <v>45229</v>
      </c>
      <c r="D10" s="22" t="s">
        <v>65</v>
      </c>
      <c r="E10" s="22" t="s">
        <v>150</v>
      </c>
      <c r="F10" s="24">
        <v>546.12</v>
      </c>
      <c r="G10" s="24">
        <v>11996.83</v>
      </c>
    </row>
    <row r="11" spans="1:7" ht="14.4" x14ac:dyDescent="0.3">
      <c r="A11" s="7">
        <v>1010</v>
      </c>
      <c r="B11" s="23">
        <v>45226</v>
      </c>
      <c r="C11" s="23">
        <v>45226</v>
      </c>
      <c r="D11" s="22" t="s">
        <v>66</v>
      </c>
      <c r="E11" s="22" t="s">
        <v>9</v>
      </c>
      <c r="F11" s="24">
        <v>783.4</v>
      </c>
      <c r="G11" s="24">
        <v>11450.71</v>
      </c>
    </row>
    <row r="12" spans="1:7" ht="14.4" x14ac:dyDescent="0.3">
      <c r="A12" s="7">
        <v>1011</v>
      </c>
      <c r="B12" s="23">
        <v>45226</v>
      </c>
      <c r="C12" s="23">
        <v>45226</v>
      </c>
      <c r="D12" s="22" t="s">
        <v>66</v>
      </c>
      <c r="E12" s="22" t="s">
        <v>9</v>
      </c>
      <c r="F12" s="24">
        <v>541.65</v>
      </c>
      <c r="G12" s="24">
        <v>10667.31</v>
      </c>
    </row>
    <row r="13" spans="1:7" ht="14.4" x14ac:dyDescent="0.3">
      <c r="A13" s="7">
        <v>1012</v>
      </c>
      <c r="B13" s="23">
        <v>45226</v>
      </c>
      <c r="C13" s="23">
        <v>45226</v>
      </c>
      <c r="D13" s="22" t="s">
        <v>66</v>
      </c>
      <c r="E13" s="22" t="s">
        <v>9</v>
      </c>
      <c r="F13" s="24">
        <v>994.69</v>
      </c>
      <c r="G13" s="24">
        <v>10125.66</v>
      </c>
    </row>
    <row r="14" spans="1:7" ht="14.4" x14ac:dyDescent="0.3">
      <c r="A14" s="7">
        <v>1013</v>
      </c>
      <c r="B14" s="23">
        <v>45226</v>
      </c>
      <c r="C14" s="23">
        <v>45226</v>
      </c>
      <c r="D14" s="22" t="s">
        <v>66</v>
      </c>
      <c r="E14" s="22" t="s">
        <v>9</v>
      </c>
      <c r="F14" s="24">
        <v>357.54</v>
      </c>
      <c r="G14" s="24">
        <v>9130.9699999999993</v>
      </c>
    </row>
    <row r="15" spans="1:7" ht="14.4" x14ac:dyDescent="0.3">
      <c r="A15" s="7">
        <v>1014</v>
      </c>
      <c r="B15" s="23">
        <v>45226</v>
      </c>
      <c r="C15" s="23">
        <v>45226</v>
      </c>
      <c r="D15" s="22" t="s">
        <v>65</v>
      </c>
      <c r="E15" s="22" t="s">
        <v>151</v>
      </c>
      <c r="F15" s="24">
        <v>222.99</v>
      </c>
      <c r="G15" s="24">
        <v>8773.43</v>
      </c>
    </row>
    <row r="16" spans="1:7" ht="14.4" x14ac:dyDescent="0.3">
      <c r="A16" s="7">
        <v>1015</v>
      </c>
      <c r="B16" s="23">
        <v>45226</v>
      </c>
      <c r="C16" s="23">
        <v>45226</v>
      </c>
      <c r="D16" s="22" t="s">
        <v>65</v>
      </c>
      <c r="E16" s="22" t="s">
        <v>152</v>
      </c>
      <c r="F16" s="24">
        <v>431.11</v>
      </c>
      <c r="G16" s="24">
        <v>8550.44</v>
      </c>
    </row>
    <row r="17" spans="1:7" ht="14.4" x14ac:dyDescent="0.3">
      <c r="A17" s="7">
        <v>1016</v>
      </c>
      <c r="B17" s="23">
        <v>45226</v>
      </c>
      <c r="C17" s="23">
        <v>45226</v>
      </c>
      <c r="D17" s="22" t="s">
        <v>65</v>
      </c>
      <c r="E17" s="22" t="s">
        <v>109</v>
      </c>
      <c r="F17" s="24">
        <v>1106.44</v>
      </c>
      <c r="G17" s="24">
        <v>8119.33</v>
      </c>
    </row>
    <row r="18" spans="1:7" ht="14.4" x14ac:dyDescent="0.3">
      <c r="A18" s="7">
        <v>1017</v>
      </c>
      <c r="B18" s="23">
        <v>45225</v>
      </c>
      <c r="C18" s="23">
        <v>45225</v>
      </c>
      <c r="D18" s="22" t="s">
        <v>65</v>
      </c>
      <c r="E18" s="22" t="s">
        <v>153</v>
      </c>
      <c r="F18" s="24">
        <v>1301.51</v>
      </c>
      <c r="G18" s="24">
        <v>7012.89</v>
      </c>
    </row>
    <row r="19" spans="1:7" ht="14.4" x14ac:dyDescent="0.3">
      <c r="A19" s="7">
        <v>1018</v>
      </c>
      <c r="B19" s="23">
        <v>45224</v>
      </c>
      <c r="C19" s="23">
        <v>45224</v>
      </c>
      <c r="D19" s="22" t="s">
        <v>67</v>
      </c>
      <c r="E19" s="22" t="s">
        <v>68</v>
      </c>
      <c r="F19" s="25">
        <v>-2294.8000000000002</v>
      </c>
      <c r="G19" s="24">
        <v>5711.38</v>
      </c>
    </row>
    <row r="20" spans="1:7" ht="14.4" x14ac:dyDescent="0.3">
      <c r="A20" s="7">
        <v>1019</v>
      </c>
      <c r="B20" s="23">
        <v>45224</v>
      </c>
      <c r="C20" s="23">
        <v>45224</v>
      </c>
      <c r="D20" s="22" t="s">
        <v>67</v>
      </c>
      <c r="E20" s="22" t="s">
        <v>68</v>
      </c>
      <c r="F20" s="25">
        <v>-20000</v>
      </c>
      <c r="G20" s="24">
        <v>8006.18</v>
      </c>
    </row>
    <row r="21" spans="1:7" ht="14.4" x14ac:dyDescent="0.3">
      <c r="A21" s="7" t="s">
        <v>477</v>
      </c>
      <c r="B21" s="23">
        <v>45224</v>
      </c>
      <c r="C21" s="23">
        <v>45224</v>
      </c>
      <c r="D21" s="22" t="s">
        <v>65</v>
      </c>
      <c r="E21" s="22" t="s">
        <v>154</v>
      </c>
      <c r="F21" s="24">
        <v>614.44000000000005</v>
      </c>
      <c r="G21" s="24">
        <v>28006.18</v>
      </c>
    </row>
    <row r="22" spans="1:7" ht="14.4" x14ac:dyDescent="0.3">
      <c r="A22" s="7" t="s">
        <v>478</v>
      </c>
      <c r="B22" s="23"/>
      <c r="C22" s="23"/>
      <c r="D22" s="22"/>
      <c r="E22" s="22"/>
      <c r="F22" s="24"/>
      <c r="G22" s="24"/>
    </row>
    <row r="23" spans="1:7" ht="14.4" x14ac:dyDescent="0.3">
      <c r="A23" s="7">
        <v>1021</v>
      </c>
      <c r="B23" s="23">
        <v>45223</v>
      </c>
      <c r="C23" s="23">
        <v>45223</v>
      </c>
      <c r="D23" s="22" t="s">
        <v>66</v>
      </c>
      <c r="E23" s="22" t="s">
        <v>9</v>
      </c>
      <c r="F23" s="24">
        <v>1910.29</v>
      </c>
      <c r="G23" s="24">
        <v>27391.74</v>
      </c>
    </row>
    <row r="24" spans="1:7" ht="14.4" x14ac:dyDescent="0.3">
      <c r="A24" s="7">
        <v>1022</v>
      </c>
      <c r="B24" s="23">
        <v>45223</v>
      </c>
      <c r="C24" s="23">
        <v>45223</v>
      </c>
      <c r="D24" s="22" t="s">
        <v>65</v>
      </c>
      <c r="E24" s="22" t="s">
        <v>107</v>
      </c>
      <c r="F24" s="24">
        <v>976.7</v>
      </c>
      <c r="G24" s="24">
        <v>25481.45</v>
      </c>
    </row>
    <row r="25" spans="1:7" ht="14.4" x14ac:dyDescent="0.3">
      <c r="A25" s="7">
        <v>1023</v>
      </c>
      <c r="B25" s="23">
        <v>45223</v>
      </c>
      <c r="C25" s="23">
        <v>45223</v>
      </c>
      <c r="D25" s="22" t="s">
        <v>66</v>
      </c>
      <c r="E25" s="22" t="s">
        <v>9</v>
      </c>
      <c r="F25" s="24">
        <v>1475</v>
      </c>
      <c r="G25" s="24">
        <v>24504.75</v>
      </c>
    </row>
    <row r="26" spans="1:7" ht="14.4" x14ac:dyDescent="0.3">
      <c r="A26" s="7">
        <v>1024</v>
      </c>
      <c r="B26" s="23">
        <v>45223</v>
      </c>
      <c r="C26" s="23">
        <v>45223</v>
      </c>
      <c r="D26" s="22" t="s">
        <v>155</v>
      </c>
      <c r="E26" s="22" t="s">
        <v>156</v>
      </c>
      <c r="F26" s="25">
        <v>-181.5</v>
      </c>
      <c r="G26" s="24">
        <v>23029.75</v>
      </c>
    </row>
    <row r="27" spans="1:7" ht="14.4" x14ac:dyDescent="0.3">
      <c r="A27" s="7">
        <v>1025</v>
      </c>
      <c r="B27" s="23">
        <v>45223</v>
      </c>
      <c r="C27" s="23">
        <v>45223</v>
      </c>
      <c r="D27" s="22" t="s">
        <v>66</v>
      </c>
      <c r="E27" s="22" t="s">
        <v>9</v>
      </c>
      <c r="F27" s="24">
        <v>2190.42</v>
      </c>
      <c r="G27" s="24">
        <v>23211.25</v>
      </c>
    </row>
    <row r="28" spans="1:7" ht="14.4" x14ac:dyDescent="0.3">
      <c r="A28" s="7">
        <v>1026</v>
      </c>
      <c r="B28" s="23">
        <v>45223</v>
      </c>
      <c r="C28" s="23">
        <v>45223</v>
      </c>
      <c r="D28" s="22" t="s">
        <v>65</v>
      </c>
      <c r="E28" s="22" t="s">
        <v>106</v>
      </c>
      <c r="F28" s="24">
        <v>590.85</v>
      </c>
      <c r="G28" s="24">
        <v>21020.83</v>
      </c>
    </row>
    <row r="29" spans="1:7" ht="14.4" x14ac:dyDescent="0.3">
      <c r="A29" s="7">
        <v>1027</v>
      </c>
      <c r="B29" s="23">
        <v>45222</v>
      </c>
      <c r="C29" s="23">
        <v>45222</v>
      </c>
      <c r="D29" s="22" t="s">
        <v>66</v>
      </c>
      <c r="E29" s="22" t="s">
        <v>9</v>
      </c>
      <c r="F29" s="24">
        <v>883.8</v>
      </c>
      <c r="G29" s="24">
        <v>20429.98</v>
      </c>
    </row>
    <row r="30" spans="1:7" ht="14.4" x14ac:dyDescent="0.3">
      <c r="A30" s="7">
        <v>1028</v>
      </c>
      <c r="B30" s="23">
        <v>45220</v>
      </c>
      <c r="C30" s="23">
        <v>45220</v>
      </c>
      <c r="D30" s="22" t="s">
        <v>66</v>
      </c>
      <c r="E30" s="22" t="s">
        <v>9</v>
      </c>
      <c r="F30" s="24">
        <v>566.66999999999996</v>
      </c>
      <c r="G30" s="24">
        <v>19546.18</v>
      </c>
    </row>
    <row r="31" spans="1:7" ht="14.4" x14ac:dyDescent="0.3">
      <c r="A31" s="7">
        <v>1029</v>
      </c>
      <c r="B31" s="23">
        <v>45220</v>
      </c>
      <c r="C31" s="23">
        <v>45220</v>
      </c>
      <c r="D31" s="22" t="s">
        <v>66</v>
      </c>
      <c r="E31" s="22" t="s">
        <v>9</v>
      </c>
      <c r="F31" s="24">
        <v>457.24</v>
      </c>
      <c r="G31" s="24">
        <v>18979.509999999998</v>
      </c>
    </row>
    <row r="32" spans="1:7" ht="14.4" x14ac:dyDescent="0.3">
      <c r="A32" s="7">
        <v>1030</v>
      </c>
      <c r="B32" s="23">
        <v>45220</v>
      </c>
      <c r="C32" s="23">
        <v>45220</v>
      </c>
      <c r="D32" s="22" t="s">
        <v>157</v>
      </c>
      <c r="E32" s="22" t="s">
        <v>158</v>
      </c>
      <c r="F32" s="24">
        <v>958.46</v>
      </c>
      <c r="G32" s="24">
        <v>18522.27</v>
      </c>
    </row>
    <row r="33" spans="1:7" ht="14.4" x14ac:dyDescent="0.3">
      <c r="A33" s="7">
        <v>1031</v>
      </c>
      <c r="B33" s="23">
        <v>45219</v>
      </c>
      <c r="C33" s="23">
        <v>45219</v>
      </c>
      <c r="D33" s="22" t="s">
        <v>66</v>
      </c>
      <c r="E33" s="22" t="s">
        <v>9</v>
      </c>
      <c r="F33" s="24">
        <v>922.46</v>
      </c>
      <c r="G33" s="24">
        <v>17563.810000000001</v>
      </c>
    </row>
    <row r="34" spans="1:7" ht="14.4" x14ac:dyDescent="0.3">
      <c r="A34" s="7">
        <v>1032</v>
      </c>
      <c r="B34" s="23">
        <v>45219</v>
      </c>
      <c r="C34" s="23">
        <v>45219</v>
      </c>
      <c r="D34" s="22" t="s">
        <v>159</v>
      </c>
      <c r="E34" s="22" t="s">
        <v>160</v>
      </c>
      <c r="F34" s="25">
        <v>-1140</v>
      </c>
      <c r="G34" s="24">
        <v>16641.349999999999</v>
      </c>
    </row>
    <row r="35" spans="1:7" ht="14.4" x14ac:dyDescent="0.3">
      <c r="A35" s="7">
        <v>1033</v>
      </c>
      <c r="B35" s="23">
        <v>45219</v>
      </c>
      <c r="C35" s="23">
        <v>45219</v>
      </c>
      <c r="D35" s="22" t="s">
        <v>161</v>
      </c>
      <c r="E35" s="22" t="s">
        <v>162</v>
      </c>
      <c r="F35" s="25">
        <v>-367.52</v>
      </c>
      <c r="G35" s="24">
        <v>17781.349999999999</v>
      </c>
    </row>
    <row r="36" spans="1:7" ht="14.4" x14ac:dyDescent="0.3">
      <c r="A36" s="7">
        <v>1034</v>
      </c>
      <c r="B36" s="23">
        <v>45219</v>
      </c>
      <c r="C36" s="23">
        <v>45219</v>
      </c>
      <c r="D36" s="22" t="s">
        <v>163</v>
      </c>
      <c r="E36" s="22" t="s">
        <v>164</v>
      </c>
      <c r="F36" s="25">
        <v>-282.35000000000002</v>
      </c>
      <c r="G36" s="24">
        <v>18148.87</v>
      </c>
    </row>
    <row r="37" spans="1:7" ht="14.4" x14ac:dyDescent="0.3">
      <c r="A37" s="7">
        <v>1035</v>
      </c>
      <c r="B37" s="23">
        <v>45219</v>
      </c>
      <c r="C37" s="23">
        <v>45219</v>
      </c>
      <c r="D37" s="22" t="s">
        <v>65</v>
      </c>
      <c r="E37" s="22" t="s">
        <v>165</v>
      </c>
      <c r="F37" s="24">
        <v>496.33</v>
      </c>
      <c r="G37" s="24">
        <v>18431.22</v>
      </c>
    </row>
    <row r="38" spans="1:7" ht="14.4" x14ac:dyDescent="0.3">
      <c r="A38" s="7">
        <v>1036</v>
      </c>
      <c r="B38" s="23">
        <v>45219</v>
      </c>
      <c r="C38" s="23">
        <v>45219</v>
      </c>
      <c r="D38" s="22" t="s">
        <v>65</v>
      </c>
      <c r="E38" s="22" t="s">
        <v>154</v>
      </c>
      <c r="F38" s="24">
        <v>707.12</v>
      </c>
      <c r="G38" s="24">
        <v>17934.89</v>
      </c>
    </row>
    <row r="39" spans="1:7" ht="14.4" x14ac:dyDescent="0.3">
      <c r="A39" s="7">
        <v>1037</v>
      </c>
      <c r="B39" s="23">
        <v>45218</v>
      </c>
      <c r="C39" s="23">
        <v>45218</v>
      </c>
      <c r="D39" s="22" t="s">
        <v>108</v>
      </c>
      <c r="E39" s="22" t="s">
        <v>110</v>
      </c>
      <c r="F39" s="24">
        <v>4000</v>
      </c>
      <c r="G39" s="24">
        <v>17227.77</v>
      </c>
    </row>
    <row r="40" spans="1:7" ht="14.4" x14ac:dyDescent="0.3">
      <c r="A40" s="7">
        <v>1038</v>
      </c>
      <c r="B40" s="23">
        <v>45217</v>
      </c>
      <c r="C40" s="23">
        <v>45217</v>
      </c>
      <c r="D40" s="22" t="s">
        <v>65</v>
      </c>
      <c r="E40" s="22" t="s">
        <v>150</v>
      </c>
      <c r="F40" s="24">
        <v>608.47</v>
      </c>
      <c r="G40" s="24">
        <v>13227.77</v>
      </c>
    </row>
    <row r="41" spans="1:7" ht="14.4" x14ac:dyDescent="0.3">
      <c r="A41" s="7">
        <v>1039</v>
      </c>
      <c r="B41" s="23">
        <v>45217</v>
      </c>
      <c r="C41" s="23">
        <v>45217</v>
      </c>
      <c r="D41" s="22" t="s">
        <v>66</v>
      </c>
      <c r="E41" s="22" t="s">
        <v>9</v>
      </c>
      <c r="F41" s="24">
        <v>532.41999999999996</v>
      </c>
      <c r="G41" s="24">
        <v>12619.3</v>
      </c>
    </row>
    <row r="42" spans="1:7" ht="14.4" x14ac:dyDescent="0.3">
      <c r="A42" s="7" t="s">
        <v>479</v>
      </c>
      <c r="B42" s="23">
        <v>45217</v>
      </c>
      <c r="C42" s="23">
        <v>45217</v>
      </c>
      <c r="D42" s="22" t="s">
        <v>65</v>
      </c>
      <c r="E42" s="22" t="s">
        <v>154</v>
      </c>
      <c r="F42" s="24">
        <v>712.88</v>
      </c>
      <c r="G42" s="24">
        <v>12086.88</v>
      </c>
    </row>
    <row r="43" spans="1:7" ht="14.4" x14ac:dyDescent="0.3">
      <c r="A43" s="7" t="s">
        <v>480</v>
      </c>
      <c r="B43" s="23"/>
      <c r="C43" s="23"/>
      <c r="D43" s="22"/>
      <c r="E43" s="22"/>
      <c r="F43" s="24"/>
      <c r="G43" s="24"/>
    </row>
    <row r="44" spans="1:7" ht="14.4" x14ac:dyDescent="0.3">
      <c r="A44" s="7">
        <v>1041</v>
      </c>
      <c r="B44" s="23">
        <v>45216</v>
      </c>
      <c r="C44" s="23">
        <v>45216</v>
      </c>
      <c r="D44" s="22" t="s">
        <v>66</v>
      </c>
      <c r="E44" s="22" t="s">
        <v>9</v>
      </c>
      <c r="F44" s="24">
        <v>273.02</v>
      </c>
      <c r="G44" s="24">
        <v>11374</v>
      </c>
    </row>
    <row r="45" spans="1:7" ht="14.4" x14ac:dyDescent="0.3">
      <c r="A45" s="7">
        <v>1042</v>
      </c>
      <c r="B45" s="23">
        <v>45216</v>
      </c>
      <c r="C45" s="23">
        <v>45216</v>
      </c>
      <c r="D45" s="22" t="s">
        <v>76</v>
      </c>
      <c r="E45" s="22" t="s">
        <v>77</v>
      </c>
      <c r="F45" s="25">
        <v>-8256.2000000000007</v>
      </c>
      <c r="G45" s="24">
        <v>11100.98</v>
      </c>
    </row>
    <row r="46" spans="1:7" ht="14.4" x14ac:dyDescent="0.3">
      <c r="A46" s="7">
        <v>1043</v>
      </c>
      <c r="B46" s="23">
        <v>45216</v>
      </c>
      <c r="C46" s="23">
        <v>45216</v>
      </c>
      <c r="D46" s="22" t="s">
        <v>65</v>
      </c>
      <c r="E46" s="22" t="s">
        <v>96</v>
      </c>
      <c r="F46" s="24">
        <v>1065.01</v>
      </c>
      <c r="G46" s="24">
        <v>19357.18</v>
      </c>
    </row>
    <row r="47" spans="1:7" ht="14.4" x14ac:dyDescent="0.3">
      <c r="A47" s="7">
        <v>1044</v>
      </c>
      <c r="B47" s="23">
        <v>45216</v>
      </c>
      <c r="C47" s="23">
        <v>45216</v>
      </c>
      <c r="D47" s="22" t="s">
        <v>65</v>
      </c>
      <c r="E47" s="22" t="s">
        <v>166</v>
      </c>
      <c r="F47" s="24">
        <v>1506</v>
      </c>
      <c r="G47" s="24">
        <v>18292.169999999998</v>
      </c>
    </row>
    <row r="48" spans="1:7" ht="14.4" x14ac:dyDescent="0.3">
      <c r="A48" s="7">
        <v>1045</v>
      </c>
      <c r="B48" s="23">
        <v>45215</v>
      </c>
      <c r="C48" s="23">
        <v>45215</v>
      </c>
      <c r="D48" s="22" t="s">
        <v>65</v>
      </c>
      <c r="E48" s="22" t="s">
        <v>167</v>
      </c>
      <c r="F48" s="24">
        <v>591.9</v>
      </c>
      <c r="G48" s="24">
        <v>16786.169999999998</v>
      </c>
    </row>
    <row r="49" spans="1:7" ht="14.4" x14ac:dyDescent="0.3">
      <c r="A49" s="7">
        <v>1046</v>
      </c>
      <c r="B49" s="23">
        <v>45215</v>
      </c>
      <c r="C49" s="23">
        <v>45215</v>
      </c>
      <c r="D49" s="22" t="s">
        <v>65</v>
      </c>
      <c r="E49" s="22" t="s">
        <v>168</v>
      </c>
      <c r="F49" s="24">
        <v>657.72</v>
      </c>
      <c r="G49" s="24">
        <v>16194.27</v>
      </c>
    </row>
    <row r="50" spans="1:7" ht="14.4" x14ac:dyDescent="0.3">
      <c r="A50" s="7">
        <v>1047</v>
      </c>
      <c r="B50" s="23">
        <v>45215</v>
      </c>
      <c r="C50" s="23">
        <v>45215</v>
      </c>
      <c r="D50" s="22" t="s">
        <v>65</v>
      </c>
      <c r="E50" s="22" t="s">
        <v>169</v>
      </c>
      <c r="F50" s="24">
        <v>2941.75</v>
      </c>
      <c r="G50" s="24">
        <v>15536.55</v>
      </c>
    </row>
    <row r="51" spans="1:7" ht="14.4" x14ac:dyDescent="0.3">
      <c r="A51" s="7">
        <v>1048</v>
      </c>
      <c r="B51" s="23">
        <v>45215</v>
      </c>
      <c r="C51" s="23">
        <v>45215</v>
      </c>
      <c r="D51" s="22" t="s">
        <v>65</v>
      </c>
      <c r="E51" s="22" t="s">
        <v>170</v>
      </c>
      <c r="F51" s="24">
        <v>4896.59</v>
      </c>
      <c r="G51" s="24">
        <v>12594.8</v>
      </c>
    </row>
    <row r="52" spans="1:7" ht="14.4" x14ac:dyDescent="0.3">
      <c r="A52" s="7">
        <v>1049</v>
      </c>
      <c r="B52" s="23">
        <v>45215</v>
      </c>
      <c r="C52" s="23">
        <v>45215</v>
      </c>
      <c r="D52" s="22" t="s">
        <v>66</v>
      </c>
      <c r="E52" s="22" t="s">
        <v>9</v>
      </c>
      <c r="F52" s="24">
        <v>1078</v>
      </c>
      <c r="G52" s="24">
        <v>7698.21</v>
      </c>
    </row>
    <row r="53" spans="1:7" ht="14.4" x14ac:dyDescent="0.3">
      <c r="A53" s="7">
        <v>1050</v>
      </c>
      <c r="B53" s="23">
        <v>45215</v>
      </c>
      <c r="C53" s="23">
        <v>45215</v>
      </c>
      <c r="D53" s="22" t="s">
        <v>76</v>
      </c>
      <c r="E53" s="22" t="s">
        <v>77</v>
      </c>
      <c r="F53" s="25">
        <v>-12877.28</v>
      </c>
      <c r="G53" s="24">
        <v>6620.21</v>
      </c>
    </row>
    <row r="54" spans="1:7" ht="14.4" x14ac:dyDescent="0.3">
      <c r="A54" s="7">
        <v>1051</v>
      </c>
      <c r="B54" s="23">
        <v>45215</v>
      </c>
      <c r="C54" s="23">
        <v>45215</v>
      </c>
      <c r="D54" s="22" t="s">
        <v>171</v>
      </c>
      <c r="E54" s="22" t="s">
        <v>172</v>
      </c>
      <c r="F54" s="25">
        <v>-288.36</v>
      </c>
      <c r="G54" s="24">
        <v>19497.490000000002</v>
      </c>
    </row>
    <row r="55" spans="1:7" ht="14.4" x14ac:dyDescent="0.3">
      <c r="A55" s="7">
        <v>1052</v>
      </c>
      <c r="B55" s="23">
        <v>45215</v>
      </c>
      <c r="C55" s="23">
        <v>45215</v>
      </c>
      <c r="D55" s="22" t="s">
        <v>78</v>
      </c>
      <c r="E55" s="22" t="s">
        <v>71</v>
      </c>
      <c r="F55" s="25">
        <v>-559.02</v>
      </c>
      <c r="G55" s="24">
        <v>19785.849999999999</v>
      </c>
    </row>
    <row r="56" spans="1:7" ht="14.4" x14ac:dyDescent="0.3">
      <c r="A56" s="7">
        <v>1053</v>
      </c>
      <c r="B56" s="23">
        <v>45212</v>
      </c>
      <c r="C56" s="23">
        <v>45212</v>
      </c>
      <c r="D56" s="22" t="s">
        <v>66</v>
      </c>
      <c r="E56" s="22" t="s">
        <v>9</v>
      </c>
      <c r="F56" s="24">
        <v>551.20000000000005</v>
      </c>
      <c r="G56" s="24">
        <v>20344.87</v>
      </c>
    </row>
    <row r="57" spans="1:7" ht="14.4" x14ac:dyDescent="0.3">
      <c r="A57" s="7">
        <v>1054</v>
      </c>
      <c r="B57" s="23">
        <v>45211</v>
      </c>
      <c r="C57" s="23">
        <v>45211</v>
      </c>
      <c r="D57" s="22" t="s">
        <v>66</v>
      </c>
      <c r="E57" s="22" t="s">
        <v>9</v>
      </c>
      <c r="F57" s="24">
        <v>415.38</v>
      </c>
      <c r="G57" s="24">
        <v>19793.669999999998</v>
      </c>
    </row>
    <row r="58" spans="1:7" ht="14.4" x14ac:dyDescent="0.3">
      <c r="A58" s="7">
        <v>1055</v>
      </c>
      <c r="B58" s="23">
        <v>45211</v>
      </c>
      <c r="C58" s="23">
        <v>45211</v>
      </c>
      <c r="D58" s="22" t="s">
        <v>79</v>
      </c>
      <c r="E58" s="22" t="s">
        <v>71</v>
      </c>
      <c r="F58" s="25">
        <v>-9.66</v>
      </c>
      <c r="G58" s="24">
        <v>19378.29</v>
      </c>
    </row>
    <row r="59" spans="1:7" ht="14.4" x14ac:dyDescent="0.3">
      <c r="A59" s="7">
        <v>1056</v>
      </c>
      <c r="B59" s="23">
        <v>45211</v>
      </c>
      <c r="C59" s="23">
        <v>45211</v>
      </c>
      <c r="D59" s="22" t="s">
        <v>65</v>
      </c>
      <c r="E59" s="22" t="s">
        <v>173</v>
      </c>
      <c r="F59" s="24">
        <v>308.25</v>
      </c>
      <c r="G59" s="24">
        <v>19387.95</v>
      </c>
    </row>
    <row r="60" spans="1:7" ht="14.4" x14ac:dyDescent="0.3">
      <c r="A60" s="7">
        <v>1057</v>
      </c>
      <c r="B60" s="23">
        <v>45211</v>
      </c>
      <c r="C60" s="23">
        <v>45211</v>
      </c>
      <c r="D60" s="22" t="s">
        <v>65</v>
      </c>
      <c r="E60" s="22" t="s">
        <v>174</v>
      </c>
      <c r="F60" s="24">
        <v>555.76</v>
      </c>
      <c r="G60" s="24">
        <v>19079.7</v>
      </c>
    </row>
    <row r="61" spans="1:7" ht="14.4" x14ac:dyDescent="0.3">
      <c r="A61" s="7">
        <v>1058</v>
      </c>
      <c r="B61" s="23">
        <v>45210</v>
      </c>
      <c r="C61" s="23">
        <v>45210</v>
      </c>
      <c r="D61" s="22" t="s">
        <v>66</v>
      </c>
      <c r="E61" s="22" t="s">
        <v>9</v>
      </c>
      <c r="F61" s="24">
        <v>806.3</v>
      </c>
      <c r="G61" s="24">
        <v>18523.939999999999</v>
      </c>
    </row>
    <row r="62" spans="1:7" ht="14.4" x14ac:dyDescent="0.3">
      <c r="A62" s="7">
        <v>1059</v>
      </c>
      <c r="B62" s="23">
        <v>45209</v>
      </c>
      <c r="C62" s="23">
        <v>45209</v>
      </c>
      <c r="D62" s="22" t="s">
        <v>66</v>
      </c>
      <c r="E62" s="22" t="s">
        <v>9</v>
      </c>
      <c r="F62" s="24">
        <v>2390.5700000000002</v>
      </c>
      <c r="G62" s="24">
        <v>17717.64</v>
      </c>
    </row>
    <row r="63" spans="1:7" ht="14.4" x14ac:dyDescent="0.3">
      <c r="A63" s="7">
        <v>1060</v>
      </c>
      <c r="B63" s="23">
        <v>45209</v>
      </c>
      <c r="C63" s="23">
        <v>45209</v>
      </c>
      <c r="D63" s="22" t="s">
        <v>66</v>
      </c>
      <c r="E63" s="22" t="s">
        <v>9</v>
      </c>
      <c r="F63" s="24">
        <v>464.99</v>
      </c>
      <c r="G63" s="24">
        <v>15327.07</v>
      </c>
    </row>
    <row r="64" spans="1:7" ht="14.4" x14ac:dyDescent="0.3">
      <c r="A64" s="7">
        <v>1061</v>
      </c>
      <c r="B64" s="23">
        <v>45209</v>
      </c>
      <c r="C64" s="23">
        <v>45209</v>
      </c>
      <c r="D64" s="22" t="s">
        <v>65</v>
      </c>
      <c r="E64" s="22" t="s">
        <v>173</v>
      </c>
      <c r="F64" s="24">
        <v>1852.05</v>
      </c>
      <c r="G64" s="24">
        <v>14862.08</v>
      </c>
    </row>
    <row r="65" spans="1:7" ht="14.4" x14ac:dyDescent="0.3">
      <c r="A65" s="7">
        <v>1062</v>
      </c>
      <c r="B65" s="23">
        <v>45209</v>
      </c>
      <c r="C65" s="23">
        <v>45209</v>
      </c>
      <c r="D65" s="22" t="s">
        <v>65</v>
      </c>
      <c r="E65" s="22" t="s">
        <v>175</v>
      </c>
      <c r="F65" s="24">
        <v>3047.59</v>
      </c>
      <c r="G65" s="24">
        <v>13010.03</v>
      </c>
    </row>
    <row r="66" spans="1:7" ht="14.4" x14ac:dyDescent="0.3">
      <c r="A66" s="7">
        <v>1063</v>
      </c>
      <c r="B66" s="23">
        <v>45208</v>
      </c>
      <c r="C66" s="23">
        <v>45208</v>
      </c>
      <c r="D66" s="22" t="s">
        <v>66</v>
      </c>
      <c r="E66" s="22" t="s">
        <v>9</v>
      </c>
      <c r="F66" s="24">
        <v>357.01</v>
      </c>
      <c r="G66" s="24">
        <v>9962.44</v>
      </c>
    </row>
    <row r="67" spans="1:7" ht="14.4" x14ac:dyDescent="0.3">
      <c r="A67" s="7">
        <v>1064</v>
      </c>
      <c r="B67" s="23">
        <v>45208</v>
      </c>
      <c r="C67" s="23">
        <v>45208</v>
      </c>
      <c r="D67" s="22" t="s">
        <v>66</v>
      </c>
      <c r="E67" s="22" t="s">
        <v>9</v>
      </c>
      <c r="F67" s="24">
        <v>306.77</v>
      </c>
      <c r="G67" s="24">
        <v>9605.43</v>
      </c>
    </row>
    <row r="68" spans="1:7" ht="14.4" x14ac:dyDescent="0.3">
      <c r="A68" s="7">
        <v>1065</v>
      </c>
      <c r="B68" s="23">
        <v>45206</v>
      </c>
      <c r="C68" s="23">
        <v>45206</v>
      </c>
      <c r="D68" s="22" t="s">
        <v>66</v>
      </c>
      <c r="E68" s="22" t="s">
        <v>9</v>
      </c>
      <c r="F68" s="24">
        <v>988.97</v>
      </c>
      <c r="G68" s="24">
        <v>9298.66</v>
      </c>
    </row>
    <row r="69" spans="1:7" ht="14.4" x14ac:dyDescent="0.3">
      <c r="A69" s="7">
        <v>1066</v>
      </c>
      <c r="B69" s="23">
        <v>45205</v>
      </c>
      <c r="C69" s="23">
        <v>45205</v>
      </c>
      <c r="D69" s="22" t="s">
        <v>65</v>
      </c>
      <c r="E69" s="22" t="s">
        <v>176</v>
      </c>
      <c r="F69" s="24">
        <v>831.15</v>
      </c>
      <c r="G69" s="24">
        <v>8309.69</v>
      </c>
    </row>
    <row r="70" spans="1:7" ht="14.4" x14ac:dyDescent="0.3">
      <c r="A70" s="7">
        <v>1067</v>
      </c>
      <c r="B70" s="23">
        <v>45205</v>
      </c>
      <c r="C70" s="23">
        <v>45205</v>
      </c>
      <c r="D70" s="22" t="s">
        <v>65</v>
      </c>
      <c r="E70" s="22" t="s">
        <v>111</v>
      </c>
      <c r="F70" s="24">
        <v>1539.1</v>
      </c>
      <c r="G70" s="24">
        <v>7478.54</v>
      </c>
    </row>
    <row r="71" spans="1:7" ht="14.4" x14ac:dyDescent="0.3">
      <c r="A71" s="7">
        <v>1068</v>
      </c>
      <c r="B71" s="23">
        <v>45204</v>
      </c>
      <c r="C71" s="23">
        <v>45204</v>
      </c>
      <c r="D71" s="22" t="s">
        <v>66</v>
      </c>
      <c r="E71" s="22" t="s">
        <v>9</v>
      </c>
      <c r="F71" s="24">
        <v>195</v>
      </c>
      <c r="G71" s="24">
        <v>5939.44</v>
      </c>
    </row>
    <row r="72" spans="1:7" ht="14.4" x14ac:dyDescent="0.3">
      <c r="A72" s="7">
        <v>1069</v>
      </c>
      <c r="B72" s="23">
        <v>45203</v>
      </c>
      <c r="C72" s="23">
        <v>45203</v>
      </c>
      <c r="D72" s="22" t="s">
        <v>65</v>
      </c>
      <c r="E72" s="22" t="s">
        <v>75</v>
      </c>
      <c r="F72" s="24">
        <v>720.83</v>
      </c>
      <c r="G72" s="24">
        <v>5744.44</v>
      </c>
    </row>
    <row r="73" spans="1:7" ht="14.4" x14ac:dyDescent="0.3">
      <c r="A73" s="7">
        <v>1070</v>
      </c>
      <c r="B73" s="23">
        <v>45203</v>
      </c>
      <c r="C73" s="23">
        <v>45203</v>
      </c>
      <c r="D73" s="22" t="s">
        <v>66</v>
      </c>
      <c r="E73" s="22" t="s">
        <v>9</v>
      </c>
      <c r="F73" s="24">
        <v>2644.8</v>
      </c>
      <c r="G73" s="24">
        <v>5023.6099999999997</v>
      </c>
    </row>
    <row r="74" spans="1:7" ht="14.4" x14ac:dyDescent="0.3">
      <c r="A74" s="7">
        <v>1071</v>
      </c>
      <c r="B74" s="23">
        <v>45202</v>
      </c>
      <c r="C74" s="23">
        <v>45202</v>
      </c>
      <c r="D74" s="22" t="s">
        <v>66</v>
      </c>
      <c r="E74" s="22" t="s">
        <v>9</v>
      </c>
      <c r="F74" s="24">
        <v>959.23</v>
      </c>
      <c r="G74" s="24">
        <v>2378.81</v>
      </c>
    </row>
    <row r="75" spans="1:7" ht="14.4" x14ac:dyDescent="0.3">
      <c r="A75" s="7">
        <v>1072</v>
      </c>
      <c r="B75" s="23">
        <v>45202</v>
      </c>
      <c r="C75" s="23">
        <v>45202</v>
      </c>
      <c r="D75" s="22" t="s">
        <v>177</v>
      </c>
      <c r="E75" s="22" t="s">
        <v>178</v>
      </c>
      <c r="F75" s="25">
        <v>-10000</v>
      </c>
      <c r="G75" s="24">
        <v>1419.58</v>
      </c>
    </row>
    <row r="76" spans="1:7" ht="14.4" x14ac:dyDescent="0.3">
      <c r="A76" s="7">
        <v>1073</v>
      </c>
      <c r="B76" s="23">
        <v>45201</v>
      </c>
      <c r="C76" s="23">
        <v>45201</v>
      </c>
      <c r="D76" s="22" t="s">
        <v>66</v>
      </c>
      <c r="E76" s="22" t="s">
        <v>9</v>
      </c>
      <c r="F76" s="24">
        <v>443.64</v>
      </c>
      <c r="G76" s="24">
        <v>11419.58</v>
      </c>
    </row>
    <row r="77" spans="1:7" ht="14.4" x14ac:dyDescent="0.3">
      <c r="A77" s="7">
        <v>1074</v>
      </c>
      <c r="B77" s="23">
        <v>45201</v>
      </c>
      <c r="C77" s="23">
        <v>45201</v>
      </c>
      <c r="D77" s="22" t="s">
        <v>66</v>
      </c>
      <c r="E77" s="22" t="s">
        <v>9</v>
      </c>
      <c r="F77" s="24">
        <v>1429.2</v>
      </c>
      <c r="G77" s="24">
        <v>10975.94</v>
      </c>
    </row>
    <row r="78" spans="1:7" ht="14.4" x14ac:dyDescent="0.3">
      <c r="A78" s="7">
        <v>1075</v>
      </c>
      <c r="B78" s="23">
        <v>45201</v>
      </c>
      <c r="C78" s="23">
        <v>45201</v>
      </c>
      <c r="D78" s="22" t="s">
        <v>70</v>
      </c>
      <c r="E78" s="22" t="s">
        <v>71</v>
      </c>
      <c r="F78" s="25">
        <v>-3764.62</v>
      </c>
      <c r="G78" s="24">
        <v>9546.74</v>
      </c>
    </row>
    <row r="79" spans="1:7" ht="14.4" x14ac:dyDescent="0.3">
      <c r="A79" s="7">
        <v>1076</v>
      </c>
      <c r="B79" s="23">
        <v>45200</v>
      </c>
      <c r="C79" s="23">
        <v>45200</v>
      </c>
      <c r="D79" s="22" t="s">
        <v>69</v>
      </c>
      <c r="E79" s="22" t="s">
        <v>179</v>
      </c>
      <c r="F79" s="25">
        <v>-71.81</v>
      </c>
      <c r="G79" s="24">
        <v>13311.36</v>
      </c>
    </row>
  </sheetData>
  <autoFilter ref="B1:G1" xr:uid="{00000000-0001-0000-0000-000000000000}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80"/>
  <sheetViews>
    <sheetView workbookViewId="0">
      <pane ySplit="2" topLeftCell="A3" activePane="bottomLeft" state="frozen"/>
      <selection pane="bottomLeft" activeCell="H86" sqref="H86"/>
    </sheetView>
  </sheetViews>
  <sheetFormatPr defaultRowHeight="13.8" x14ac:dyDescent="0.25"/>
  <cols>
    <col min="1" max="1" width="8.88671875" style="7"/>
    <col min="2" max="2" width="14.77734375" style="13" customWidth="1"/>
    <col min="3" max="3" width="11" customWidth="1"/>
    <col min="4" max="4" width="8.88671875" style="7"/>
    <col min="5" max="5" width="13.21875" style="7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19" t="s">
        <v>10</v>
      </c>
      <c r="G1" s="21" t="s">
        <v>11</v>
      </c>
      <c r="H1" s="19" t="s">
        <v>12</v>
      </c>
      <c r="I1" s="19" t="s">
        <v>13</v>
      </c>
      <c r="J1" s="20" t="s">
        <v>104</v>
      </c>
      <c r="K1" s="20" t="s">
        <v>105</v>
      </c>
      <c r="L1" s="19" t="s">
        <v>14</v>
      </c>
      <c r="M1" s="19" t="s">
        <v>15</v>
      </c>
      <c r="N1" s="19" t="s">
        <v>16</v>
      </c>
      <c r="O1" s="19" t="s">
        <v>17</v>
      </c>
      <c r="P1" s="19" t="s">
        <v>18</v>
      </c>
      <c r="Q1" s="19" t="s">
        <v>19</v>
      </c>
      <c r="R1" s="19" t="s">
        <v>20</v>
      </c>
      <c r="S1" s="19" t="s">
        <v>21</v>
      </c>
      <c r="T1" s="12" t="s">
        <v>22</v>
      </c>
      <c r="U1" s="19" t="s">
        <v>23</v>
      </c>
      <c r="V1" s="19" t="s">
        <v>24</v>
      </c>
      <c r="W1" s="19" t="s">
        <v>25</v>
      </c>
      <c r="X1" s="19" t="s">
        <v>26</v>
      </c>
      <c r="Y1" s="19" t="s">
        <v>26</v>
      </c>
      <c r="Z1" s="19" t="s">
        <v>26</v>
      </c>
      <c r="AA1" s="19" t="s">
        <v>26</v>
      </c>
      <c r="AB1" s="19" t="s">
        <v>26</v>
      </c>
      <c r="AC1" s="19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19" t="s">
        <v>32</v>
      </c>
      <c r="AI1" s="19" t="s">
        <v>33</v>
      </c>
      <c r="AJ1" s="19" t="s">
        <v>34</v>
      </c>
      <c r="AK1" s="19" t="s">
        <v>35</v>
      </c>
      <c r="AL1" s="19" t="s">
        <v>36</v>
      </c>
      <c r="AM1" s="19" t="s">
        <v>37</v>
      </c>
      <c r="AN1" s="19" t="s">
        <v>38</v>
      </c>
      <c r="AO1" s="19" t="s">
        <v>39</v>
      </c>
      <c r="AP1" s="19" t="s">
        <v>40</v>
      </c>
    </row>
    <row r="2" spans="1:42" ht="14.4" x14ac:dyDescent="0.3">
      <c r="A2" s="8" t="s">
        <v>60</v>
      </c>
      <c r="B2" s="8" t="s">
        <v>61</v>
      </c>
      <c r="C2" s="10" t="s">
        <v>62</v>
      </c>
      <c r="D2" s="8" t="s">
        <v>59</v>
      </c>
      <c r="E2" s="8" t="s">
        <v>63</v>
      </c>
      <c r="F2" s="19" t="s">
        <v>9</v>
      </c>
      <c r="G2" s="21" t="s">
        <v>9</v>
      </c>
      <c r="H2" s="19" t="s">
        <v>9</v>
      </c>
      <c r="I2" s="19" t="s">
        <v>9</v>
      </c>
      <c r="J2" s="21" t="s">
        <v>9</v>
      </c>
      <c r="K2" s="21" t="s">
        <v>9</v>
      </c>
      <c r="L2" s="19" t="s">
        <v>9</v>
      </c>
      <c r="M2" s="19" t="s">
        <v>9</v>
      </c>
      <c r="N2" s="19" t="s">
        <v>9</v>
      </c>
      <c r="O2" s="19" t="s">
        <v>9</v>
      </c>
      <c r="P2" s="19" t="s">
        <v>9</v>
      </c>
      <c r="Q2" s="19" t="s">
        <v>9</v>
      </c>
      <c r="R2" s="19" t="s">
        <v>9</v>
      </c>
      <c r="S2" s="19" t="s">
        <v>9</v>
      </c>
      <c r="T2" s="11" t="s">
        <v>9</v>
      </c>
      <c r="U2" s="19" t="s">
        <v>9</v>
      </c>
      <c r="V2" s="19" t="s">
        <v>9</v>
      </c>
      <c r="W2" s="19" t="s">
        <v>9</v>
      </c>
      <c r="X2" s="9" t="s">
        <v>41</v>
      </c>
      <c r="Y2" s="9" t="s">
        <v>42</v>
      </c>
      <c r="Z2" s="6" t="s">
        <v>43</v>
      </c>
      <c r="AA2" s="6" t="s">
        <v>44</v>
      </c>
      <c r="AB2" s="6" t="s">
        <v>45</v>
      </c>
      <c r="AC2" s="19" t="s">
        <v>9</v>
      </c>
      <c r="AD2" s="19" t="s">
        <v>9</v>
      </c>
      <c r="AE2" s="19" t="s">
        <v>9</v>
      </c>
      <c r="AF2" s="19" t="s">
        <v>9</v>
      </c>
      <c r="AG2" s="19" t="s">
        <v>9</v>
      </c>
      <c r="AH2" s="19" t="s">
        <v>9</v>
      </c>
      <c r="AI2" s="19" t="s">
        <v>9</v>
      </c>
      <c r="AJ2" s="19" t="s">
        <v>9</v>
      </c>
      <c r="AK2" s="19" t="s">
        <v>9</v>
      </c>
      <c r="AL2" s="19" t="s">
        <v>9</v>
      </c>
      <c r="AM2" s="19" t="s">
        <v>9</v>
      </c>
      <c r="AN2" s="19" t="s">
        <v>9</v>
      </c>
      <c r="AO2" s="19" t="s">
        <v>9</v>
      </c>
      <c r="AP2" s="19" t="s">
        <v>9</v>
      </c>
    </row>
    <row r="3" spans="1:42" ht="14.4" x14ac:dyDescent="0.3">
      <c r="A3" s="7">
        <v>1001</v>
      </c>
      <c r="B3" s="13">
        <f>INDEX(发送模板!F:F,MATCH(A3,发送模板!A:A,0))</f>
        <v>19626.03</v>
      </c>
      <c r="C3" s="14">
        <f t="shared" ref="C3:C6" si="0">B3-E3</f>
        <v>0</v>
      </c>
      <c r="D3" s="7">
        <v>1001</v>
      </c>
      <c r="E3" s="13">
        <f t="shared" ref="E3" si="1">T3</f>
        <v>19626.03</v>
      </c>
      <c r="F3" s="26" t="s">
        <v>47</v>
      </c>
      <c r="G3" s="27">
        <v>45230.04115740741</v>
      </c>
      <c r="H3" s="26" t="s">
        <v>180</v>
      </c>
      <c r="I3" s="26" t="s">
        <v>48</v>
      </c>
      <c r="J3" s="26" t="s">
        <v>9</v>
      </c>
      <c r="K3" s="26" t="s">
        <v>181</v>
      </c>
      <c r="L3" s="26">
        <v>19626.03</v>
      </c>
      <c r="M3" s="26">
        <v>0</v>
      </c>
      <c r="N3" s="26">
        <v>0</v>
      </c>
      <c r="O3" s="26">
        <v>0</v>
      </c>
      <c r="P3" s="26" t="s">
        <v>46</v>
      </c>
      <c r="Q3" s="26">
        <v>33389.86</v>
      </c>
      <c r="R3" s="26">
        <v>1</v>
      </c>
      <c r="S3" s="26">
        <v>0</v>
      </c>
      <c r="T3" s="26">
        <v>19626.03</v>
      </c>
      <c r="U3" s="26">
        <v>1</v>
      </c>
      <c r="V3" s="26">
        <v>0</v>
      </c>
      <c r="W3" s="26" t="s">
        <v>51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 t="s">
        <v>53</v>
      </c>
      <c r="AD3" s="27">
        <v>45230.04115740741</v>
      </c>
      <c r="AE3" s="26" t="s">
        <v>9</v>
      </c>
      <c r="AF3" s="26" t="s">
        <v>9</v>
      </c>
      <c r="AG3" s="26" t="s">
        <v>9</v>
      </c>
      <c r="AH3" s="26" t="b">
        <v>0</v>
      </c>
      <c r="AI3" s="26">
        <v>0</v>
      </c>
      <c r="AJ3" s="26" t="s">
        <v>9</v>
      </c>
      <c r="AK3" s="26" t="s">
        <v>182</v>
      </c>
      <c r="AL3" s="26" t="s">
        <v>9</v>
      </c>
      <c r="AM3" s="26" t="s">
        <v>53</v>
      </c>
      <c r="AN3" s="26" t="b">
        <v>1</v>
      </c>
      <c r="AO3" s="26">
        <v>2</v>
      </c>
      <c r="AP3" s="26" t="s">
        <v>9</v>
      </c>
    </row>
    <row r="4" spans="1:42" ht="14.4" x14ac:dyDescent="0.3">
      <c r="A4" s="7">
        <v>1002</v>
      </c>
      <c r="B4" s="13">
        <f>INDEX(发送模板!F:F,MATCH(A4,发送模板!A:A,0))</f>
        <v>1071.1500000000001</v>
      </c>
      <c r="C4" s="14">
        <f t="shared" si="0"/>
        <v>0</v>
      </c>
      <c r="D4" s="7">
        <v>1002</v>
      </c>
      <c r="E4" s="13">
        <f t="shared" ref="E4:E8" si="2">T4</f>
        <v>1071.1500000000001</v>
      </c>
      <c r="F4" s="26" t="s">
        <v>47</v>
      </c>
      <c r="G4" s="27">
        <v>45230.04115740741</v>
      </c>
      <c r="H4" s="26" t="s">
        <v>183</v>
      </c>
      <c r="I4" s="26" t="s">
        <v>48</v>
      </c>
      <c r="J4" s="26" t="s">
        <v>9</v>
      </c>
      <c r="K4" s="26" t="s">
        <v>184</v>
      </c>
      <c r="L4" s="26">
        <v>1071.1500000000001</v>
      </c>
      <c r="M4" s="26">
        <v>0</v>
      </c>
      <c r="N4" s="26">
        <v>0</v>
      </c>
      <c r="O4" s="26">
        <v>0</v>
      </c>
      <c r="P4" s="26" t="s">
        <v>46</v>
      </c>
      <c r="Q4" s="26">
        <v>13763.83</v>
      </c>
      <c r="R4" s="26">
        <v>1</v>
      </c>
      <c r="S4" s="26">
        <v>0</v>
      </c>
      <c r="T4" s="26">
        <v>1071.1500000000001</v>
      </c>
      <c r="U4" s="26">
        <v>1</v>
      </c>
      <c r="V4" s="26">
        <v>0</v>
      </c>
      <c r="W4" s="26" t="s">
        <v>49</v>
      </c>
      <c r="X4" s="26" t="s">
        <v>185</v>
      </c>
      <c r="Y4" s="26" t="s">
        <v>186</v>
      </c>
      <c r="Z4" s="26">
        <v>0</v>
      </c>
      <c r="AA4" s="26">
        <v>0</v>
      </c>
      <c r="AB4" s="26">
        <v>0</v>
      </c>
      <c r="AC4" s="26" t="s">
        <v>53</v>
      </c>
      <c r="AD4" s="27">
        <v>45230.04115740741</v>
      </c>
      <c r="AE4" s="26" t="s">
        <v>9</v>
      </c>
      <c r="AF4" s="26" t="s">
        <v>9</v>
      </c>
      <c r="AG4" s="26" t="s">
        <v>9</v>
      </c>
      <c r="AH4" s="26" t="b">
        <v>0</v>
      </c>
      <c r="AI4" s="26">
        <v>0</v>
      </c>
      <c r="AJ4" s="26" t="s">
        <v>9</v>
      </c>
      <c r="AK4" s="26" t="s">
        <v>187</v>
      </c>
      <c r="AL4" s="26" t="s">
        <v>9</v>
      </c>
      <c r="AM4" s="26" t="s">
        <v>53</v>
      </c>
      <c r="AN4" s="26" t="b">
        <v>1</v>
      </c>
      <c r="AO4" s="26">
        <v>2</v>
      </c>
      <c r="AP4" s="26" t="s">
        <v>9</v>
      </c>
    </row>
    <row r="5" spans="1:42" ht="14.4" x14ac:dyDescent="0.3">
      <c r="A5" s="7">
        <v>1003</v>
      </c>
      <c r="B5" s="13">
        <f>INDEX(发送模板!F:F,MATCH(A5,发送模板!A:A,0))</f>
        <v>-4510.3900000000003</v>
      </c>
      <c r="C5" s="14">
        <f t="shared" si="0"/>
        <v>0</v>
      </c>
      <c r="D5" s="7">
        <v>1003</v>
      </c>
      <c r="E5" s="13">
        <f t="shared" si="2"/>
        <v>-4510.3900000000003</v>
      </c>
      <c r="F5" s="26" t="s">
        <v>47</v>
      </c>
      <c r="G5" s="27">
        <v>45230.04115740741</v>
      </c>
      <c r="H5" s="26" t="s">
        <v>188</v>
      </c>
      <c r="I5" s="26" t="s">
        <v>48</v>
      </c>
      <c r="J5" s="26" t="s">
        <v>9</v>
      </c>
      <c r="K5" s="26" t="s">
        <v>189</v>
      </c>
      <c r="L5" s="26">
        <v>0</v>
      </c>
      <c r="M5" s="26">
        <v>0</v>
      </c>
      <c r="N5" s="26">
        <v>4510.3900000000003</v>
      </c>
      <c r="O5" s="26">
        <v>0</v>
      </c>
      <c r="P5" s="26" t="s">
        <v>46</v>
      </c>
      <c r="Q5" s="26">
        <v>12692.68</v>
      </c>
      <c r="R5" s="26">
        <v>1</v>
      </c>
      <c r="S5" s="26">
        <v>0</v>
      </c>
      <c r="T5" s="26">
        <v>-4510.3900000000003</v>
      </c>
      <c r="U5" s="26">
        <v>1</v>
      </c>
      <c r="V5" s="26">
        <v>0</v>
      </c>
      <c r="W5" s="26" t="s">
        <v>88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 t="s">
        <v>53</v>
      </c>
      <c r="AD5" s="27">
        <v>45230.04115740741</v>
      </c>
      <c r="AE5" s="26" t="s">
        <v>9</v>
      </c>
      <c r="AF5" s="26" t="s">
        <v>9</v>
      </c>
      <c r="AG5" s="26" t="s">
        <v>9</v>
      </c>
      <c r="AH5" s="26" t="b">
        <v>0</v>
      </c>
      <c r="AI5" s="26">
        <v>0</v>
      </c>
      <c r="AJ5" s="26" t="s">
        <v>9</v>
      </c>
      <c r="AK5" s="26" t="s">
        <v>190</v>
      </c>
      <c r="AL5" s="26" t="s">
        <v>9</v>
      </c>
      <c r="AM5" s="26" t="s">
        <v>53</v>
      </c>
      <c r="AN5" s="26" t="b">
        <v>1</v>
      </c>
      <c r="AO5" s="26">
        <v>2</v>
      </c>
      <c r="AP5" s="26" t="s">
        <v>9</v>
      </c>
    </row>
    <row r="6" spans="1:42" ht="14.4" x14ac:dyDescent="0.3">
      <c r="A6" s="7">
        <v>1004</v>
      </c>
      <c r="B6" s="13">
        <f>INDEX(发送模板!F:F,MATCH(A6,发送模板!A:A,0))</f>
        <v>-241.66</v>
      </c>
      <c r="C6" s="14">
        <f t="shared" si="0"/>
        <v>0</v>
      </c>
      <c r="D6" s="7">
        <v>1004</v>
      </c>
      <c r="E6" s="13">
        <f t="shared" si="2"/>
        <v>-241.66</v>
      </c>
      <c r="F6" s="26" t="s">
        <v>47</v>
      </c>
      <c r="G6" s="27">
        <v>45230.04115740741</v>
      </c>
      <c r="H6" s="26" t="s">
        <v>191</v>
      </c>
      <c r="I6" s="26" t="s">
        <v>48</v>
      </c>
      <c r="J6" s="26" t="s">
        <v>9</v>
      </c>
      <c r="K6" s="26" t="s">
        <v>192</v>
      </c>
      <c r="L6" s="26">
        <v>0</v>
      </c>
      <c r="M6" s="26">
        <v>0</v>
      </c>
      <c r="N6" s="26">
        <v>241.66</v>
      </c>
      <c r="O6" s="26">
        <v>0</v>
      </c>
      <c r="P6" s="26" t="s">
        <v>46</v>
      </c>
      <c r="Q6" s="26">
        <v>17203.07</v>
      </c>
      <c r="R6" s="26">
        <v>1</v>
      </c>
      <c r="S6" s="26">
        <v>0</v>
      </c>
      <c r="T6" s="26">
        <v>-241.66</v>
      </c>
      <c r="U6" s="26">
        <v>1</v>
      </c>
      <c r="V6" s="26">
        <v>0</v>
      </c>
      <c r="W6" s="26" t="s">
        <v>89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 t="s">
        <v>53</v>
      </c>
      <c r="AD6" s="27">
        <v>45230.04115740741</v>
      </c>
      <c r="AE6" s="26" t="s">
        <v>9</v>
      </c>
      <c r="AF6" s="26" t="s">
        <v>9</v>
      </c>
      <c r="AG6" s="26" t="s">
        <v>9</v>
      </c>
      <c r="AH6" s="26" t="b">
        <v>0</v>
      </c>
      <c r="AI6" s="26">
        <v>0</v>
      </c>
      <c r="AJ6" s="26" t="s">
        <v>9</v>
      </c>
      <c r="AK6" s="26" t="s">
        <v>193</v>
      </c>
      <c r="AL6" s="26" t="s">
        <v>9</v>
      </c>
      <c r="AM6" s="26" t="s">
        <v>53</v>
      </c>
      <c r="AN6" s="26" t="b">
        <v>1</v>
      </c>
      <c r="AO6" s="26">
        <v>2</v>
      </c>
      <c r="AP6" s="26" t="s">
        <v>9</v>
      </c>
    </row>
    <row r="7" spans="1:42" ht="14.4" x14ac:dyDescent="0.3">
      <c r="A7" s="7">
        <v>1005</v>
      </c>
      <c r="B7" s="13">
        <f>INDEX(发送模板!F:F,MATCH(A7,发送模板!A:A,0))</f>
        <v>139.91</v>
      </c>
      <c r="C7" s="14">
        <f t="shared" ref="C7:C8" si="3">B7-E7</f>
        <v>0</v>
      </c>
      <c r="D7" s="7">
        <v>1005</v>
      </c>
      <c r="E7" s="13">
        <f t="shared" si="2"/>
        <v>139.91</v>
      </c>
      <c r="F7" s="26" t="s">
        <v>47</v>
      </c>
      <c r="G7" s="27">
        <v>45230.04115740741</v>
      </c>
      <c r="H7" s="26" t="s">
        <v>194</v>
      </c>
      <c r="I7" s="26" t="s">
        <v>48</v>
      </c>
      <c r="J7" s="26" t="s">
        <v>9</v>
      </c>
      <c r="K7" s="26" t="s">
        <v>195</v>
      </c>
      <c r="L7" s="26">
        <v>139.91</v>
      </c>
      <c r="M7" s="26">
        <v>0</v>
      </c>
      <c r="N7" s="26">
        <v>0</v>
      </c>
      <c r="O7" s="26">
        <v>0</v>
      </c>
      <c r="P7" s="26" t="s">
        <v>46</v>
      </c>
      <c r="Q7" s="26">
        <v>17444.73</v>
      </c>
      <c r="R7" s="26">
        <v>1</v>
      </c>
      <c r="S7" s="26">
        <v>0</v>
      </c>
      <c r="T7" s="26">
        <v>139.91</v>
      </c>
      <c r="U7" s="26">
        <v>1</v>
      </c>
      <c r="V7" s="26">
        <v>0</v>
      </c>
      <c r="W7" s="26" t="s">
        <v>49</v>
      </c>
      <c r="X7" s="26" t="s">
        <v>196</v>
      </c>
      <c r="Y7" s="26" t="s">
        <v>197</v>
      </c>
      <c r="Z7" s="26">
        <v>0</v>
      </c>
      <c r="AA7" s="26">
        <v>0</v>
      </c>
      <c r="AB7" s="26">
        <v>0</v>
      </c>
      <c r="AC7" s="26" t="s">
        <v>53</v>
      </c>
      <c r="AD7" s="27">
        <v>45230.04115740741</v>
      </c>
      <c r="AE7" s="26" t="s">
        <v>9</v>
      </c>
      <c r="AF7" s="26" t="s">
        <v>9</v>
      </c>
      <c r="AG7" s="26" t="s">
        <v>9</v>
      </c>
      <c r="AH7" s="26" t="b">
        <v>0</v>
      </c>
      <c r="AI7" s="26">
        <v>0</v>
      </c>
      <c r="AJ7" s="26" t="s">
        <v>9</v>
      </c>
      <c r="AK7" s="26" t="s">
        <v>198</v>
      </c>
      <c r="AL7" s="26" t="s">
        <v>9</v>
      </c>
      <c r="AM7" s="26" t="s">
        <v>53</v>
      </c>
      <c r="AN7" s="26" t="b">
        <v>1</v>
      </c>
      <c r="AO7" s="26">
        <v>2</v>
      </c>
      <c r="AP7" s="26" t="s">
        <v>9</v>
      </c>
    </row>
    <row r="8" spans="1:42" ht="14.4" x14ac:dyDescent="0.3">
      <c r="A8" s="7">
        <v>1006</v>
      </c>
      <c r="B8" s="13">
        <f>INDEX(发送模板!F:F,MATCH(A8,发送模板!A:A,0))</f>
        <v>710.1</v>
      </c>
      <c r="C8" s="14">
        <f t="shared" si="3"/>
        <v>0</v>
      </c>
      <c r="D8" s="7">
        <v>1006</v>
      </c>
      <c r="E8" s="13">
        <f t="shared" si="2"/>
        <v>710.1</v>
      </c>
      <c r="F8" s="26" t="s">
        <v>47</v>
      </c>
      <c r="G8" s="27">
        <v>45230.04115740741</v>
      </c>
      <c r="H8" s="26" t="s">
        <v>199</v>
      </c>
      <c r="I8" s="26" t="s">
        <v>48</v>
      </c>
      <c r="J8" s="26" t="s">
        <v>9</v>
      </c>
      <c r="K8" s="26" t="s">
        <v>200</v>
      </c>
      <c r="L8" s="26">
        <v>710.1</v>
      </c>
      <c r="M8" s="26">
        <v>0</v>
      </c>
      <c r="N8" s="26">
        <v>0</v>
      </c>
      <c r="O8" s="26">
        <v>0</v>
      </c>
      <c r="P8" s="26" t="s">
        <v>46</v>
      </c>
      <c r="Q8" s="26">
        <v>17304.82</v>
      </c>
      <c r="R8" s="26">
        <v>1</v>
      </c>
      <c r="S8" s="26">
        <v>0</v>
      </c>
      <c r="T8" s="26">
        <v>710.1</v>
      </c>
      <c r="U8" s="26">
        <v>1</v>
      </c>
      <c r="V8" s="26">
        <v>0</v>
      </c>
      <c r="W8" s="26" t="s">
        <v>49</v>
      </c>
      <c r="X8" s="26" t="s">
        <v>201</v>
      </c>
      <c r="Y8" s="26" t="s">
        <v>202</v>
      </c>
      <c r="Z8" s="26">
        <v>0</v>
      </c>
      <c r="AA8" s="26">
        <v>0</v>
      </c>
      <c r="AB8" s="26">
        <v>0</v>
      </c>
      <c r="AC8" s="26" t="s">
        <v>53</v>
      </c>
      <c r="AD8" s="27">
        <v>45230.04115740741</v>
      </c>
      <c r="AE8" s="26" t="s">
        <v>9</v>
      </c>
      <c r="AF8" s="26" t="s">
        <v>9</v>
      </c>
      <c r="AG8" s="26" t="s">
        <v>9</v>
      </c>
      <c r="AH8" s="26" t="b">
        <v>0</v>
      </c>
      <c r="AI8" s="26">
        <v>0</v>
      </c>
      <c r="AJ8" s="26" t="s">
        <v>9</v>
      </c>
      <c r="AK8" s="26" t="s">
        <v>203</v>
      </c>
      <c r="AL8" s="26" t="s">
        <v>9</v>
      </c>
      <c r="AM8" s="26" t="s">
        <v>53</v>
      </c>
      <c r="AN8" s="26" t="b">
        <v>1</v>
      </c>
      <c r="AO8" s="26">
        <v>2</v>
      </c>
      <c r="AP8" s="26" t="s">
        <v>9</v>
      </c>
    </row>
    <row r="9" spans="1:42" ht="14.4" x14ac:dyDescent="0.3">
      <c r="A9" s="7">
        <v>1007</v>
      </c>
      <c r="B9" s="13">
        <f>INDEX(发送模板!F:F,MATCH(A9,发送模板!A:A,0))</f>
        <v>1992.7</v>
      </c>
      <c r="C9" s="14">
        <f t="shared" ref="C9:C10" si="4">B9-E9</f>
        <v>0</v>
      </c>
      <c r="D9" s="7">
        <v>1007</v>
      </c>
      <c r="E9" s="13">
        <f t="shared" ref="E9:E10" si="5">T9</f>
        <v>1992.7</v>
      </c>
      <c r="F9" s="26" t="s">
        <v>47</v>
      </c>
      <c r="G9" s="27">
        <v>45230.04115740741</v>
      </c>
      <c r="H9" s="26" t="s">
        <v>204</v>
      </c>
      <c r="I9" s="26" t="s">
        <v>48</v>
      </c>
      <c r="J9" s="26" t="s">
        <v>9</v>
      </c>
      <c r="K9" s="26" t="s">
        <v>205</v>
      </c>
      <c r="L9" s="26">
        <v>1992.7</v>
      </c>
      <c r="M9" s="26">
        <v>0</v>
      </c>
      <c r="N9" s="26">
        <v>0</v>
      </c>
      <c r="O9" s="26">
        <v>0</v>
      </c>
      <c r="P9" s="26" t="s">
        <v>46</v>
      </c>
      <c r="Q9" s="26">
        <v>16594.72</v>
      </c>
      <c r="R9" s="26">
        <v>1</v>
      </c>
      <c r="S9" s="26">
        <v>0</v>
      </c>
      <c r="T9" s="26">
        <v>1992.7</v>
      </c>
      <c r="U9" s="26">
        <v>1</v>
      </c>
      <c r="V9" s="26">
        <v>0</v>
      </c>
      <c r="W9" s="26" t="s">
        <v>49</v>
      </c>
      <c r="X9" s="26" t="s">
        <v>100</v>
      </c>
      <c r="Y9" s="26" t="s">
        <v>101</v>
      </c>
      <c r="Z9" s="26">
        <v>0</v>
      </c>
      <c r="AA9" s="26">
        <v>0</v>
      </c>
      <c r="AB9" s="26">
        <v>0</v>
      </c>
      <c r="AC9" s="26" t="s">
        <v>53</v>
      </c>
      <c r="AD9" s="27">
        <v>45230.04115740741</v>
      </c>
      <c r="AE9" s="26" t="s">
        <v>9</v>
      </c>
      <c r="AF9" s="26" t="s">
        <v>9</v>
      </c>
      <c r="AG9" s="26" t="s">
        <v>9</v>
      </c>
      <c r="AH9" s="26" t="b">
        <v>0</v>
      </c>
      <c r="AI9" s="26">
        <v>0</v>
      </c>
      <c r="AJ9" s="26" t="s">
        <v>9</v>
      </c>
      <c r="AK9" s="26" t="s">
        <v>206</v>
      </c>
      <c r="AL9" s="26" t="s">
        <v>9</v>
      </c>
      <c r="AM9" s="26" t="s">
        <v>53</v>
      </c>
      <c r="AN9" s="26" t="b">
        <v>1</v>
      </c>
      <c r="AO9" s="26">
        <v>2</v>
      </c>
      <c r="AP9" s="26" t="s">
        <v>9</v>
      </c>
    </row>
    <row r="10" spans="1:42" ht="14.4" x14ac:dyDescent="0.3">
      <c r="A10" s="7">
        <v>1008</v>
      </c>
      <c r="B10" s="13">
        <f>INDEX(发送模板!F:F,MATCH(A10,发送模板!A:A,0))</f>
        <v>2605.19</v>
      </c>
      <c r="C10" s="14">
        <f t="shared" si="4"/>
        <v>0</v>
      </c>
      <c r="D10" s="7">
        <v>1008</v>
      </c>
      <c r="E10" s="13">
        <f t="shared" si="5"/>
        <v>2605.19</v>
      </c>
      <c r="F10" s="26" t="s">
        <v>47</v>
      </c>
      <c r="G10" s="27">
        <v>45229.04115740741</v>
      </c>
      <c r="H10" s="26" t="s">
        <v>207</v>
      </c>
      <c r="I10" s="26" t="s">
        <v>48</v>
      </c>
      <c r="J10" s="26" t="s">
        <v>9</v>
      </c>
      <c r="K10" s="26" t="s">
        <v>208</v>
      </c>
      <c r="L10" s="26">
        <v>2605.19</v>
      </c>
      <c r="M10" s="26">
        <v>0</v>
      </c>
      <c r="N10" s="26">
        <v>0</v>
      </c>
      <c r="O10" s="26">
        <v>0</v>
      </c>
      <c r="P10" s="26" t="s">
        <v>46</v>
      </c>
      <c r="Q10" s="26">
        <v>14602.02</v>
      </c>
      <c r="R10" s="26">
        <v>1</v>
      </c>
      <c r="S10" s="26">
        <v>0</v>
      </c>
      <c r="T10" s="26">
        <v>2605.19</v>
      </c>
      <c r="U10" s="26">
        <v>1</v>
      </c>
      <c r="V10" s="26">
        <v>0</v>
      </c>
      <c r="W10" s="26" t="s">
        <v>49</v>
      </c>
      <c r="X10" s="26" t="s">
        <v>209</v>
      </c>
      <c r="Y10" s="26" t="s">
        <v>210</v>
      </c>
      <c r="Z10" s="26">
        <v>0</v>
      </c>
      <c r="AA10" s="26">
        <v>0</v>
      </c>
      <c r="AB10" s="26">
        <v>0</v>
      </c>
      <c r="AC10" s="26" t="s">
        <v>53</v>
      </c>
      <c r="AD10" s="27">
        <v>45229.04115740741</v>
      </c>
      <c r="AE10" s="26" t="s">
        <v>9</v>
      </c>
      <c r="AF10" s="26" t="s">
        <v>9</v>
      </c>
      <c r="AG10" s="26" t="s">
        <v>9</v>
      </c>
      <c r="AH10" s="26" t="b">
        <v>0</v>
      </c>
      <c r="AI10" s="26">
        <v>0</v>
      </c>
      <c r="AJ10" s="26" t="s">
        <v>9</v>
      </c>
      <c r="AK10" s="26" t="s">
        <v>211</v>
      </c>
      <c r="AL10" s="26" t="s">
        <v>9</v>
      </c>
      <c r="AM10" s="26" t="s">
        <v>53</v>
      </c>
      <c r="AN10" s="26" t="b">
        <v>1</v>
      </c>
      <c r="AO10" s="26">
        <v>2</v>
      </c>
      <c r="AP10" s="26" t="s">
        <v>9</v>
      </c>
    </row>
    <row r="11" spans="1:42" ht="14.4" x14ac:dyDescent="0.3">
      <c r="A11" s="7">
        <v>1009</v>
      </c>
      <c r="B11" s="13">
        <f>INDEX(发送模板!F:F,MATCH(A11,发送模板!A:A,0))</f>
        <v>546.12</v>
      </c>
      <c r="C11" s="14">
        <f t="shared" ref="C11:C74" si="6">B11-E11</f>
        <v>0</v>
      </c>
      <c r="D11" s="7">
        <v>1009</v>
      </c>
      <c r="E11" s="13">
        <f t="shared" ref="E11:E74" si="7">T11</f>
        <v>546.12</v>
      </c>
      <c r="F11" s="26" t="s">
        <v>47</v>
      </c>
      <c r="G11" s="27">
        <v>45229.04115740741</v>
      </c>
      <c r="H11" s="26" t="s">
        <v>212</v>
      </c>
      <c r="I11" s="26" t="s">
        <v>48</v>
      </c>
      <c r="J11" s="26" t="s">
        <v>9</v>
      </c>
      <c r="K11" s="26" t="s">
        <v>213</v>
      </c>
      <c r="L11" s="26">
        <v>546.12</v>
      </c>
      <c r="M11" s="26">
        <v>0</v>
      </c>
      <c r="N11" s="26">
        <v>0</v>
      </c>
      <c r="O11" s="26">
        <v>0</v>
      </c>
      <c r="P11" s="26" t="s">
        <v>46</v>
      </c>
      <c r="Q11" s="26">
        <v>11996.83</v>
      </c>
      <c r="R11" s="26">
        <v>1</v>
      </c>
      <c r="S11" s="26">
        <v>0</v>
      </c>
      <c r="T11" s="26">
        <v>546.12</v>
      </c>
      <c r="U11" s="26">
        <v>1</v>
      </c>
      <c r="V11" s="26">
        <v>0</v>
      </c>
      <c r="W11" s="26" t="s">
        <v>49</v>
      </c>
      <c r="X11" s="26" t="s">
        <v>214</v>
      </c>
      <c r="Y11" s="26" t="s">
        <v>215</v>
      </c>
      <c r="Z11" s="26">
        <v>0</v>
      </c>
      <c r="AA11" s="26">
        <v>0</v>
      </c>
      <c r="AB11" s="26">
        <v>0</v>
      </c>
      <c r="AC11" s="26" t="s">
        <v>53</v>
      </c>
      <c r="AD11" s="27">
        <v>45229.04115740741</v>
      </c>
      <c r="AE11" s="26" t="s">
        <v>9</v>
      </c>
      <c r="AF11" s="26" t="s">
        <v>9</v>
      </c>
      <c r="AG11" s="26" t="s">
        <v>9</v>
      </c>
      <c r="AH11" s="26" t="b">
        <v>0</v>
      </c>
      <c r="AI11" s="26">
        <v>0</v>
      </c>
      <c r="AJ11" s="26" t="s">
        <v>9</v>
      </c>
      <c r="AK11" s="26" t="s">
        <v>216</v>
      </c>
      <c r="AL11" s="26" t="s">
        <v>9</v>
      </c>
      <c r="AM11" s="26" t="s">
        <v>53</v>
      </c>
      <c r="AN11" s="26" t="b">
        <v>1</v>
      </c>
      <c r="AO11" s="26">
        <v>2</v>
      </c>
      <c r="AP11" s="26" t="s">
        <v>9</v>
      </c>
    </row>
    <row r="12" spans="1:42" ht="14.4" x14ac:dyDescent="0.3">
      <c r="A12" s="7">
        <v>1010</v>
      </c>
      <c r="B12" s="13">
        <f>INDEX(发送模板!F:F,MATCH(A12,发送模板!A:A,0))</f>
        <v>783.4</v>
      </c>
      <c r="C12" s="14">
        <f t="shared" si="6"/>
        <v>0</v>
      </c>
      <c r="D12" s="7">
        <v>1010</v>
      </c>
      <c r="E12" s="13">
        <f t="shared" si="7"/>
        <v>783.4</v>
      </c>
      <c r="F12" s="26" t="s">
        <v>47</v>
      </c>
      <c r="G12" s="27">
        <v>45226.04115740741</v>
      </c>
      <c r="H12" s="26" t="s">
        <v>217</v>
      </c>
      <c r="I12" s="26" t="s">
        <v>48</v>
      </c>
      <c r="J12" s="26" t="s">
        <v>9</v>
      </c>
      <c r="K12" s="26" t="s">
        <v>218</v>
      </c>
      <c r="L12" s="26">
        <v>783.4</v>
      </c>
      <c r="M12" s="26">
        <v>0</v>
      </c>
      <c r="N12" s="26">
        <v>0</v>
      </c>
      <c r="O12" s="26">
        <v>0</v>
      </c>
      <c r="P12" s="26" t="s">
        <v>46</v>
      </c>
      <c r="Q12" s="26">
        <v>11450.71</v>
      </c>
      <c r="R12" s="26">
        <v>1</v>
      </c>
      <c r="S12" s="26">
        <v>0</v>
      </c>
      <c r="T12" s="26">
        <v>783.4</v>
      </c>
      <c r="U12" s="26">
        <v>1</v>
      </c>
      <c r="V12" s="26">
        <v>0</v>
      </c>
      <c r="W12" s="26" t="s">
        <v>49</v>
      </c>
      <c r="X12" s="26" t="s">
        <v>120</v>
      </c>
      <c r="Y12" s="26" t="s">
        <v>121</v>
      </c>
      <c r="Z12" s="26">
        <v>0</v>
      </c>
      <c r="AA12" s="26">
        <v>0</v>
      </c>
      <c r="AB12" s="26">
        <v>0</v>
      </c>
      <c r="AC12" s="26" t="s">
        <v>53</v>
      </c>
      <c r="AD12" s="27">
        <v>45226.04115740741</v>
      </c>
      <c r="AE12" s="26" t="s">
        <v>9</v>
      </c>
      <c r="AF12" s="26" t="s">
        <v>9</v>
      </c>
      <c r="AG12" s="26" t="s">
        <v>9</v>
      </c>
      <c r="AH12" s="26" t="b">
        <v>0</v>
      </c>
      <c r="AI12" s="26">
        <v>0</v>
      </c>
      <c r="AJ12" s="26" t="s">
        <v>9</v>
      </c>
      <c r="AK12" s="26" t="s">
        <v>219</v>
      </c>
      <c r="AL12" s="26" t="s">
        <v>9</v>
      </c>
      <c r="AM12" s="26" t="s">
        <v>53</v>
      </c>
      <c r="AN12" s="26" t="b">
        <v>1</v>
      </c>
      <c r="AO12" s="26">
        <v>2</v>
      </c>
      <c r="AP12" s="26" t="s">
        <v>9</v>
      </c>
    </row>
    <row r="13" spans="1:42" ht="14.4" x14ac:dyDescent="0.3">
      <c r="A13" s="7">
        <v>1011</v>
      </c>
      <c r="B13" s="13">
        <f>INDEX(发送模板!F:F,MATCH(A13,发送模板!A:A,0))</f>
        <v>541.65</v>
      </c>
      <c r="C13" s="14">
        <f t="shared" si="6"/>
        <v>0</v>
      </c>
      <c r="D13" s="7">
        <v>1011</v>
      </c>
      <c r="E13" s="13">
        <f t="shared" si="7"/>
        <v>541.65</v>
      </c>
      <c r="F13" s="26" t="s">
        <v>47</v>
      </c>
      <c r="G13" s="27">
        <v>45226.04115740741</v>
      </c>
      <c r="H13" s="26" t="s">
        <v>220</v>
      </c>
      <c r="I13" s="26" t="s">
        <v>48</v>
      </c>
      <c r="J13" s="26" t="s">
        <v>9</v>
      </c>
      <c r="K13" s="26" t="s">
        <v>221</v>
      </c>
      <c r="L13" s="26">
        <v>541.65</v>
      </c>
      <c r="M13" s="26">
        <v>0</v>
      </c>
      <c r="N13" s="26">
        <v>0</v>
      </c>
      <c r="O13" s="26">
        <v>0</v>
      </c>
      <c r="P13" s="26" t="s">
        <v>46</v>
      </c>
      <c r="Q13" s="26">
        <v>10667.31</v>
      </c>
      <c r="R13" s="26">
        <v>1</v>
      </c>
      <c r="S13" s="26">
        <v>0</v>
      </c>
      <c r="T13" s="26">
        <v>541.65</v>
      </c>
      <c r="U13" s="26">
        <v>1</v>
      </c>
      <c r="V13" s="26">
        <v>0</v>
      </c>
      <c r="W13" s="26" t="s">
        <v>49</v>
      </c>
      <c r="X13" s="26" t="s">
        <v>120</v>
      </c>
      <c r="Y13" s="26" t="s">
        <v>121</v>
      </c>
      <c r="Z13" s="26">
        <v>0</v>
      </c>
      <c r="AA13" s="26">
        <v>0</v>
      </c>
      <c r="AB13" s="26">
        <v>0</v>
      </c>
      <c r="AC13" s="26" t="s">
        <v>53</v>
      </c>
      <c r="AD13" s="27">
        <v>45226.04115740741</v>
      </c>
      <c r="AE13" s="26" t="s">
        <v>9</v>
      </c>
      <c r="AF13" s="26" t="s">
        <v>9</v>
      </c>
      <c r="AG13" s="26" t="s">
        <v>9</v>
      </c>
      <c r="AH13" s="26" t="b">
        <v>0</v>
      </c>
      <c r="AI13" s="26">
        <v>0</v>
      </c>
      <c r="AJ13" s="26" t="s">
        <v>9</v>
      </c>
      <c r="AK13" s="26" t="s">
        <v>222</v>
      </c>
      <c r="AL13" s="26" t="s">
        <v>9</v>
      </c>
      <c r="AM13" s="26" t="s">
        <v>53</v>
      </c>
      <c r="AN13" s="26" t="b">
        <v>1</v>
      </c>
      <c r="AO13" s="26">
        <v>2</v>
      </c>
      <c r="AP13" s="26" t="s">
        <v>9</v>
      </c>
    </row>
    <row r="14" spans="1:42" ht="14.4" x14ac:dyDescent="0.3">
      <c r="A14" s="7">
        <v>1012</v>
      </c>
      <c r="B14" s="13">
        <f>INDEX(发送模板!F:F,MATCH(A14,发送模板!A:A,0))</f>
        <v>994.69</v>
      </c>
      <c r="C14" s="14">
        <f t="shared" si="6"/>
        <v>0</v>
      </c>
      <c r="D14" s="7">
        <v>1012</v>
      </c>
      <c r="E14" s="13">
        <f t="shared" si="7"/>
        <v>994.69</v>
      </c>
      <c r="F14" s="26" t="s">
        <v>47</v>
      </c>
      <c r="G14" s="27">
        <v>45226.04115740741</v>
      </c>
      <c r="H14" s="26" t="s">
        <v>223</v>
      </c>
      <c r="I14" s="26" t="s">
        <v>48</v>
      </c>
      <c r="J14" s="26" t="s">
        <v>9</v>
      </c>
      <c r="K14" s="26" t="s">
        <v>224</v>
      </c>
      <c r="L14" s="26">
        <v>994.69</v>
      </c>
      <c r="M14" s="26">
        <v>0</v>
      </c>
      <c r="N14" s="26">
        <v>0</v>
      </c>
      <c r="O14" s="26">
        <v>0</v>
      </c>
      <c r="P14" s="26" t="s">
        <v>46</v>
      </c>
      <c r="Q14" s="26">
        <v>10125.66</v>
      </c>
      <c r="R14" s="26">
        <v>1</v>
      </c>
      <c r="S14" s="26">
        <v>0</v>
      </c>
      <c r="T14" s="26">
        <v>994.69</v>
      </c>
      <c r="U14" s="26">
        <v>1</v>
      </c>
      <c r="V14" s="26">
        <v>0</v>
      </c>
      <c r="W14" s="26" t="s">
        <v>49</v>
      </c>
      <c r="X14" s="26" t="s">
        <v>137</v>
      </c>
      <c r="Y14" s="26" t="s">
        <v>138</v>
      </c>
      <c r="Z14" s="26">
        <v>0</v>
      </c>
      <c r="AA14" s="26">
        <v>0</v>
      </c>
      <c r="AB14" s="26">
        <v>0</v>
      </c>
      <c r="AC14" s="26" t="s">
        <v>53</v>
      </c>
      <c r="AD14" s="27">
        <v>45226.04115740741</v>
      </c>
      <c r="AE14" s="26" t="s">
        <v>9</v>
      </c>
      <c r="AF14" s="26" t="s">
        <v>9</v>
      </c>
      <c r="AG14" s="26" t="s">
        <v>9</v>
      </c>
      <c r="AH14" s="26" t="b">
        <v>0</v>
      </c>
      <c r="AI14" s="26">
        <v>0</v>
      </c>
      <c r="AJ14" s="26" t="s">
        <v>9</v>
      </c>
      <c r="AK14" s="26" t="s">
        <v>225</v>
      </c>
      <c r="AL14" s="26" t="s">
        <v>9</v>
      </c>
      <c r="AM14" s="26" t="s">
        <v>53</v>
      </c>
      <c r="AN14" s="26" t="b">
        <v>1</v>
      </c>
      <c r="AO14" s="26">
        <v>2</v>
      </c>
      <c r="AP14" s="26" t="s">
        <v>9</v>
      </c>
    </row>
    <row r="15" spans="1:42" ht="14.4" x14ac:dyDescent="0.3">
      <c r="A15" s="7">
        <v>1013</v>
      </c>
      <c r="B15" s="13">
        <f>INDEX(发送模板!F:F,MATCH(A15,发送模板!A:A,0))</f>
        <v>357.54</v>
      </c>
      <c r="C15" s="14">
        <f t="shared" si="6"/>
        <v>0</v>
      </c>
      <c r="D15" s="7">
        <v>1013</v>
      </c>
      <c r="E15" s="13">
        <f t="shared" si="7"/>
        <v>357.54</v>
      </c>
      <c r="F15" s="26" t="s">
        <v>47</v>
      </c>
      <c r="G15" s="27">
        <v>45226.04115740741</v>
      </c>
      <c r="H15" s="26" t="s">
        <v>226</v>
      </c>
      <c r="I15" s="26" t="s">
        <v>48</v>
      </c>
      <c r="J15" s="26" t="s">
        <v>9</v>
      </c>
      <c r="K15" s="26" t="s">
        <v>227</v>
      </c>
      <c r="L15" s="26">
        <v>357.54</v>
      </c>
      <c r="M15" s="26">
        <v>0</v>
      </c>
      <c r="N15" s="26">
        <v>0</v>
      </c>
      <c r="O15" s="26">
        <v>0</v>
      </c>
      <c r="P15" s="26" t="s">
        <v>46</v>
      </c>
      <c r="Q15" s="26">
        <v>9130.9699999999993</v>
      </c>
      <c r="R15" s="26">
        <v>1</v>
      </c>
      <c r="S15" s="26">
        <v>0</v>
      </c>
      <c r="T15" s="26">
        <v>357.54</v>
      </c>
      <c r="U15" s="26">
        <v>1</v>
      </c>
      <c r="V15" s="26">
        <v>0</v>
      </c>
      <c r="W15" s="26" t="s">
        <v>49</v>
      </c>
      <c r="X15" s="26" t="s">
        <v>114</v>
      </c>
      <c r="Y15" s="26" t="s">
        <v>115</v>
      </c>
      <c r="Z15" s="26">
        <v>0</v>
      </c>
      <c r="AA15" s="26">
        <v>0</v>
      </c>
      <c r="AB15" s="26">
        <v>0</v>
      </c>
      <c r="AC15" s="26" t="s">
        <v>53</v>
      </c>
      <c r="AD15" s="27">
        <v>45226.04115740741</v>
      </c>
      <c r="AE15" s="26" t="s">
        <v>9</v>
      </c>
      <c r="AF15" s="26" t="s">
        <v>9</v>
      </c>
      <c r="AG15" s="26" t="s">
        <v>9</v>
      </c>
      <c r="AH15" s="26" t="b">
        <v>0</v>
      </c>
      <c r="AI15" s="26">
        <v>0</v>
      </c>
      <c r="AJ15" s="26" t="s">
        <v>9</v>
      </c>
      <c r="AK15" s="26" t="s">
        <v>228</v>
      </c>
      <c r="AL15" s="26" t="s">
        <v>9</v>
      </c>
      <c r="AM15" s="26" t="s">
        <v>53</v>
      </c>
      <c r="AN15" s="26" t="b">
        <v>1</v>
      </c>
      <c r="AO15" s="26">
        <v>2</v>
      </c>
      <c r="AP15" s="26" t="s">
        <v>9</v>
      </c>
    </row>
    <row r="16" spans="1:42" ht="14.4" x14ac:dyDescent="0.3">
      <c r="A16" s="7">
        <v>1014</v>
      </c>
      <c r="B16" s="13">
        <f>INDEX(发送模板!F:F,MATCH(A16,发送模板!A:A,0))</f>
        <v>222.99</v>
      </c>
      <c r="C16" s="14">
        <f t="shared" si="6"/>
        <v>0</v>
      </c>
      <c r="D16" s="7">
        <v>1014</v>
      </c>
      <c r="E16" s="13">
        <f t="shared" si="7"/>
        <v>222.99</v>
      </c>
      <c r="F16" s="26" t="s">
        <v>47</v>
      </c>
      <c r="G16" s="27">
        <v>45226.04115740741</v>
      </c>
      <c r="H16" s="26" t="s">
        <v>229</v>
      </c>
      <c r="I16" s="26" t="s">
        <v>48</v>
      </c>
      <c r="J16" s="26" t="s">
        <v>9</v>
      </c>
      <c r="K16" s="26" t="s">
        <v>230</v>
      </c>
      <c r="L16" s="26">
        <v>222.99</v>
      </c>
      <c r="M16" s="26">
        <v>0</v>
      </c>
      <c r="N16" s="26">
        <v>0</v>
      </c>
      <c r="O16" s="26">
        <v>0</v>
      </c>
      <c r="P16" s="26" t="s">
        <v>46</v>
      </c>
      <c r="Q16" s="26">
        <v>8773.43</v>
      </c>
      <c r="R16" s="26">
        <v>1</v>
      </c>
      <c r="S16" s="26">
        <v>0</v>
      </c>
      <c r="T16" s="26">
        <v>222.99</v>
      </c>
      <c r="U16" s="26">
        <v>1</v>
      </c>
      <c r="V16" s="26">
        <v>0</v>
      </c>
      <c r="W16" s="26" t="s">
        <v>49</v>
      </c>
      <c r="X16" s="26" t="s">
        <v>231</v>
      </c>
      <c r="Y16" s="26" t="s">
        <v>232</v>
      </c>
      <c r="Z16" s="26">
        <v>0</v>
      </c>
      <c r="AA16" s="26">
        <v>0</v>
      </c>
      <c r="AB16" s="26">
        <v>0</v>
      </c>
      <c r="AC16" s="26" t="s">
        <v>53</v>
      </c>
      <c r="AD16" s="27">
        <v>45226.04115740741</v>
      </c>
      <c r="AE16" s="26" t="s">
        <v>9</v>
      </c>
      <c r="AF16" s="26" t="s">
        <v>9</v>
      </c>
      <c r="AG16" s="26" t="s">
        <v>9</v>
      </c>
      <c r="AH16" s="26" t="b">
        <v>0</v>
      </c>
      <c r="AI16" s="26">
        <v>0</v>
      </c>
      <c r="AJ16" s="26" t="s">
        <v>9</v>
      </c>
      <c r="AK16" s="26" t="s">
        <v>233</v>
      </c>
      <c r="AL16" s="26" t="s">
        <v>9</v>
      </c>
      <c r="AM16" s="26" t="s">
        <v>53</v>
      </c>
      <c r="AN16" s="26" t="b">
        <v>1</v>
      </c>
      <c r="AO16" s="26">
        <v>2</v>
      </c>
      <c r="AP16" s="26" t="s">
        <v>9</v>
      </c>
    </row>
    <row r="17" spans="1:42" ht="14.4" x14ac:dyDescent="0.3">
      <c r="A17" s="7">
        <v>1015</v>
      </c>
      <c r="B17" s="13">
        <f>INDEX(发送模板!F:F,MATCH(A17,发送模板!A:A,0))</f>
        <v>431.11</v>
      </c>
      <c r="C17" s="14">
        <f t="shared" si="6"/>
        <v>0</v>
      </c>
      <c r="D17" s="7">
        <v>1015</v>
      </c>
      <c r="E17" s="13">
        <f t="shared" si="7"/>
        <v>431.11</v>
      </c>
      <c r="F17" s="26" t="s">
        <v>47</v>
      </c>
      <c r="G17" s="27">
        <v>45226.04115740741</v>
      </c>
      <c r="H17" s="26" t="s">
        <v>112</v>
      </c>
      <c r="I17" s="26" t="s">
        <v>48</v>
      </c>
      <c r="J17" s="26" t="s">
        <v>9</v>
      </c>
      <c r="K17" s="26" t="s">
        <v>234</v>
      </c>
      <c r="L17" s="26">
        <v>431.11</v>
      </c>
      <c r="M17" s="26">
        <v>0</v>
      </c>
      <c r="N17" s="26">
        <v>0</v>
      </c>
      <c r="O17" s="26">
        <v>0</v>
      </c>
      <c r="P17" s="26" t="s">
        <v>46</v>
      </c>
      <c r="Q17" s="26">
        <v>8550.44</v>
      </c>
      <c r="R17" s="26">
        <v>1</v>
      </c>
      <c r="S17" s="26">
        <v>0</v>
      </c>
      <c r="T17" s="26">
        <v>431.11</v>
      </c>
      <c r="U17" s="26">
        <v>1</v>
      </c>
      <c r="V17" s="26">
        <v>0</v>
      </c>
      <c r="W17" s="26" t="s">
        <v>49</v>
      </c>
      <c r="X17" s="26" t="s">
        <v>235</v>
      </c>
      <c r="Y17" s="26" t="s">
        <v>236</v>
      </c>
      <c r="Z17" s="26">
        <v>0</v>
      </c>
      <c r="AA17" s="26">
        <v>0</v>
      </c>
      <c r="AB17" s="26">
        <v>0</v>
      </c>
      <c r="AC17" s="26" t="s">
        <v>53</v>
      </c>
      <c r="AD17" s="27">
        <v>45226.04115740741</v>
      </c>
      <c r="AE17" s="26" t="s">
        <v>9</v>
      </c>
      <c r="AF17" s="26" t="s">
        <v>9</v>
      </c>
      <c r="AG17" s="26" t="s">
        <v>9</v>
      </c>
      <c r="AH17" s="26" t="b">
        <v>0</v>
      </c>
      <c r="AI17" s="26">
        <v>0</v>
      </c>
      <c r="AJ17" s="26" t="s">
        <v>9</v>
      </c>
      <c r="AK17" s="26" t="s">
        <v>237</v>
      </c>
      <c r="AL17" s="26" t="s">
        <v>9</v>
      </c>
      <c r="AM17" s="26" t="s">
        <v>53</v>
      </c>
      <c r="AN17" s="26" t="b">
        <v>1</v>
      </c>
      <c r="AO17" s="26">
        <v>2</v>
      </c>
      <c r="AP17" s="26" t="s">
        <v>9</v>
      </c>
    </row>
    <row r="18" spans="1:42" ht="14.4" x14ac:dyDescent="0.3">
      <c r="A18" s="7">
        <v>1016</v>
      </c>
      <c r="B18" s="13">
        <f>INDEX(发送模板!F:F,MATCH(A18,发送模板!A:A,0))</f>
        <v>1106.44</v>
      </c>
      <c r="C18" s="14">
        <f t="shared" si="6"/>
        <v>0</v>
      </c>
      <c r="D18" s="7">
        <v>1016</v>
      </c>
      <c r="E18" s="13">
        <f t="shared" si="7"/>
        <v>1106.44</v>
      </c>
      <c r="F18" s="26" t="s">
        <v>47</v>
      </c>
      <c r="G18" s="27">
        <v>45226.04115740741</v>
      </c>
      <c r="H18" s="26" t="s">
        <v>113</v>
      </c>
      <c r="I18" s="26" t="s">
        <v>48</v>
      </c>
      <c r="J18" s="26" t="s">
        <v>9</v>
      </c>
      <c r="K18" s="26" t="s">
        <v>238</v>
      </c>
      <c r="L18" s="26">
        <v>1106.44</v>
      </c>
      <c r="M18" s="26">
        <v>0</v>
      </c>
      <c r="N18" s="26">
        <v>0</v>
      </c>
      <c r="O18" s="26">
        <v>0</v>
      </c>
      <c r="P18" s="26" t="s">
        <v>46</v>
      </c>
      <c r="Q18" s="26">
        <v>8119.33</v>
      </c>
      <c r="R18" s="26">
        <v>1</v>
      </c>
      <c r="S18" s="26">
        <v>0</v>
      </c>
      <c r="T18" s="26">
        <v>1106.44</v>
      </c>
      <c r="U18" s="26">
        <v>1</v>
      </c>
      <c r="V18" s="26">
        <v>0</v>
      </c>
      <c r="W18" s="26" t="s">
        <v>49</v>
      </c>
      <c r="X18" s="26" t="s">
        <v>128</v>
      </c>
      <c r="Y18" s="26" t="s">
        <v>129</v>
      </c>
      <c r="Z18" s="26">
        <v>0</v>
      </c>
      <c r="AA18" s="26">
        <v>0</v>
      </c>
      <c r="AB18" s="26">
        <v>0</v>
      </c>
      <c r="AC18" s="26" t="s">
        <v>53</v>
      </c>
      <c r="AD18" s="27">
        <v>45226.04115740741</v>
      </c>
      <c r="AE18" s="26" t="s">
        <v>9</v>
      </c>
      <c r="AF18" s="26" t="s">
        <v>9</v>
      </c>
      <c r="AG18" s="26" t="s">
        <v>9</v>
      </c>
      <c r="AH18" s="26" t="b">
        <v>0</v>
      </c>
      <c r="AI18" s="26">
        <v>0</v>
      </c>
      <c r="AJ18" s="26" t="s">
        <v>9</v>
      </c>
      <c r="AK18" s="26" t="s">
        <v>239</v>
      </c>
      <c r="AL18" s="26" t="s">
        <v>9</v>
      </c>
      <c r="AM18" s="26" t="s">
        <v>53</v>
      </c>
      <c r="AN18" s="26" t="b">
        <v>1</v>
      </c>
      <c r="AO18" s="26">
        <v>2</v>
      </c>
      <c r="AP18" s="26" t="s">
        <v>9</v>
      </c>
    </row>
    <row r="19" spans="1:42" ht="14.4" x14ac:dyDescent="0.3">
      <c r="A19" s="7">
        <v>1017</v>
      </c>
      <c r="B19" s="13">
        <f>INDEX(发送模板!F:F,MATCH(A19,发送模板!A:A,0))</f>
        <v>1301.51</v>
      </c>
      <c r="C19" s="14">
        <f t="shared" si="6"/>
        <v>0</v>
      </c>
      <c r="D19" s="7">
        <v>1017</v>
      </c>
      <c r="E19" s="13">
        <f t="shared" si="7"/>
        <v>1301.51</v>
      </c>
      <c r="F19" s="26" t="s">
        <v>47</v>
      </c>
      <c r="G19" s="27">
        <v>45225.04115740741</v>
      </c>
      <c r="H19" s="26" t="s">
        <v>240</v>
      </c>
      <c r="I19" s="26" t="s">
        <v>48</v>
      </c>
      <c r="J19" s="26" t="s">
        <v>9</v>
      </c>
      <c r="K19" s="26" t="s">
        <v>241</v>
      </c>
      <c r="L19" s="26">
        <v>1301.51</v>
      </c>
      <c r="M19" s="26">
        <v>0</v>
      </c>
      <c r="N19" s="26">
        <v>0</v>
      </c>
      <c r="O19" s="26">
        <v>0</v>
      </c>
      <c r="P19" s="26" t="s">
        <v>46</v>
      </c>
      <c r="Q19" s="26">
        <v>7012.89</v>
      </c>
      <c r="R19" s="26">
        <v>1</v>
      </c>
      <c r="S19" s="26">
        <v>0</v>
      </c>
      <c r="T19" s="26">
        <v>1301.51</v>
      </c>
      <c r="U19" s="26">
        <v>1</v>
      </c>
      <c r="V19" s="26">
        <v>0</v>
      </c>
      <c r="W19" s="26" t="s">
        <v>49</v>
      </c>
      <c r="X19" s="26" t="s">
        <v>242</v>
      </c>
      <c r="Y19" s="26" t="s">
        <v>243</v>
      </c>
      <c r="Z19" s="26">
        <v>0</v>
      </c>
      <c r="AA19" s="26">
        <v>0</v>
      </c>
      <c r="AB19" s="26">
        <v>0</v>
      </c>
      <c r="AC19" s="26" t="s">
        <v>53</v>
      </c>
      <c r="AD19" s="27">
        <v>45225.04115740741</v>
      </c>
      <c r="AE19" s="26" t="s">
        <v>9</v>
      </c>
      <c r="AF19" s="26" t="s">
        <v>9</v>
      </c>
      <c r="AG19" s="26" t="s">
        <v>9</v>
      </c>
      <c r="AH19" s="26" t="b">
        <v>0</v>
      </c>
      <c r="AI19" s="26">
        <v>0</v>
      </c>
      <c r="AJ19" s="26" t="s">
        <v>9</v>
      </c>
      <c r="AK19" s="26" t="s">
        <v>244</v>
      </c>
      <c r="AL19" s="26" t="s">
        <v>9</v>
      </c>
      <c r="AM19" s="26" t="s">
        <v>53</v>
      </c>
      <c r="AN19" s="26" t="b">
        <v>1</v>
      </c>
      <c r="AO19" s="26">
        <v>2</v>
      </c>
      <c r="AP19" s="26" t="s">
        <v>9</v>
      </c>
    </row>
    <row r="20" spans="1:42" ht="14.4" x14ac:dyDescent="0.3">
      <c r="A20" s="7">
        <v>1018</v>
      </c>
      <c r="B20" s="13">
        <f>INDEX(发送模板!F:F,MATCH(A20,发送模板!A:A,0))</f>
        <v>-2294.8000000000002</v>
      </c>
      <c r="C20" s="14">
        <f t="shared" si="6"/>
        <v>0</v>
      </c>
      <c r="D20" s="7">
        <v>1018</v>
      </c>
      <c r="E20" s="13">
        <f t="shared" si="7"/>
        <v>-2294.8000000000002</v>
      </c>
      <c r="F20" s="26" t="s">
        <v>47</v>
      </c>
      <c r="G20" s="27">
        <v>45224.04115740741</v>
      </c>
      <c r="H20" s="26" t="s">
        <v>245</v>
      </c>
      <c r="I20" s="26" t="s">
        <v>48</v>
      </c>
      <c r="J20" s="26" t="s">
        <v>9</v>
      </c>
      <c r="K20" s="26" t="s">
        <v>246</v>
      </c>
      <c r="L20" s="26">
        <v>0</v>
      </c>
      <c r="M20" s="26">
        <v>0</v>
      </c>
      <c r="N20" s="26">
        <v>2294.8000000000002</v>
      </c>
      <c r="O20" s="26">
        <v>0</v>
      </c>
      <c r="P20" s="26" t="s">
        <v>46</v>
      </c>
      <c r="Q20" s="26">
        <v>5711.38</v>
      </c>
      <c r="R20" s="26">
        <v>1</v>
      </c>
      <c r="S20" s="26">
        <v>0</v>
      </c>
      <c r="T20" s="26">
        <v>-2294.8000000000002</v>
      </c>
      <c r="U20" s="26">
        <v>1</v>
      </c>
      <c r="V20" s="26">
        <v>0</v>
      </c>
      <c r="W20" s="26" t="s">
        <v>52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 t="s">
        <v>53</v>
      </c>
      <c r="AD20" s="27">
        <v>45224.04115740741</v>
      </c>
      <c r="AE20" s="26" t="s">
        <v>9</v>
      </c>
      <c r="AF20" s="26" t="s">
        <v>9</v>
      </c>
      <c r="AG20" s="26" t="s">
        <v>9</v>
      </c>
      <c r="AH20" s="26" t="b">
        <v>0</v>
      </c>
      <c r="AI20" s="26">
        <v>0</v>
      </c>
      <c r="AJ20" s="26" t="s">
        <v>9</v>
      </c>
      <c r="AK20" s="26" t="s">
        <v>247</v>
      </c>
      <c r="AL20" s="26" t="s">
        <v>9</v>
      </c>
      <c r="AM20" s="26" t="s">
        <v>53</v>
      </c>
      <c r="AN20" s="26" t="b">
        <v>1</v>
      </c>
      <c r="AO20" s="26">
        <v>2</v>
      </c>
      <c r="AP20" s="26" t="s">
        <v>9</v>
      </c>
    </row>
    <row r="21" spans="1:42" ht="14.4" x14ac:dyDescent="0.3">
      <c r="A21" s="7">
        <v>1019</v>
      </c>
      <c r="B21" s="13">
        <f>INDEX(发送模板!F:F,MATCH(A21,发送模板!A:A,0))</f>
        <v>-20000</v>
      </c>
      <c r="C21" s="14">
        <f t="shared" si="6"/>
        <v>0</v>
      </c>
      <c r="D21" s="7">
        <v>1019</v>
      </c>
      <c r="E21" s="13">
        <f t="shared" si="7"/>
        <v>-20000</v>
      </c>
      <c r="F21" s="26" t="s">
        <v>47</v>
      </c>
      <c r="G21" s="27">
        <v>45224.04115740741</v>
      </c>
      <c r="H21" s="26" t="s">
        <v>248</v>
      </c>
      <c r="I21" s="26" t="s">
        <v>48</v>
      </c>
      <c r="J21" s="26" t="s">
        <v>9</v>
      </c>
      <c r="K21" s="26" t="s">
        <v>246</v>
      </c>
      <c r="L21" s="26">
        <v>0</v>
      </c>
      <c r="M21" s="26">
        <v>0</v>
      </c>
      <c r="N21" s="26">
        <v>20000</v>
      </c>
      <c r="O21" s="26">
        <v>0</v>
      </c>
      <c r="P21" s="26" t="s">
        <v>46</v>
      </c>
      <c r="Q21" s="26">
        <v>8006.18</v>
      </c>
      <c r="R21" s="26">
        <v>1</v>
      </c>
      <c r="S21" s="26">
        <v>0</v>
      </c>
      <c r="T21" s="26">
        <v>-20000</v>
      </c>
      <c r="U21" s="26">
        <v>1</v>
      </c>
      <c r="V21" s="26">
        <v>0</v>
      </c>
      <c r="W21" s="26" t="s">
        <v>52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 t="s">
        <v>53</v>
      </c>
      <c r="AD21" s="27">
        <v>45224.04115740741</v>
      </c>
      <c r="AE21" s="26" t="s">
        <v>9</v>
      </c>
      <c r="AF21" s="26" t="s">
        <v>9</v>
      </c>
      <c r="AG21" s="26" t="s">
        <v>9</v>
      </c>
      <c r="AH21" s="26" t="b">
        <v>0</v>
      </c>
      <c r="AI21" s="26">
        <v>0</v>
      </c>
      <c r="AJ21" s="26" t="s">
        <v>9</v>
      </c>
      <c r="AK21" s="26" t="s">
        <v>249</v>
      </c>
      <c r="AL21" s="26" t="s">
        <v>9</v>
      </c>
      <c r="AM21" s="26" t="s">
        <v>53</v>
      </c>
      <c r="AN21" s="26" t="b">
        <v>1</v>
      </c>
      <c r="AO21" s="26">
        <v>2</v>
      </c>
      <c r="AP21" s="26" t="s">
        <v>9</v>
      </c>
    </row>
    <row r="22" spans="1:42" ht="14.4" x14ac:dyDescent="0.3">
      <c r="A22" s="7" t="s">
        <v>477</v>
      </c>
      <c r="B22" s="13">
        <f>INDEX(发送模板!F:F,MATCH(A22,发送模板!A:A,0))</f>
        <v>614.44000000000005</v>
      </c>
      <c r="C22" s="14">
        <f t="shared" si="6"/>
        <v>296.01000000000005</v>
      </c>
      <c r="D22" s="7" t="s">
        <v>477</v>
      </c>
      <c r="E22" s="13">
        <f t="shared" si="7"/>
        <v>318.43</v>
      </c>
      <c r="F22" s="26" t="s">
        <v>47</v>
      </c>
      <c r="G22" s="27">
        <v>45224.04115740741</v>
      </c>
      <c r="H22" s="26" t="s">
        <v>118</v>
      </c>
      <c r="I22" s="26" t="s">
        <v>48</v>
      </c>
      <c r="J22" s="26" t="s">
        <v>9</v>
      </c>
      <c r="K22" s="26" t="s">
        <v>250</v>
      </c>
      <c r="L22" s="26">
        <v>318.43</v>
      </c>
      <c r="M22" s="26">
        <v>0</v>
      </c>
      <c r="N22" s="26">
        <v>0</v>
      </c>
      <c r="O22" s="26">
        <v>0</v>
      </c>
      <c r="P22" s="26" t="s">
        <v>46</v>
      </c>
      <c r="Q22" s="26">
        <v>28006.18</v>
      </c>
      <c r="R22" s="26">
        <v>1</v>
      </c>
      <c r="S22" s="26">
        <v>0</v>
      </c>
      <c r="T22" s="26">
        <v>318.43</v>
      </c>
      <c r="U22" s="26">
        <v>1</v>
      </c>
      <c r="V22" s="26">
        <v>0</v>
      </c>
      <c r="W22" s="26" t="s">
        <v>49</v>
      </c>
      <c r="X22" s="26" t="s">
        <v>140</v>
      </c>
      <c r="Y22" s="26" t="s">
        <v>141</v>
      </c>
      <c r="Z22" s="26">
        <v>0</v>
      </c>
      <c r="AA22" s="26">
        <v>0</v>
      </c>
      <c r="AB22" s="26">
        <v>0</v>
      </c>
      <c r="AC22" s="26" t="s">
        <v>53</v>
      </c>
      <c r="AD22" s="27">
        <v>45224.04115740741</v>
      </c>
      <c r="AE22" s="26" t="s">
        <v>9</v>
      </c>
      <c r="AF22" s="26" t="s">
        <v>9</v>
      </c>
      <c r="AG22" s="26" t="s">
        <v>9</v>
      </c>
      <c r="AH22" s="26" t="b">
        <v>0</v>
      </c>
      <c r="AI22" s="26">
        <v>0</v>
      </c>
      <c r="AJ22" s="26" t="s">
        <v>9</v>
      </c>
      <c r="AK22" s="26" t="s">
        <v>251</v>
      </c>
      <c r="AL22" s="26" t="s">
        <v>9</v>
      </c>
      <c r="AM22" s="26" t="s">
        <v>53</v>
      </c>
      <c r="AN22" s="26" t="b">
        <v>1</v>
      </c>
      <c r="AO22" s="26">
        <v>3</v>
      </c>
      <c r="AP22" s="26" t="s">
        <v>9</v>
      </c>
    </row>
    <row r="23" spans="1:42" ht="14.4" x14ac:dyDescent="0.3">
      <c r="A23" s="7" t="s">
        <v>478</v>
      </c>
      <c r="B23" s="13">
        <f>INDEX(发送模板!F:F,MATCH(A23,发送模板!A:A,0))</f>
        <v>0</v>
      </c>
      <c r="C23" s="14">
        <f t="shared" si="6"/>
        <v>-296.01</v>
      </c>
      <c r="D23" s="7" t="s">
        <v>478</v>
      </c>
      <c r="E23" s="13">
        <f t="shared" si="7"/>
        <v>296.01</v>
      </c>
      <c r="F23" s="26" t="s">
        <v>47</v>
      </c>
      <c r="G23" s="27">
        <v>45224.04115740741</v>
      </c>
      <c r="H23" s="26" t="s">
        <v>119</v>
      </c>
      <c r="I23" s="26" t="s">
        <v>48</v>
      </c>
      <c r="J23" s="26" t="s">
        <v>9</v>
      </c>
      <c r="K23" s="26" t="s">
        <v>252</v>
      </c>
      <c r="L23" s="26">
        <v>296.01</v>
      </c>
      <c r="M23" s="26">
        <v>0</v>
      </c>
      <c r="N23" s="26">
        <v>0</v>
      </c>
      <c r="O23" s="26">
        <v>0</v>
      </c>
      <c r="P23" s="26" t="s">
        <v>46</v>
      </c>
      <c r="Q23" s="26">
        <v>27687.75</v>
      </c>
      <c r="R23" s="26">
        <v>1</v>
      </c>
      <c r="S23" s="26">
        <v>0</v>
      </c>
      <c r="T23" s="26">
        <v>296.01</v>
      </c>
      <c r="U23" s="26">
        <v>1</v>
      </c>
      <c r="V23" s="26">
        <v>0</v>
      </c>
      <c r="W23" s="26" t="s">
        <v>49</v>
      </c>
      <c r="X23" s="26" t="s">
        <v>253</v>
      </c>
      <c r="Y23" s="26" t="s">
        <v>254</v>
      </c>
      <c r="Z23" s="26">
        <v>0</v>
      </c>
      <c r="AA23" s="26">
        <v>0</v>
      </c>
      <c r="AB23" s="26">
        <v>0</v>
      </c>
      <c r="AC23" s="26" t="s">
        <v>53</v>
      </c>
      <c r="AD23" s="27">
        <v>45224.04115740741</v>
      </c>
      <c r="AE23" s="26" t="s">
        <v>9</v>
      </c>
      <c r="AF23" s="26" t="s">
        <v>9</v>
      </c>
      <c r="AG23" s="26" t="s">
        <v>9</v>
      </c>
      <c r="AH23" s="26" t="b">
        <v>0</v>
      </c>
      <c r="AI23" s="26">
        <v>0</v>
      </c>
      <c r="AJ23" s="26" t="s">
        <v>9</v>
      </c>
      <c r="AK23" s="26" t="s">
        <v>255</v>
      </c>
      <c r="AL23" s="26" t="s">
        <v>9</v>
      </c>
      <c r="AM23" s="26" t="s">
        <v>53</v>
      </c>
      <c r="AN23" s="26" t="b">
        <v>1</v>
      </c>
      <c r="AO23" s="26">
        <v>3</v>
      </c>
      <c r="AP23" s="26" t="s">
        <v>9</v>
      </c>
    </row>
    <row r="24" spans="1:42" ht="14.4" x14ac:dyDescent="0.3">
      <c r="A24" s="7">
        <v>1021</v>
      </c>
      <c r="B24" s="13">
        <f>INDEX(发送模板!F:F,MATCH(A24,发送模板!A:A,0))</f>
        <v>1910.29</v>
      </c>
      <c r="C24" s="14">
        <f t="shared" si="6"/>
        <v>0</v>
      </c>
      <c r="D24" s="7">
        <v>1021</v>
      </c>
      <c r="E24" s="13">
        <f t="shared" si="7"/>
        <v>1910.29</v>
      </c>
      <c r="F24" s="26" t="s">
        <v>47</v>
      </c>
      <c r="G24" s="27">
        <v>45223.04115740741</v>
      </c>
      <c r="H24" s="26" t="s">
        <v>256</v>
      </c>
      <c r="I24" s="26" t="s">
        <v>48</v>
      </c>
      <c r="J24" s="26" t="s">
        <v>9</v>
      </c>
      <c r="K24" s="26" t="s">
        <v>257</v>
      </c>
      <c r="L24" s="26">
        <v>1910.29</v>
      </c>
      <c r="M24" s="26">
        <v>0</v>
      </c>
      <c r="N24" s="26">
        <v>0</v>
      </c>
      <c r="O24" s="26">
        <v>0</v>
      </c>
      <c r="P24" s="26" t="s">
        <v>46</v>
      </c>
      <c r="Q24" s="26">
        <v>27391.74</v>
      </c>
      <c r="R24" s="26">
        <v>1</v>
      </c>
      <c r="S24" s="26">
        <v>0</v>
      </c>
      <c r="T24" s="26">
        <v>1910.29</v>
      </c>
      <c r="U24" s="26">
        <v>1</v>
      </c>
      <c r="V24" s="26">
        <v>0</v>
      </c>
      <c r="W24" s="26" t="s">
        <v>49</v>
      </c>
      <c r="X24" s="26" t="s">
        <v>258</v>
      </c>
      <c r="Y24" s="26" t="s">
        <v>259</v>
      </c>
      <c r="Z24" s="26">
        <v>0</v>
      </c>
      <c r="AA24" s="26">
        <v>0</v>
      </c>
      <c r="AB24" s="26">
        <v>0</v>
      </c>
      <c r="AC24" s="26" t="s">
        <v>53</v>
      </c>
      <c r="AD24" s="27">
        <v>45223.04115740741</v>
      </c>
      <c r="AE24" s="26" t="s">
        <v>9</v>
      </c>
      <c r="AF24" s="26" t="s">
        <v>9</v>
      </c>
      <c r="AG24" s="26" t="s">
        <v>9</v>
      </c>
      <c r="AH24" s="26" t="b">
        <v>0</v>
      </c>
      <c r="AI24" s="26">
        <v>0</v>
      </c>
      <c r="AJ24" s="26" t="s">
        <v>9</v>
      </c>
      <c r="AK24" s="26" t="s">
        <v>260</v>
      </c>
      <c r="AL24" s="26" t="s">
        <v>9</v>
      </c>
      <c r="AM24" s="26" t="s">
        <v>53</v>
      </c>
      <c r="AN24" s="26" t="b">
        <v>1</v>
      </c>
      <c r="AO24" s="26">
        <v>2</v>
      </c>
      <c r="AP24" s="26" t="s">
        <v>9</v>
      </c>
    </row>
    <row r="25" spans="1:42" ht="14.4" x14ac:dyDescent="0.3">
      <c r="A25" s="7">
        <v>1022</v>
      </c>
      <c r="B25" s="13">
        <f>INDEX(发送模板!F:F,MATCH(A25,发送模板!A:A,0))</f>
        <v>976.7</v>
      </c>
      <c r="C25" s="14">
        <f t="shared" si="6"/>
        <v>0</v>
      </c>
      <c r="D25" s="7">
        <v>1022</v>
      </c>
      <c r="E25" s="13">
        <f t="shared" si="7"/>
        <v>976.7</v>
      </c>
      <c r="F25" s="26" t="s">
        <v>47</v>
      </c>
      <c r="G25" s="27">
        <v>45223.04115740741</v>
      </c>
      <c r="H25" s="26" t="s">
        <v>261</v>
      </c>
      <c r="I25" s="26" t="s">
        <v>48</v>
      </c>
      <c r="J25" s="26" t="s">
        <v>9</v>
      </c>
      <c r="K25" s="26" t="s">
        <v>262</v>
      </c>
      <c r="L25" s="26">
        <v>976.7</v>
      </c>
      <c r="M25" s="26">
        <v>0</v>
      </c>
      <c r="N25" s="26">
        <v>0</v>
      </c>
      <c r="O25" s="26">
        <v>0</v>
      </c>
      <c r="P25" s="26" t="s">
        <v>46</v>
      </c>
      <c r="Q25" s="26">
        <v>25481.45</v>
      </c>
      <c r="R25" s="26">
        <v>1</v>
      </c>
      <c r="S25" s="26">
        <v>0</v>
      </c>
      <c r="T25" s="26">
        <v>976.7</v>
      </c>
      <c r="U25" s="26">
        <v>1</v>
      </c>
      <c r="V25" s="26">
        <v>0</v>
      </c>
      <c r="W25" s="26" t="s">
        <v>49</v>
      </c>
      <c r="X25" s="26" t="s">
        <v>124</v>
      </c>
      <c r="Y25" s="26" t="s">
        <v>125</v>
      </c>
      <c r="Z25" s="26">
        <v>0</v>
      </c>
      <c r="AA25" s="26">
        <v>0</v>
      </c>
      <c r="AB25" s="26">
        <v>0</v>
      </c>
      <c r="AC25" s="26" t="s">
        <v>53</v>
      </c>
      <c r="AD25" s="27">
        <v>45223.04115740741</v>
      </c>
      <c r="AE25" s="26" t="s">
        <v>9</v>
      </c>
      <c r="AF25" s="26" t="s">
        <v>9</v>
      </c>
      <c r="AG25" s="26" t="s">
        <v>9</v>
      </c>
      <c r="AH25" s="26" t="b">
        <v>0</v>
      </c>
      <c r="AI25" s="26">
        <v>0</v>
      </c>
      <c r="AJ25" s="26" t="s">
        <v>9</v>
      </c>
      <c r="AK25" s="26" t="s">
        <v>263</v>
      </c>
      <c r="AL25" s="26" t="s">
        <v>9</v>
      </c>
      <c r="AM25" s="26" t="s">
        <v>53</v>
      </c>
      <c r="AN25" s="26" t="b">
        <v>1</v>
      </c>
      <c r="AO25" s="26">
        <v>2</v>
      </c>
      <c r="AP25" s="26" t="s">
        <v>9</v>
      </c>
    </row>
    <row r="26" spans="1:42" ht="14.4" x14ac:dyDescent="0.3">
      <c r="A26" s="7">
        <v>1023</v>
      </c>
      <c r="B26" s="13">
        <f>INDEX(发送模板!F:F,MATCH(A26,发送模板!A:A,0))</f>
        <v>1475</v>
      </c>
      <c r="C26" s="14">
        <f t="shared" si="6"/>
        <v>0</v>
      </c>
      <c r="D26" s="7">
        <v>1023</v>
      </c>
      <c r="E26" s="13">
        <f t="shared" si="7"/>
        <v>1475</v>
      </c>
      <c r="F26" s="26" t="s">
        <v>47</v>
      </c>
      <c r="G26" s="27">
        <v>45223.04115740741</v>
      </c>
      <c r="H26" s="26" t="s">
        <v>264</v>
      </c>
      <c r="I26" s="26" t="s">
        <v>48</v>
      </c>
      <c r="J26" s="26" t="s">
        <v>9</v>
      </c>
      <c r="K26" s="26" t="s">
        <v>265</v>
      </c>
      <c r="L26" s="26">
        <v>1475</v>
      </c>
      <c r="M26" s="26">
        <v>0</v>
      </c>
      <c r="N26" s="26">
        <v>0</v>
      </c>
      <c r="O26" s="26">
        <v>0</v>
      </c>
      <c r="P26" s="26" t="s">
        <v>46</v>
      </c>
      <c r="Q26" s="26">
        <v>24504.75</v>
      </c>
      <c r="R26" s="26">
        <v>1</v>
      </c>
      <c r="S26" s="26">
        <v>0</v>
      </c>
      <c r="T26" s="26">
        <v>1475</v>
      </c>
      <c r="U26" s="26">
        <v>1</v>
      </c>
      <c r="V26" s="26">
        <v>0</v>
      </c>
      <c r="W26" s="26" t="s">
        <v>49</v>
      </c>
      <c r="X26" s="26" t="s">
        <v>266</v>
      </c>
      <c r="Y26" s="26" t="s">
        <v>267</v>
      </c>
      <c r="Z26" s="26">
        <v>0</v>
      </c>
      <c r="AA26" s="26">
        <v>0</v>
      </c>
      <c r="AB26" s="26">
        <v>0</v>
      </c>
      <c r="AC26" s="26" t="s">
        <v>53</v>
      </c>
      <c r="AD26" s="27">
        <v>45223.04115740741</v>
      </c>
      <c r="AE26" s="26" t="s">
        <v>9</v>
      </c>
      <c r="AF26" s="26" t="s">
        <v>9</v>
      </c>
      <c r="AG26" s="26" t="s">
        <v>9</v>
      </c>
      <c r="AH26" s="26" t="b">
        <v>0</v>
      </c>
      <c r="AI26" s="26">
        <v>0</v>
      </c>
      <c r="AJ26" s="26" t="s">
        <v>9</v>
      </c>
      <c r="AK26" s="26" t="s">
        <v>268</v>
      </c>
      <c r="AL26" s="26" t="s">
        <v>9</v>
      </c>
      <c r="AM26" s="26" t="s">
        <v>53</v>
      </c>
      <c r="AN26" s="26" t="b">
        <v>1</v>
      </c>
      <c r="AO26" s="26">
        <v>2</v>
      </c>
      <c r="AP26" s="26" t="s">
        <v>9</v>
      </c>
    </row>
    <row r="27" spans="1:42" ht="14.4" x14ac:dyDescent="0.3">
      <c r="A27" s="7">
        <v>1024</v>
      </c>
      <c r="B27" s="13">
        <f>INDEX(发送模板!F:F,MATCH(A27,发送模板!A:A,0))</f>
        <v>-181.5</v>
      </c>
      <c r="C27" s="14">
        <f t="shared" si="6"/>
        <v>0</v>
      </c>
      <c r="D27" s="7">
        <v>1024</v>
      </c>
      <c r="E27" s="13">
        <f t="shared" si="7"/>
        <v>-181.5</v>
      </c>
      <c r="F27" s="26" t="s">
        <v>47</v>
      </c>
      <c r="G27" s="27">
        <v>45223.04115740741</v>
      </c>
      <c r="H27" s="26" t="s">
        <v>269</v>
      </c>
      <c r="I27" s="26" t="s">
        <v>48</v>
      </c>
      <c r="J27" s="26" t="s">
        <v>9</v>
      </c>
      <c r="K27" s="26" t="s">
        <v>270</v>
      </c>
      <c r="L27" s="26">
        <v>0</v>
      </c>
      <c r="M27" s="26">
        <v>0</v>
      </c>
      <c r="N27" s="26">
        <v>181.5</v>
      </c>
      <c r="O27" s="26">
        <v>0</v>
      </c>
      <c r="P27" s="26" t="s">
        <v>46</v>
      </c>
      <c r="Q27" s="26">
        <v>23029.75</v>
      </c>
      <c r="R27" s="26">
        <v>1</v>
      </c>
      <c r="S27" s="26">
        <v>0</v>
      </c>
      <c r="T27" s="26">
        <v>-181.5</v>
      </c>
      <c r="U27" s="26">
        <v>1</v>
      </c>
      <c r="V27" s="26">
        <v>0</v>
      </c>
      <c r="W27" s="26" t="s">
        <v>50</v>
      </c>
      <c r="X27" s="26" t="s">
        <v>156</v>
      </c>
      <c r="Y27" s="26" t="s">
        <v>271</v>
      </c>
      <c r="Z27" s="26">
        <v>0</v>
      </c>
      <c r="AA27" s="26">
        <v>0</v>
      </c>
      <c r="AB27" s="26">
        <v>0</v>
      </c>
      <c r="AC27" s="26" t="s">
        <v>53</v>
      </c>
      <c r="AD27" s="27">
        <v>45223.04115740741</v>
      </c>
      <c r="AE27" s="26" t="s">
        <v>9</v>
      </c>
      <c r="AF27" s="26" t="s">
        <v>9</v>
      </c>
      <c r="AG27" s="26" t="s">
        <v>9</v>
      </c>
      <c r="AH27" s="26" t="b">
        <v>0</v>
      </c>
      <c r="AI27" s="26">
        <v>0</v>
      </c>
      <c r="AJ27" s="26" t="s">
        <v>9</v>
      </c>
      <c r="AK27" s="26" t="s">
        <v>272</v>
      </c>
      <c r="AL27" s="26" t="s">
        <v>9</v>
      </c>
      <c r="AM27" s="26" t="s">
        <v>53</v>
      </c>
      <c r="AN27" s="26" t="b">
        <v>1</v>
      </c>
      <c r="AO27" s="26">
        <v>4</v>
      </c>
      <c r="AP27" s="26" t="s">
        <v>9</v>
      </c>
    </row>
    <row r="28" spans="1:42" ht="14.4" x14ac:dyDescent="0.3">
      <c r="A28" s="7">
        <v>1025</v>
      </c>
      <c r="B28" s="13">
        <f>INDEX(发送模板!F:F,MATCH(A28,发送模板!A:A,0))</f>
        <v>2190.42</v>
      </c>
      <c r="C28" s="14">
        <f t="shared" si="6"/>
        <v>0</v>
      </c>
      <c r="D28" s="7">
        <v>1025</v>
      </c>
      <c r="E28" s="13">
        <f t="shared" si="7"/>
        <v>2190.42</v>
      </c>
      <c r="F28" s="26" t="s">
        <v>47</v>
      </c>
      <c r="G28" s="27">
        <v>45223.04115740741</v>
      </c>
      <c r="H28" s="26" t="s">
        <v>97</v>
      </c>
      <c r="I28" s="26" t="s">
        <v>48</v>
      </c>
      <c r="J28" s="26" t="s">
        <v>9</v>
      </c>
      <c r="K28" s="26" t="s">
        <v>273</v>
      </c>
      <c r="L28" s="26">
        <v>2190.42</v>
      </c>
      <c r="M28" s="26">
        <v>0</v>
      </c>
      <c r="N28" s="26">
        <v>0</v>
      </c>
      <c r="O28" s="26">
        <v>0</v>
      </c>
      <c r="P28" s="26" t="s">
        <v>46</v>
      </c>
      <c r="Q28" s="26">
        <v>23211.25</v>
      </c>
      <c r="R28" s="26">
        <v>1</v>
      </c>
      <c r="S28" s="26">
        <v>0</v>
      </c>
      <c r="T28" s="26">
        <v>2190.42</v>
      </c>
      <c r="U28" s="26">
        <v>1</v>
      </c>
      <c r="V28" s="26">
        <v>0</v>
      </c>
      <c r="W28" s="26" t="s">
        <v>49</v>
      </c>
      <c r="X28" s="26" t="s">
        <v>209</v>
      </c>
      <c r="Y28" s="26" t="s">
        <v>274</v>
      </c>
      <c r="Z28" s="26">
        <v>0</v>
      </c>
      <c r="AA28" s="26">
        <v>0</v>
      </c>
      <c r="AB28" s="26">
        <v>0</v>
      </c>
      <c r="AC28" s="26" t="s">
        <v>53</v>
      </c>
      <c r="AD28" s="27">
        <v>45223.04115740741</v>
      </c>
      <c r="AE28" s="26" t="s">
        <v>9</v>
      </c>
      <c r="AF28" s="26" t="s">
        <v>9</v>
      </c>
      <c r="AG28" s="26" t="s">
        <v>9</v>
      </c>
      <c r="AH28" s="26" t="b">
        <v>0</v>
      </c>
      <c r="AI28" s="26">
        <v>0</v>
      </c>
      <c r="AJ28" s="26" t="s">
        <v>9</v>
      </c>
      <c r="AK28" s="26" t="s">
        <v>275</v>
      </c>
      <c r="AL28" s="26" t="s">
        <v>9</v>
      </c>
      <c r="AM28" s="26" t="s">
        <v>53</v>
      </c>
      <c r="AN28" s="26" t="b">
        <v>1</v>
      </c>
      <c r="AO28" s="26">
        <v>2</v>
      </c>
      <c r="AP28" s="26" t="s">
        <v>9</v>
      </c>
    </row>
    <row r="29" spans="1:42" ht="14.4" x14ac:dyDescent="0.3">
      <c r="A29" s="7">
        <v>1026</v>
      </c>
      <c r="B29" s="13">
        <f>INDEX(发送模板!F:F,MATCH(A29,发送模板!A:A,0))</f>
        <v>590.85</v>
      </c>
      <c r="C29" s="14">
        <f t="shared" si="6"/>
        <v>0</v>
      </c>
      <c r="D29" s="7">
        <v>1026</v>
      </c>
      <c r="E29" s="13">
        <f t="shared" si="7"/>
        <v>590.85</v>
      </c>
      <c r="F29" s="26" t="s">
        <v>47</v>
      </c>
      <c r="G29" s="27">
        <v>45223.04115740741</v>
      </c>
      <c r="H29" s="26" t="s">
        <v>276</v>
      </c>
      <c r="I29" s="26" t="s">
        <v>48</v>
      </c>
      <c r="J29" s="26" t="s">
        <v>9</v>
      </c>
      <c r="K29" s="26" t="s">
        <v>277</v>
      </c>
      <c r="L29" s="26">
        <v>590.85</v>
      </c>
      <c r="M29" s="26">
        <v>0</v>
      </c>
      <c r="N29" s="26">
        <v>0</v>
      </c>
      <c r="O29" s="26">
        <v>0</v>
      </c>
      <c r="P29" s="26" t="s">
        <v>46</v>
      </c>
      <c r="Q29" s="26">
        <v>21020.83</v>
      </c>
      <c r="R29" s="26">
        <v>1</v>
      </c>
      <c r="S29" s="26">
        <v>0</v>
      </c>
      <c r="T29" s="26">
        <v>590.85</v>
      </c>
      <c r="U29" s="26">
        <v>1</v>
      </c>
      <c r="V29" s="26">
        <v>0</v>
      </c>
      <c r="W29" s="26" t="s">
        <v>49</v>
      </c>
      <c r="X29" s="26" t="s">
        <v>116</v>
      </c>
      <c r="Y29" s="26" t="s">
        <v>117</v>
      </c>
      <c r="Z29" s="26">
        <v>0</v>
      </c>
      <c r="AA29" s="26">
        <v>0</v>
      </c>
      <c r="AB29" s="26">
        <v>0</v>
      </c>
      <c r="AC29" s="26" t="s">
        <v>53</v>
      </c>
      <c r="AD29" s="27">
        <v>45223.04115740741</v>
      </c>
      <c r="AE29" s="26" t="s">
        <v>9</v>
      </c>
      <c r="AF29" s="26" t="s">
        <v>9</v>
      </c>
      <c r="AG29" s="26" t="s">
        <v>9</v>
      </c>
      <c r="AH29" s="26" t="b">
        <v>0</v>
      </c>
      <c r="AI29" s="26">
        <v>0</v>
      </c>
      <c r="AJ29" s="26" t="s">
        <v>9</v>
      </c>
      <c r="AK29" s="26" t="s">
        <v>278</v>
      </c>
      <c r="AL29" s="26" t="s">
        <v>9</v>
      </c>
      <c r="AM29" s="26" t="s">
        <v>53</v>
      </c>
      <c r="AN29" s="26" t="b">
        <v>1</v>
      </c>
      <c r="AO29" s="26">
        <v>2</v>
      </c>
      <c r="AP29" s="26" t="s">
        <v>9</v>
      </c>
    </row>
    <row r="30" spans="1:42" ht="14.4" x14ac:dyDescent="0.3">
      <c r="A30" s="7">
        <v>1027</v>
      </c>
      <c r="B30" s="13">
        <f>INDEX(发送模板!F:F,MATCH(A30,发送模板!A:A,0))</f>
        <v>883.8</v>
      </c>
      <c r="C30" s="14">
        <f t="shared" si="6"/>
        <v>0</v>
      </c>
      <c r="D30" s="7">
        <v>1027</v>
      </c>
      <c r="E30" s="13">
        <f t="shared" si="7"/>
        <v>883.8</v>
      </c>
      <c r="F30" s="26" t="s">
        <v>47</v>
      </c>
      <c r="G30" s="27">
        <v>45222.04115740741</v>
      </c>
      <c r="H30" s="26" t="s">
        <v>279</v>
      </c>
      <c r="I30" s="26" t="s">
        <v>48</v>
      </c>
      <c r="J30" s="26" t="s">
        <v>9</v>
      </c>
      <c r="K30" s="26" t="s">
        <v>280</v>
      </c>
      <c r="L30" s="26">
        <v>883.8</v>
      </c>
      <c r="M30" s="26">
        <v>0</v>
      </c>
      <c r="N30" s="26">
        <v>0</v>
      </c>
      <c r="O30" s="26">
        <v>0</v>
      </c>
      <c r="P30" s="26" t="s">
        <v>46</v>
      </c>
      <c r="Q30" s="26">
        <v>20429.98</v>
      </c>
      <c r="R30" s="26">
        <v>1</v>
      </c>
      <c r="S30" s="26">
        <v>0</v>
      </c>
      <c r="T30" s="26">
        <v>883.8</v>
      </c>
      <c r="U30" s="26">
        <v>1</v>
      </c>
      <c r="V30" s="26">
        <v>0</v>
      </c>
      <c r="W30" s="26" t="s">
        <v>49</v>
      </c>
      <c r="X30" s="26" t="s">
        <v>281</v>
      </c>
      <c r="Y30" s="26" t="s">
        <v>282</v>
      </c>
      <c r="Z30" s="26">
        <v>0</v>
      </c>
      <c r="AA30" s="26">
        <v>0</v>
      </c>
      <c r="AB30" s="26">
        <v>0</v>
      </c>
      <c r="AC30" s="26" t="s">
        <v>53</v>
      </c>
      <c r="AD30" s="27">
        <v>45222.04115740741</v>
      </c>
      <c r="AE30" s="26" t="s">
        <v>9</v>
      </c>
      <c r="AF30" s="26" t="s">
        <v>9</v>
      </c>
      <c r="AG30" s="26" t="s">
        <v>9</v>
      </c>
      <c r="AH30" s="26" t="b">
        <v>0</v>
      </c>
      <c r="AI30" s="26">
        <v>0</v>
      </c>
      <c r="AJ30" s="26" t="s">
        <v>9</v>
      </c>
      <c r="AK30" s="26" t="s">
        <v>283</v>
      </c>
      <c r="AL30" s="26" t="s">
        <v>9</v>
      </c>
      <c r="AM30" s="26" t="s">
        <v>53</v>
      </c>
      <c r="AN30" s="26" t="b">
        <v>1</v>
      </c>
      <c r="AO30" s="26">
        <v>2</v>
      </c>
      <c r="AP30" s="26" t="s">
        <v>9</v>
      </c>
    </row>
    <row r="31" spans="1:42" ht="14.4" x14ac:dyDescent="0.3">
      <c r="A31" s="7">
        <v>1028</v>
      </c>
      <c r="B31" s="13">
        <f>INDEX(发送模板!F:F,MATCH(A31,发送模板!A:A,0))</f>
        <v>566.66999999999996</v>
      </c>
      <c r="C31" s="14">
        <f t="shared" si="6"/>
        <v>0</v>
      </c>
      <c r="D31" s="7">
        <v>1028</v>
      </c>
      <c r="E31" s="13">
        <f t="shared" si="7"/>
        <v>566.66999999999996</v>
      </c>
      <c r="F31" s="26" t="s">
        <v>47</v>
      </c>
      <c r="G31" s="27">
        <v>45220.04115740741</v>
      </c>
      <c r="H31" s="26" t="s">
        <v>284</v>
      </c>
      <c r="I31" s="26" t="s">
        <v>48</v>
      </c>
      <c r="J31" s="26" t="s">
        <v>9</v>
      </c>
      <c r="K31" s="26" t="s">
        <v>285</v>
      </c>
      <c r="L31" s="26">
        <v>566.66999999999996</v>
      </c>
      <c r="M31" s="26">
        <v>0</v>
      </c>
      <c r="N31" s="26">
        <v>0</v>
      </c>
      <c r="O31" s="26">
        <v>0</v>
      </c>
      <c r="P31" s="26" t="s">
        <v>46</v>
      </c>
      <c r="Q31" s="26">
        <v>19546.18</v>
      </c>
      <c r="R31" s="26">
        <v>1</v>
      </c>
      <c r="S31" s="26">
        <v>0</v>
      </c>
      <c r="T31" s="26">
        <v>566.66999999999996</v>
      </c>
      <c r="U31" s="26">
        <v>1</v>
      </c>
      <c r="V31" s="26">
        <v>0</v>
      </c>
      <c r="W31" s="26" t="s">
        <v>49</v>
      </c>
      <c r="X31" s="26" t="s">
        <v>286</v>
      </c>
      <c r="Y31" s="26" t="s">
        <v>287</v>
      </c>
      <c r="Z31" s="26">
        <v>0</v>
      </c>
      <c r="AA31" s="26">
        <v>0</v>
      </c>
      <c r="AB31" s="26">
        <v>0</v>
      </c>
      <c r="AC31" s="26" t="s">
        <v>53</v>
      </c>
      <c r="AD31" s="27">
        <v>45220.04115740741</v>
      </c>
      <c r="AE31" s="26" t="s">
        <v>9</v>
      </c>
      <c r="AF31" s="26" t="s">
        <v>9</v>
      </c>
      <c r="AG31" s="26" t="s">
        <v>9</v>
      </c>
      <c r="AH31" s="26" t="b">
        <v>0</v>
      </c>
      <c r="AI31" s="26">
        <v>0</v>
      </c>
      <c r="AJ31" s="26" t="s">
        <v>9</v>
      </c>
      <c r="AK31" s="26" t="s">
        <v>288</v>
      </c>
      <c r="AL31" s="26" t="s">
        <v>9</v>
      </c>
      <c r="AM31" s="26" t="s">
        <v>53</v>
      </c>
      <c r="AN31" s="26" t="b">
        <v>1</v>
      </c>
      <c r="AO31" s="26">
        <v>2</v>
      </c>
      <c r="AP31" s="26" t="s">
        <v>9</v>
      </c>
    </row>
    <row r="32" spans="1:42" ht="14.4" x14ac:dyDescent="0.3">
      <c r="A32" s="7">
        <v>1029</v>
      </c>
      <c r="B32" s="13">
        <f>INDEX(发送模板!F:F,MATCH(A32,发送模板!A:A,0))</f>
        <v>457.24</v>
      </c>
      <c r="C32" s="14">
        <f t="shared" si="6"/>
        <v>0</v>
      </c>
      <c r="D32" s="7">
        <v>1029</v>
      </c>
      <c r="E32" s="13">
        <f t="shared" si="7"/>
        <v>457.24</v>
      </c>
      <c r="F32" s="26" t="s">
        <v>47</v>
      </c>
      <c r="G32" s="27">
        <v>45220.04115740741</v>
      </c>
      <c r="H32" s="26" t="s">
        <v>289</v>
      </c>
      <c r="I32" s="26" t="s">
        <v>48</v>
      </c>
      <c r="J32" s="26" t="s">
        <v>9</v>
      </c>
      <c r="K32" s="26" t="s">
        <v>290</v>
      </c>
      <c r="L32" s="26">
        <v>457.24</v>
      </c>
      <c r="M32" s="26">
        <v>0</v>
      </c>
      <c r="N32" s="26">
        <v>0</v>
      </c>
      <c r="O32" s="26">
        <v>0</v>
      </c>
      <c r="P32" s="26" t="s">
        <v>46</v>
      </c>
      <c r="Q32" s="26">
        <v>18979.509999999998</v>
      </c>
      <c r="R32" s="26">
        <v>1</v>
      </c>
      <c r="S32" s="26">
        <v>0</v>
      </c>
      <c r="T32" s="26">
        <v>457.24</v>
      </c>
      <c r="U32" s="26">
        <v>1</v>
      </c>
      <c r="V32" s="26">
        <v>0</v>
      </c>
      <c r="W32" s="26" t="s">
        <v>49</v>
      </c>
      <c r="X32" s="26" t="s">
        <v>291</v>
      </c>
      <c r="Y32" s="26" t="s">
        <v>292</v>
      </c>
      <c r="Z32" s="26">
        <v>0</v>
      </c>
      <c r="AA32" s="26">
        <v>0</v>
      </c>
      <c r="AB32" s="26">
        <v>0</v>
      </c>
      <c r="AC32" s="26" t="s">
        <v>53</v>
      </c>
      <c r="AD32" s="27">
        <v>45220.04115740741</v>
      </c>
      <c r="AE32" s="26" t="s">
        <v>9</v>
      </c>
      <c r="AF32" s="26" t="s">
        <v>9</v>
      </c>
      <c r="AG32" s="26" t="s">
        <v>9</v>
      </c>
      <c r="AH32" s="26" t="b">
        <v>0</v>
      </c>
      <c r="AI32" s="26">
        <v>0</v>
      </c>
      <c r="AJ32" s="26" t="s">
        <v>9</v>
      </c>
      <c r="AK32" s="26" t="s">
        <v>293</v>
      </c>
      <c r="AL32" s="26" t="s">
        <v>9</v>
      </c>
      <c r="AM32" s="26" t="s">
        <v>53</v>
      </c>
      <c r="AN32" s="26" t="b">
        <v>1</v>
      </c>
      <c r="AO32" s="26">
        <v>2</v>
      </c>
      <c r="AP32" s="26" t="s">
        <v>9</v>
      </c>
    </row>
    <row r="33" spans="1:42" ht="14.4" x14ac:dyDescent="0.3">
      <c r="A33" s="7">
        <v>1030</v>
      </c>
      <c r="B33" s="13">
        <f>INDEX(发送模板!F:F,MATCH(A33,发送模板!A:A,0))</f>
        <v>958.46</v>
      </c>
      <c r="C33" s="14">
        <f t="shared" si="6"/>
        <v>0</v>
      </c>
      <c r="D33" s="7">
        <v>1030</v>
      </c>
      <c r="E33" s="13">
        <f t="shared" si="7"/>
        <v>958.46</v>
      </c>
      <c r="F33" s="26" t="s">
        <v>47</v>
      </c>
      <c r="G33" s="27">
        <v>45220.04115740741</v>
      </c>
      <c r="H33" s="26" t="s">
        <v>294</v>
      </c>
      <c r="I33" s="26" t="s">
        <v>48</v>
      </c>
      <c r="J33" s="26" t="s">
        <v>9</v>
      </c>
      <c r="K33" s="26" t="s">
        <v>295</v>
      </c>
      <c r="L33" s="26">
        <v>958.46</v>
      </c>
      <c r="M33" s="26">
        <v>0</v>
      </c>
      <c r="N33" s="26">
        <v>0</v>
      </c>
      <c r="O33" s="26">
        <v>0</v>
      </c>
      <c r="P33" s="26" t="s">
        <v>46</v>
      </c>
      <c r="Q33" s="26">
        <v>18522.27</v>
      </c>
      <c r="R33" s="26">
        <v>1</v>
      </c>
      <c r="S33" s="26">
        <v>0</v>
      </c>
      <c r="T33" s="26">
        <v>958.46</v>
      </c>
      <c r="U33" s="26">
        <v>1</v>
      </c>
      <c r="V33" s="26">
        <v>0</v>
      </c>
      <c r="W33" s="26" t="s">
        <v>49</v>
      </c>
      <c r="X33" s="26" t="s">
        <v>122</v>
      </c>
      <c r="Y33" s="26" t="s">
        <v>123</v>
      </c>
      <c r="Z33" s="26">
        <v>0</v>
      </c>
      <c r="AA33" s="26">
        <v>0</v>
      </c>
      <c r="AB33" s="26">
        <v>0</v>
      </c>
      <c r="AC33" s="26" t="s">
        <v>53</v>
      </c>
      <c r="AD33" s="27">
        <v>45220.04115740741</v>
      </c>
      <c r="AE33" s="26" t="s">
        <v>9</v>
      </c>
      <c r="AF33" s="26" t="s">
        <v>9</v>
      </c>
      <c r="AG33" s="26" t="s">
        <v>9</v>
      </c>
      <c r="AH33" s="26" t="b">
        <v>0</v>
      </c>
      <c r="AI33" s="26">
        <v>0</v>
      </c>
      <c r="AJ33" s="26" t="s">
        <v>9</v>
      </c>
      <c r="AK33" s="26" t="s">
        <v>296</v>
      </c>
      <c r="AL33" s="26" t="s">
        <v>9</v>
      </c>
      <c r="AM33" s="26" t="s">
        <v>53</v>
      </c>
      <c r="AN33" s="26" t="b">
        <v>1</v>
      </c>
      <c r="AO33" s="26">
        <v>2</v>
      </c>
      <c r="AP33" s="26" t="s">
        <v>9</v>
      </c>
    </row>
    <row r="34" spans="1:42" ht="14.4" x14ac:dyDescent="0.3">
      <c r="A34" s="7">
        <v>1031</v>
      </c>
      <c r="B34" s="13">
        <f>INDEX(发送模板!F:F,MATCH(A34,发送模板!A:A,0))</f>
        <v>922.46</v>
      </c>
      <c r="C34" s="14">
        <f t="shared" si="6"/>
        <v>0</v>
      </c>
      <c r="D34" s="7">
        <v>1031</v>
      </c>
      <c r="E34" s="13">
        <f t="shared" si="7"/>
        <v>922.46</v>
      </c>
      <c r="F34" s="26" t="s">
        <v>47</v>
      </c>
      <c r="G34" s="27">
        <v>45219.04115740741</v>
      </c>
      <c r="H34" s="26" t="s">
        <v>297</v>
      </c>
      <c r="I34" s="26" t="s">
        <v>48</v>
      </c>
      <c r="J34" s="26" t="s">
        <v>9</v>
      </c>
      <c r="K34" s="26" t="s">
        <v>298</v>
      </c>
      <c r="L34" s="26">
        <v>922.46</v>
      </c>
      <c r="M34" s="26">
        <v>0</v>
      </c>
      <c r="N34" s="26">
        <v>0</v>
      </c>
      <c r="O34" s="26">
        <v>0</v>
      </c>
      <c r="P34" s="26" t="s">
        <v>46</v>
      </c>
      <c r="Q34" s="26">
        <v>17563.810000000001</v>
      </c>
      <c r="R34" s="26">
        <v>1</v>
      </c>
      <c r="S34" s="26">
        <v>0</v>
      </c>
      <c r="T34" s="26">
        <v>922.46</v>
      </c>
      <c r="U34" s="26">
        <v>1</v>
      </c>
      <c r="V34" s="26">
        <v>0</v>
      </c>
      <c r="W34" s="26" t="s">
        <v>49</v>
      </c>
      <c r="X34" s="26" t="s">
        <v>299</v>
      </c>
      <c r="Y34" s="26" t="s">
        <v>300</v>
      </c>
      <c r="Z34" s="26">
        <v>0</v>
      </c>
      <c r="AA34" s="26">
        <v>0</v>
      </c>
      <c r="AB34" s="26">
        <v>0</v>
      </c>
      <c r="AC34" s="26" t="s">
        <v>53</v>
      </c>
      <c r="AD34" s="27">
        <v>45219.04115740741</v>
      </c>
      <c r="AE34" s="26" t="s">
        <v>9</v>
      </c>
      <c r="AF34" s="26" t="s">
        <v>9</v>
      </c>
      <c r="AG34" s="26" t="s">
        <v>9</v>
      </c>
      <c r="AH34" s="26" t="b">
        <v>0</v>
      </c>
      <c r="AI34" s="26">
        <v>0</v>
      </c>
      <c r="AJ34" s="26" t="s">
        <v>9</v>
      </c>
      <c r="AK34" s="26" t="s">
        <v>301</v>
      </c>
      <c r="AL34" s="26" t="s">
        <v>9</v>
      </c>
      <c r="AM34" s="26" t="s">
        <v>53</v>
      </c>
      <c r="AN34" s="26" t="b">
        <v>1</v>
      </c>
      <c r="AO34" s="26">
        <v>2</v>
      </c>
      <c r="AP34" s="26" t="s">
        <v>9</v>
      </c>
    </row>
    <row r="35" spans="1:42" ht="14.4" x14ac:dyDescent="0.3">
      <c r="A35" s="7">
        <v>1032</v>
      </c>
      <c r="B35" s="13">
        <f>INDEX(发送模板!F:F,MATCH(A35,发送模板!A:A,0))</f>
        <v>-1140</v>
      </c>
      <c r="C35" s="14">
        <f t="shared" si="6"/>
        <v>0</v>
      </c>
      <c r="D35" s="7">
        <v>1032</v>
      </c>
      <c r="E35" s="13">
        <f t="shared" si="7"/>
        <v>-1140</v>
      </c>
      <c r="F35" s="26" t="s">
        <v>47</v>
      </c>
      <c r="G35" s="27">
        <v>45219.04115740741</v>
      </c>
      <c r="H35" s="26" t="s">
        <v>302</v>
      </c>
      <c r="I35" s="26" t="s">
        <v>48</v>
      </c>
      <c r="J35" s="26" t="s">
        <v>9</v>
      </c>
      <c r="K35" s="26" t="s">
        <v>303</v>
      </c>
      <c r="L35" s="26">
        <v>0</v>
      </c>
      <c r="M35" s="26">
        <v>0</v>
      </c>
      <c r="N35" s="26">
        <v>1140</v>
      </c>
      <c r="O35" s="26">
        <v>0</v>
      </c>
      <c r="P35" s="26" t="s">
        <v>46</v>
      </c>
      <c r="Q35" s="26">
        <v>16641.349999999999</v>
      </c>
      <c r="R35" s="26">
        <v>1</v>
      </c>
      <c r="S35" s="26">
        <v>0</v>
      </c>
      <c r="T35" s="26">
        <v>-1140</v>
      </c>
      <c r="U35" s="26">
        <v>1</v>
      </c>
      <c r="V35" s="26">
        <v>0</v>
      </c>
      <c r="W35" s="26" t="s">
        <v>304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 t="s">
        <v>53</v>
      </c>
      <c r="AD35" s="27">
        <v>45219.04115740741</v>
      </c>
      <c r="AE35" s="26" t="s">
        <v>9</v>
      </c>
      <c r="AF35" s="26" t="s">
        <v>9</v>
      </c>
      <c r="AG35" s="26" t="s">
        <v>9</v>
      </c>
      <c r="AH35" s="26" t="b">
        <v>0</v>
      </c>
      <c r="AI35" s="26">
        <v>0</v>
      </c>
      <c r="AJ35" s="26" t="s">
        <v>9</v>
      </c>
      <c r="AK35" s="26" t="s">
        <v>305</v>
      </c>
      <c r="AL35" s="26" t="s">
        <v>9</v>
      </c>
      <c r="AM35" s="26" t="s">
        <v>53</v>
      </c>
      <c r="AN35" s="26" t="b">
        <v>1</v>
      </c>
      <c r="AO35" s="26">
        <v>2</v>
      </c>
      <c r="AP35" s="26" t="s">
        <v>9</v>
      </c>
    </row>
    <row r="36" spans="1:42" ht="14.4" x14ac:dyDescent="0.3">
      <c r="A36" s="7">
        <v>1033</v>
      </c>
      <c r="B36" s="13">
        <f>INDEX(发送模板!F:F,MATCH(A36,发送模板!A:A,0))</f>
        <v>-367.52</v>
      </c>
      <c r="C36" s="14">
        <f t="shared" si="6"/>
        <v>0</v>
      </c>
      <c r="D36" s="7">
        <v>1033</v>
      </c>
      <c r="E36" s="13">
        <f t="shared" si="7"/>
        <v>-367.52</v>
      </c>
      <c r="F36" s="26" t="s">
        <v>47</v>
      </c>
      <c r="G36" s="27">
        <v>45219.04115740741</v>
      </c>
      <c r="H36" s="26" t="s">
        <v>306</v>
      </c>
      <c r="I36" s="26" t="s">
        <v>48</v>
      </c>
      <c r="J36" s="26" t="s">
        <v>9</v>
      </c>
      <c r="K36" s="26" t="s">
        <v>307</v>
      </c>
      <c r="L36" s="26">
        <v>0</v>
      </c>
      <c r="M36" s="26">
        <v>0</v>
      </c>
      <c r="N36" s="26">
        <v>367.52</v>
      </c>
      <c r="O36" s="26">
        <v>0</v>
      </c>
      <c r="P36" s="26" t="s">
        <v>46</v>
      </c>
      <c r="Q36" s="26">
        <v>17781.349999999999</v>
      </c>
      <c r="R36" s="26">
        <v>1</v>
      </c>
      <c r="S36" s="26">
        <v>0</v>
      </c>
      <c r="T36" s="26">
        <v>-367.52</v>
      </c>
      <c r="U36" s="26">
        <v>1</v>
      </c>
      <c r="V36" s="26">
        <v>0</v>
      </c>
      <c r="W36" s="26" t="s">
        <v>308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26" t="s">
        <v>53</v>
      </c>
      <c r="AD36" s="27">
        <v>45219.04115740741</v>
      </c>
      <c r="AE36" s="26" t="s">
        <v>9</v>
      </c>
      <c r="AF36" s="26" t="s">
        <v>9</v>
      </c>
      <c r="AG36" s="26" t="s">
        <v>9</v>
      </c>
      <c r="AH36" s="26" t="b">
        <v>0</v>
      </c>
      <c r="AI36" s="26">
        <v>0</v>
      </c>
      <c r="AJ36" s="26" t="s">
        <v>9</v>
      </c>
      <c r="AK36" s="26" t="s">
        <v>309</v>
      </c>
      <c r="AL36" s="26" t="s">
        <v>9</v>
      </c>
      <c r="AM36" s="26" t="s">
        <v>53</v>
      </c>
      <c r="AN36" s="26" t="b">
        <v>1</v>
      </c>
      <c r="AO36" s="26">
        <v>3</v>
      </c>
      <c r="AP36" s="26" t="s">
        <v>9</v>
      </c>
    </row>
    <row r="37" spans="1:42" ht="14.4" x14ac:dyDescent="0.3">
      <c r="A37" s="7">
        <v>1034</v>
      </c>
      <c r="B37" s="13">
        <f>INDEX(发送模板!F:F,MATCH(A37,发送模板!A:A,0))</f>
        <v>-282.35000000000002</v>
      </c>
      <c r="C37" s="14">
        <f t="shared" si="6"/>
        <v>0</v>
      </c>
      <c r="D37" s="7">
        <v>1034</v>
      </c>
      <c r="E37" s="13">
        <f t="shared" si="7"/>
        <v>-282.35000000000002</v>
      </c>
      <c r="F37" s="26" t="s">
        <v>47</v>
      </c>
      <c r="G37" s="27">
        <v>45219.04115740741</v>
      </c>
      <c r="H37" s="26" t="s">
        <v>310</v>
      </c>
      <c r="I37" s="26" t="s">
        <v>48</v>
      </c>
      <c r="J37" s="26" t="s">
        <v>9</v>
      </c>
      <c r="K37" s="26" t="s">
        <v>311</v>
      </c>
      <c r="L37" s="26">
        <v>0</v>
      </c>
      <c r="M37" s="26">
        <v>0</v>
      </c>
      <c r="N37" s="26">
        <v>282.35000000000002</v>
      </c>
      <c r="O37" s="26">
        <v>0</v>
      </c>
      <c r="P37" s="26" t="s">
        <v>46</v>
      </c>
      <c r="Q37" s="26">
        <v>18148.87</v>
      </c>
      <c r="R37" s="26">
        <v>1</v>
      </c>
      <c r="S37" s="26">
        <v>0</v>
      </c>
      <c r="T37" s="26">
        <v>-282.35000000000002</v>
      </c>
      <c r="U37" s="26">
        <v>1</v>
      </c>
      <c r="V37" s="26">
        <v>0</v>
      </c>
      <c r="W37" s="26" t="s">
        <v>312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 t="s">
        <v>53</v>
      </c>
      <c r="AD37" s="27">
        <v>45219.04115740741</v>
      </c>
      <c r="AE37" s="26" t="s">
        <v>9</v>
      </c>
      <c r="AF37" s="26" t="s">
        <v>9</v>
      </c>
      <c r="AG37" s="26" t="s">
        <v>9</v>
      </c>
      <c r="AH37" s="26" t="b">
        <v>0</v>
      </c>
      <c r="AI37" s="26">
        <v>0</v>
      </c>
      <c r="AJ37" s="26" t="s">
        <v>9</v>
      </c>
      <c r="AK37" s="26" t="s">
        <v>313</v>
      </c>
      <c r="AL37" s="26" t="s">
        <v>9</v>
      </c>
      <c r="AM37" s="26" t="s">
        <v>53</v>
      </c>
      <c r="AN37" s="26" t="b">
        <v>1</v>
      </c>
      <c r="AO37" s="26">
        <v>3</v>
      </c>
      <c r="AP37" s="26" t="s">
        <v>9</v>
      </c>
    </row>
    <row r="38" spans="1:42" ht="14.4" x14ac:dyDescent="0.3">
      <c r="A38" s="7">
        <v>1035</v>
      </c>
      <c r="B38" s="13">
        <f>INDEX(发送模板!F:F,MATCH(A38,发送模板!A:A,0))</f>
        <v>496.33</v>
      </c>
      <c r="C38" s="14">
        <f t="shared" si="6"/>
        <v>0</v>
      </c>
      <c r="D38" s="7">
        <v>1035</v>
      </c>
      <c r="E38" s="13">
        <f t="shared" si="7"/>
        <v>496.33</v>
      </c>
      <c r="F38" s="26" t="s">
        <v>47</v>
      </c>
      <c r="G38" s="27">
        <v>45219.04115740741</v>
      </c>
      <c r="H38" s="26" t="s">
        <v>314</v>
      </c>
      <c r="I38" s="26" t="s">
        <v>48</v>
      </c>
      <c r="J38" s="26" t="s">
        <v>9</v>
      </c>
      <c r="K38" s="26" t="s">
        <v>315</v>
      </c>
      <c r="L38" s="26">
        <v>496.33</v>
      </c>
      <c r="M38" s="26">
        <v>0</v>
      </c>
      <c r="N38" s="26">
        <v>0</v>
      </c>
      <c r="O38" s="26">
        <v>0</v>
      </c>
      <c r="P38" s="26" t="s">
        <v>46</v>
      </c>
      <c r="Q38" s="26">
        <v>18431.22</v>
      </c>
      <c r="R38" s="26">
        <v>1</v>
      </c>
      <c r="S38" s="26">
        <v>0</v>
      </c>
      <c r="T38" s="26">
        <v>496.33</v>
      </c>
      <c r="U38" s="26">
        <v>1</v>
      </c>
      <c r="V38" s="26">
        <v>0</v>
      </c>
      <c r="W38" s="26" t="s">
        <v>49</v>
      </c>
      <c r="X38" s="26" t="s">
        <v>316</v>
      </c>
      <c r="Y38" s="26" t="s">
        <v>317</v>
      </c>
      <c r="Z38" s="26">
        <v>0</v>
      </c>
      <c r="AA38" s="26">
        <v>0</v>
      </c>
      <c r="AB38" s="26">
        <v>0</v>
      </c>
      <c r="AC38" s="26" t="s">
        <v>53</v>
      </c>
      <c r="AD38" s="27">
        <v>45219.04115740741</v>
      </c>
      <c r="AE38" s="26" t="s">
        <v>9</v>
      </c>
      <c r="AF38" s="26" t="s">
        <v>9</v>
      </c>
      <c r="AG38" s="26" t="s">
        <v>9</v>
      </c>
      <c r="AH38" s="26" t="b">
        <v>0</v>
      </c>
      <c r="AI38" s="26">
        <v>0</v>
      </c>
      <c r="AJ38" s="26" t="s">
        <v>9</v>
      </c>
      <c r="AK38" s="26" t="s">
        <v>318</v>
      </c>
      <c r="AL38" s="26" t="s">
        <v>9</v>
      </c>
      <c r="AM38" s="26" t="s">
        <v>53</v>
      </c>
      <c r="AN38" s="26" t="b">
        <v>1</v>
      </c>
      <c r="AO38" s="26">
        <v>2</v>
      </c>
      <c r="AP38" s="26" t="s">
        <v>9</v>
      </c>
    </row>
    <row r="39" spans="1:42" ht="14.4" x14ac:dyDescent="0.3">
      <c r="A39" s="7">
        <v>1036</v>
      </c>
      <c r="B39" s="13">
        <f>INDEX(发送模板!F:F,MATCH(A39,发送模板!A:A,0))</f>
        <v>707.12</v>
      </c>
      <c r="C39" s="14">
        <f t="shared" si="6"/>
        <v>0</v>
      </c>
      <c r="D39" s="7">
        <v>1036</v>
      </c>
      <c r="E39" s="13">
        <f t="shared" si="7"/>
        <v>707.12</v>
      </c>
      <c r="F39" s="26" t="s">
        <v>47</v>
      </c>
      <c r="G39" s="27">
        <v>45219.04115740741</v>
      </c>
      <c r="H39" s="26" t="s">
        <v>319</v>
      </c>
      <c r="I39" s="26" t="s">
        <v>48</v>
      </c>
      <c r="J39" s="26" t="s">
        <v>9</v>
      </c>
      <c r="K39" s="26" t="s">
        <v>320</v>
      </c>
      <c r="L39" s="26">
        <v>707.12</v>
      </c>
      <c r="M39" s="26">
        <v>0</v>
      </c>
      <c r="N39" s="26">
        <v>0</v>
      </c>
      <c r="O39" s="26">
        <v>0</v>
      </c>
      <c r="P39" s="26" t="s">
        <v>46</v>
      </c>
      <c r="Q39" s="26">
        <v>17934.89</v>
      </c>
      <c r="R39" s="26">
        <v>1</v>
      </c>
      <c r="S39" s="26">
        <v>0</v>
      </c>
      <c r="T39" s="26">
        <v>707.12</v>
      </c>
      <c r="U39" s="26">
        <v>1</v>
      </c>
      <c r="V39" s="26">
        <v>0</v>
      </c>
      <c r="W39" s="26" t="s">
        <v>49</v>
      </c>
      <c r="X39" s="26" t="s">
        <v>321</v>
      </c>
      <c r="Y39" s="26" t="s">
        <v>322</v>
      </c>
      <c r="Z39" s="26">
        <v>0</v>
      </c>
      <c r="AA39" s="26">
        <v>0</v>
      </c>
      <c r="AB39" s="26">
        <v>0</v>
      </c>
      <c r="AC39" s="26" t="s">
        <v>53</v>
      </c>
      <c r="AD39" s="27">
        <v>45219.04115740741</v>
      </c>
      <c r="AE39" s="26" t="s">
        <v>9</v>
      </c>
      <c r="AF39" s="26" t="s">
        <v>9</v>
      </c>
      <c r="AG39" s="26" t="s">
        <v>9</v>
      </c>
      <c r="AH39" s="26" t="b">
        <v>0</v>
      </c>
      <c r="AI39" s="26">
        <v>0</v>
      </c>
      <c r="AJ39" s="26" t="s">
        <v>9</v>
      </c>
      <c r="AK39" s="26" t="s">
        <v>323</v>
      </c>
      <c r="AL39" s="26" t="s">
        <v>9</v>
      </c>
      <c r="AM39" s="26" t="s">
        <v>53</v>
      </c>
      <c r="AN39" s="26" t="b">
        <v>1</v>
      </c>
      <c r="AO39" s="26">
        <v>3</v>
      </c>
      <c r="AP39" s="26" t="s">
        <v>9</v>
      </c>
    </row>
    <row r="40" spans="1:42" ht="14.4" x14ac:dyDescent="0.3">
      <c r="A40" s="7">
        <v>1037</v>
      </c>
      <c r="B40" s="13">
        <f>INDEX(发送模板!F:F,MATCH(A40,发送模板!A:A,0))</f>
        <v>4000</v>
      </c>
      <c r="C40" s="14">
        <f t="shared" si="6"/>
        <v>0</v>
      </c>
      <c r="D40" s="7">
        <v>1037</v>
      </c>
      <c r="E40" s="13">
        <f t="shared" si="7"/>
        <v>4000</v>
      </c>
      <c r="F40" s="26" t="s">
        <v>47</v>
      </c>
      <c r="G40" s="27">
        <v>45218.04115740741</v>
      </c>
      <c r="H40" s="26" t="s">
        <v>324</v>
      </c>
      <c r="I40" s="26" t="s">
        <v>48</v>
      </c>
      <c r="J40" s="26" t="s">
        <v>9</v>
      </c>
      <c r="K40" s="26" t="s">
        <v>325</v>
      </c>
      <c r="L40" s="26">
        <v>4000</v>
      </c>
      <c r="M40" s="26">
        <v>0</v>
      </c>
      <c r="N40" s="26">
        <v>0</v>
      </c>
      <c r="O40" s="26">
        <v>0</v>
      </c>
      <c r="P40" s="26" t="s">
        <v>46</v>
      </c>
      <c r="Q40" s="26">
        <v>17227.77</v>
      </c>
      <c r="R40" s="26">
        <v>1</v>
      </c>
      <c r="S40" s="26">
        <v>0</v>
      </c>
      <c r="T40" s="26">
        <v>4000</v>
      </c>
      <c r="U40" s="26">
        <v>1</v>
      </c>
      <c r="V40" s="26">
        <v>0</v>
      </c>
      <c r="W40" s="26" t="s">
        <v>51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 t="s">
        <v>53</v>
      </c>
      <c r="AD40" s="27">
        <v>45218.04115740741</v>
      </c>
      <c r="AE40" s="26" t="s">
        <v>9</v>
      </c>
      <c r="AF40" s="26" t="s">
        <v>9</v>
      </c>
      <c r="AG40" s="26" t="s">
        <v>9</v>
      </c>
      <c r="AH40" s="26" t="b">
        <v>0</v>
      </c>
      <c r="AI40" s="26">
        <v>0</v>
      </c>
      <c r="AJ40" s="26" t="s">
        <v>9</v>
      </c>
      <c r="AK40" s="26" t="s">
        <v>326</v>
      </c>
      <c r="AL40" s="26" t="s">
        <v>9</v>
      </c>
      <c r="AM40" s="26" t="s">
        <v>53</v>
      </c>
      <c r="AN40" s="26" t="b">
        <v>1</v>
      </c>
      <c r="AO40" s="26">
        <v>3</v>
      </c>
      <c r="AP40" s="26" t="s">
        <v>9</v>
      </c>
    </row>
    <row r="41" spans="1:42" ht="14.4" x14ac:dyDescent="0.3">
      <c r="A41" s="7">
        <v>1038</v>
      </c>
      <c r="B41" s="13">
        <f>INDEX(发送模板!F:F,MATCH(A41,发送模板!A:A,0))</f>
        <v>608.47</v>
      </c>
      <c r="C41" s="14">
        <f t="shared" si="6"/>
        <v>0</v>
      </c>
      <c r="D41" s="7">
        <v>1038</v>
      </c>
      <c r="E41" s="13">
        <f t="shared" si="7"/>
        <v>608.47</v>
      </c>
      <c r="F41" s="26" t="s">
        <v>47</v>
      </c>
      <c r="G41" s="27">
        <v>45217.04115740741</v>
      </c>
      <c r="H41" s="26" t="s">
        <v>327</v>
      </c>
      <c r="I41" s="26" t="s">
        <v>48</v>
      </c>
      <c r="J41" s="26" t="s">
        <v>9</v>
      </c>
      <c r="K41" s="26" t="s">
        <v>328</v>
      </c>
      <c r="L41" s="26">
        <v>608.47</v>
      </c>
      <c r="M41" s="26">
        <v>0</v>
      </c>
      <c r="N41" s="26">
        <v>0</v>
      </c>
      <c r="O41" s="26">
        <v>0</v>
      </c>
      <c r="P41" s="26" t="s">
        <v>46</v>
      </c>
      <c r="Q41" s="26">
        <v>13227.77</v>
      </c>
      <c r="R41" s="26">
        <v>1</v>
      </c>
      <c r="S41" s="26">
        <v>0</v>
      </c>
      <c r="T41" s="26">
        <v>608.47</v>
      </c>
      <c r="U41" s="26">
        <v>1</v>
      </c>
      <c r="V41" s="26">
        <v>0</v>
      </c>
      <c r="W41" s="26" t="s">
        <v>49</v>
      </c>
      <c r="X41" s="26" t="s">
        <v>214</v>
      </c>
      <c r="Y41" s="26" t="s">
        <v>215</v>
      </c>
      <c r="Z41" s="26">
        <v>0</v>
      </c>
      <c r="AA41" s="26">
        <v>0</v>
      </c>
      <c r="AB41" s="26">
        <v>0</v>
      </c>
      <c r="AC41" s="26" t="s">
        <v>53</v>
      </c>
      <c r="AD41" s="27">
        <v>45217.04115740741</v>
      </c>
      <c r="AE41" s="26" t="s">
        <v>9</v>
      </c>
      <c r="AF41" s="26" t="s">
        <v>9</v>
      </c>
      <c r="AG41" s="26" t="s">
        <v>9</v>
      </c>
      <c r="AH41" s="26" t="b">
        <v>0</v>
      </c>
      <c r="AI41" s="26">
        <v>0</v>
      </c>
      <c r="AJ41" s="26" t="s">
        <v>9</v>
      </c>
      <c r="AK41" s="26" t="s">
        <v>329</v>
      </c>
      <c r="AL41" s="26" t="s">
        <v>9</v>
      </c>
      <c r="AM41" s="26" t="s">
        <v>53</v>
      </c>
      <c r="AN41" s="26" t="b">
        <v>1</v>
      </c>
      <c r="AO41" s="26">
        <v>2</v>
      </c>
      <c r="AP41" s="26" t="s">
        <v>9</v>
      </c>
    </row>
    <row r="42" spans="1:42" ht="14.4" x14ac:dyDescent="0.3">
      <c r="A42" s="7">
        <v>1039</v>
      </c>
      <c r="B42" s="13">
        <f>INDEX(发送模板!F:F,MATCH(A42,发送模板!A:A,0))</f>
        <v>532.41999999999996</v>
      </c>
      <c r="C42" s="14">
        <f t="shared" si="6"/>
        <v>0</v>
      </c>
      <c r="D42" s="7">
        <v>1039</v>
      </c>
      <c r="E42" s="13">
        <f t="shared" si="7"/>
        <v>532.41999999999996</v>
      </c>
      <c r="F42" s="26" t="s">
        <v>47</v>
      </c>
      <c r="G42" s="27">
        <v>45217.04115740741</v>
      </c>
      <c r="H42" s="26" t="s">
        <v>330</v>
      </c>
      <c r="I42" s="26" t="s">
        <v>48</v>
      </c>
      <c r="J42" s="26" t="s">
        <v>9</v>
      </c>
      <c r="K42" s="26" t="s">
        <v>331</v>
      </c>
      <c r="L42" s="26">
        <v>532.41999999999996</v>
      </c>
      <c r="M42" s="26">
        <v>0</v>
      </c>
      <c r="N42" s="26">
        <v>0</v>
      </c>
      <c r="O42" s="26">
        <v>0</v>
      </c>
      <c r="P42" s="26" t="s">
        <v>46</v>
      </c>
      <c r="Q42" s="26">
        <v>12619.3</v>
      </c>
      <c r="R42" s="26">
        <v>1</v>
      </c>
      <c r="S42" s="26">
        <v>0</v>
      </c>
      <c r="T42" s="26">
        <v>532.41999999999996</v>
      </c>
      <c r="U42" s="26">
        <v>1</v>
      </c>
      <c r="V42" s="26">
        <v>0</v>
      </c>
      <c r="W42" s="26" t="s">
        <v>49</v>
      </c>
      <c r="X42" s="26" t="s">
        <v>332</v>
      </c>
      <c r="Y42" s="26" t="s">
        <v>333</v>
      </c>
      <c r="Z42" s="26">
        <v>0</v>
      </c>
      <c r="AA42" s="26">
        <v>0</v>
      </c>
      <c r="AB42" s="26">
        <v>0</v>
      </c>
      <c r="AC42" s="26" t="s">
        <v>53</v>
      </c>
      <c r="AD42" s="27">
        <v>45217.04115740741</v>
      </c>
      <c r="AE42" s="26" t="s">
        <v>9</v>
      </c>
      <c r="AF42" s="26" t="s">
        <v>9</v>
      </c>
      <c r="AG42" s="26" t="s">
        <v>9</v>
      </c>
      <c r="AH42" s="26" t="b">
        <v>0</v>
      </c>
      <c r="AI42" s="26">
        <v>0</v>
      </c>
      <c r="AJ42" s="26" t="s">
        <v>9</v>
      </c>
      <c r="AK42" s="26" t="s">
        <v>334</v>
      </c>
      <c r="AL42" s="26" t="s">
        <v>9</v>
      </c>
      <c r="AM42" s="26" t="s">
        <v>53</v>
      </c>
      <c r="AN42" s="26" t="b">
        <v>1</v>
      </c>
      <c r="AO42" s="26">
        <v>2</v>
      </c>
      <c r="AP42" s="26" t="s">
        <v>9</v>
      </c>
    </row>
    <row r="43" spans="1:42" ht="14.4" x14ac:dyDescent="0.3">
      <c r="A43" s="7" t="s">
        <v>479</v>
      </c>
      <c r="B43" s="13">
        <f>INDEX(发送模板!F:F,MATCH(A43,发送模板!A:A,0))</f>
        <v>712.88</v>
      </c>
      <c r="C43" s="14">
        <f t="shared" si="6"/>
        <v>418.96</v>
      </c>
      <c r="D43" s="7" t="s">
        <v>479</v>
      </c>
      <c r="E43" s="13">
        <f t="shared" si="7"/>
        <v>293.92</v>
      </c>
      <c r="F43" s="26" t="s">
        <v>47</v>
      </c>
      <c r="G43" s="27">
        <v>45217.04115740741</v>
      </c>
      <c r="H43" s="26" t="s">
        <v>335</v>
      </c>
      <c r="I43" s="26" t="s">
        <v>48</v>
      </c>
      <c r="J43" s="26" t="s">
        <v>9</v>
      </c>
      <c r="K43" s="26" t="s">
        <v>336</v>
      </c>
      <c r="L43" s="26">
        <v>293.92</v>
      </c>
      <c r="M43" s="26">
        <v>0</v>
      </c>
      <c r="N43" s="26">
        <v>0</v>
      </c>
      <c r="O43" s="26">
        <v>0</v>
      </c>
      <c r="P43" s="26" t="s">
        <v>46</v>
      </c>
      <c r="Q43" s="26">
        <v>12086.88</v>
      </c>
      <c r="R43" s="26">
        <v>1</v>
      </c>
      <c r="S43" s="26">
        <v>0</v>
      </c>
      <c r="T43" s="26">
        <v>293.92</v>
      </c>
      <c r="U43" s="26">
        <v>1</v>
      </c>
      <c r="V43" s="26">
        <v>0</v>
      </c>
      <c r="W43" s="26" t="s">
        <v>49</v>
      </c>
      <c r="X43" s="26" t="s">
        <v>337</v>
      </c>
      <c r="Y43" s="26" t="s">
        <v>338</v>
      </c>
      <c r="Z43" s="26">
        <v>0</v>
      </c>
      <c r="AA43" s="26">
        <v>0</v>
      </c>
      <c r="AB43" s="26">
        <v>0</v>
      </c>
      <c r="AC43" s="26" t="s">
        <v>53</v>
      </c>
      <c r="AD43" s="27">
        <v>45217.04115740741</v>
      </c>
      <c r="AE43" s="26" t="s">
        <v>9</v>
      </c>
      <c r="AF43" s="26" t="s">
        <v>9</v>
      </c>
      <c r="AG43" s="26" t="s">
        <v>9</v>
      </c>
      <c r="AH43" s="26" t="b">
        <v>0</v>
      </c>
      <c r="AI43" s="26">
        <v>0</v>
      </c>
      <c r="AJ43" s="26" t="s">
        <v>9</v>
      </c>
      <c r="AK43" s="26" t="s">
        <v>339</v>
      </c>
      <c r="AL43" s="26" t="s">
        <v>9</v>
      </c>
      <c r="AM43" s="26" t="s">
        <v>53</v>
      </c>
      <c r="AN43" s="26" t="b">
        <v>1</v>
      </c>
      <c r="AO43" s="26">
        <v>2</v>
      </c>
      <c r="AP43" s="26" t="s">
        <v>9</v>
      </c>
    </row>
    <row r="44" spans="1:42" ht="14.4" x14ac:dyDescent="0.3">
      <c r="A44" s="7" t="s">
        <v>480</v>
      </c>
      <c r="B44" s="13">
        <f>INDEX(发送模板!F:F,MATCH(A44,发送模板!A:A,0))</f>
        <v>0</v>
      </c>
      <c r="C44" s="14">
        <f t="shared" si="6"/>
        <v>-418.96</v>
      </c>
      <c r="D44" s="7" t="s">
        <v>480</v>
      </c>
      <c r="E44" s="13">
        <f t="shared" si="7"/>
        <v>418.96</v>
      </c>
      <c r="F44" s="26" t="s">
        <v>47</v>
      </c>
      <c r="G44" s="27">
        <v>45217.04115740741</v>
      </c>
      <c r="H44" s="26" t="s">
        <v>340</v>
      </c>
      <c r="I44" s="26" t="s">
        <v>48</v>
      </c>
      <c r="J44" s="26" t="s">
        <v>9</v>
      </c>
      <c r="K44" s="26" t="s">
        <v>341</v>
      </c>
      <c r="L44" s="26">
        <v>418.96</v>
      </c>
      <c r="M44" s="26">
        <v>0</v>
      </c>
      <c r="N44" s="26">
        <v>0</v>
      </c>
      <c r="O44" s="26">
        <v>0</v>
      </c>
      <c r="P44" s="26" t="s">
        <v>46</v>
      </c>
      <c r="Q44" s="26">
        <v>11792.96</v>
      </c>
      <c r="R44" s="26">
        <v>1</v>
      </c>
      <c r="S44" s="26">
        <v>0</v>
      </c>
      <c r="T44" s="26">
        <v>418.96</v>
      </c>
      <c r="U44" s="26">
        <v>1</v>
      </c>
      <c r="V44" s="26">
        <v>0</v>
      </c>
      <c r="W44" s="26" t="s">
        <v>49</v>
      </c>
      <c r="X44" s="26" t="s">
        <v>342</v>
      </c>
      <c r="Y44" s="26" t="s">
        <v>343</v>
      </c>
      <c r="Z44" s="26">
        <v>0</v>
      </c>
      <c r="AA44" s="26">
        <v>0</v>
      </c>
      <c r="AB44" s="26">
        <v>0</v>
      </c>
      <c r="AC44" s="26" t="s">
        <v>53</v>
      </c>
      <c r="AD44" s="27">
        <v>45217.04115740741</v>
      </c>
      <c r="AE44" s="26" t="s">
        <v>9</v>
      </c>
      <c r="AF44" s="26" t="s">
        <v>9</v>
      </c>
      <c r="AG44" s="26" t="s">
        <v>9</v>
      </c>
      <c r="AH44" s="26" t="b">
        <v>0</v>
      </c>
      <c r="AI44" s="26">
        <v>0</v>
      </c>
      <c r="AJ44" s="26" t="s">
        <v>9</v>
      </c>
      <c r="AK44" s="26" t="s">
        <v>344</v>
      </c>
      <c r="AL44" s="26" t="s">
        <v>9</v>
      </c>
      <c r="AM44" s="26" t="s">
        <v>53</v>
      </c>
      <c r="AN44" s="26" t="b">
        <v>1</v>
      </c>
      <c r="AO44" s="26">
        <v>2</v>
      </c>
      <c r="AP44" s="26" t="s">
        <v>9</v>
      </c>
    </row>
    <row r="45" spans="1:42" ht="14.4" x14ac:dyDescent="0.3">
      <c r="A45" s="7">
        <v>1041</v>
      </c>
      <c r="B45" s="13">
        <f>INDEX(发送模板!F:F,MATCH(A45,发送模板!A:A,0))</f>
        <v>273.02</v>
      </c>
      <c r="C45" s="14">
        <f t="shared" si="6"/>
        <v>0</v>
      </c>
      <c r="D45" s="7">
        <v>1041</v>
      </c>
      <c r="E45" s="13">
        <f t="shared" si="7"/>
        <v>273.02</v>
      </c>
      <c r="F45" s="26" t="s">
        <v>47</v>
      </c>
      <c r="G45" s="27">
        <v>45216.04115740741</v>
      </c>
      <c r="H45" s="26" t="s">
        <v>345</v>
      </c>
      <c r="I45" s="26" t="s">
        <v>48</v>
      </c>
      <c r="J45" s="26" t="s">
        <v>9</v>
      </c>
      <c r="K45" s="26" t="s">
        <v>346</v>
      </c>
      <c r="L45" s="26">
        <v>273.02</v>
      </c>
      <c r="M45" s="26">
        <v>0</v>
      </c>
      <c r="N45" s="26">
        <v>0</v>
      </c>
      <c r="O45" s="26">
        <v>0</v>
      </c>
      <c r="P45" s="26" t="s">
        <v>46</v>
      </c>
      <c r="Q45" s="26">
        <v>11374</v>
      </c>
      <c r="R45" s="26">
        <v>1</v>
      </c>
      <c r="S45" s="26">
        <v>0</v>
      </c>
      <c r="T45" s="26">
        <v>273.02</v>
      </c>
      <c r="U45" s="26">
        <v>1</v>
      </c>
      <c r="V45" s="26">
        <v>0</v>
      </c>
      <c r="W45" s="26" t="s">
        <v>49</v>
      </c>
      <c r="X45" s="26" t="s">
        <v>347</v>
      </c>
      <c r="Y45" s="26" t="s">
        <v>348</v>
      </c>
      <c r="Z45" s="26">
        <v>0</v>
      </c>
      <c r="AA45" s="26">
        <v>0</v>
      </c>
      <c r="AB45" s="26">
        <v>0</v>
      </c>
      <c r="AC45" s="26" t="s">
        <v>53</v>
      </c>
      <c r="AD45" s="27">
        <v>45216.04115740741</v>
      </c>
      <c r="AE45" s="26" t="s">
        <v>9</v>
      </c>
      <c r="AF45" s="26" t="s">
        <v>9</v>
      </c>
      <c r="AG45" s="26" t="s">
        <v>9</v>
      </c>
      <c r="AH45" s="26" t="b">
        <v>0</v>
      </c>
      <c r="AI45" s="26">
        <v>0</v>
      </c>
      <c r="AJ45" s="26" t="s">
        <v>9</v>
      </c>
      <c r="AK45" s="26" t="s">
        <v>349</v>
      </c>
      <c r="AL45" s="26" t="s">
        <v>9</v>
      </c>
      <c r="AM45" s="26" t="s">
        <v>53</v>
      </c>
      <c r="AN45" s="26" t="b">
        <v>1</v>
      </c>
      <c r="AO45" s="26">
        <v>1</v>
      </c>
      <c r="AP45" s="26" t="s">
        <v>9</v>
      </c>
    </row>
    <row r="46" spans="1:42" ht="14.4" x14ac:dyDescent="0.3">
      <c r="A46" s="7">
        <v>1042</v>
      </c>
      <c r="B46" s="13">
        <f>INDEX(发送模板!F:F,MATCH(A46,发送模板!A:A,0))</f>
        <v>-8256.2000000000007</v>
      </c>
      <c r="C46" s="14">
        <f t="shared" si="6"/>
        <v>0</v>
      </c>
      <c r="D46" s="7">
        <v>1042</v>
      </c>
      <c r="E46" s="13">
        <f t="shared" si="7"/>
        <v>-8256.2000000000007</v>
      </c>
      <c r="F46" s="26" t="s">
        <v>47</v>
      </c>
      <c r="G46" s="27">
        <v>45216.04115740741</v>
      </c>
      <c r="H46" s="26" t="s">
        <v>350</v>
      </c>
      <c r="I46" s="26" t="s">
        <v>48</v>
      </c>
      <c r="J46" s="26" t="s">
        <v>9</v>
      </c>
      <c r="K46" s="26" t="s">
        <v>351</v>
      </c>
      <c r="L46" s="26">
        <v>0</v>
      </c>
      <c r="M46" s="26">
        <v>0</v>
      </c>
      <c r="N46" s="26">
        <v>8256.2000000000007</v>
      </c>
      <c r="O46" s="26">
        <v>0</v>
      </c>
      <c r="P46" s="26" t="s">
        <v>46</v>
      </c>
      <c r="Q46" s="26">
        <v>11100.98</v>
      </c>
      <c r="R46" s="26">
        <v>1</v>
      </c>
      <c r="S46" s="26">
        <v>0</v>
      </c>
      <c r="T46" s="26">
        <v>-8256.2000000000007</v>
      </c>
      <c r="U46" s="26">
        <v>1</v>
      </c>
      <c r="V46" s="26">
        <v>0</v>
      </c>
      <c r="W46" s="26" t="s">
        <v>50</v>
      </c>
      <c r="X46" s="26" t="s">
        <v>57</v>
      </c>
      <c r="Y46" s="26" t="s">
        <v>58</v>
      </c>
      <c r="Z46" s="26">
        <v>0</v>
      </c>
      <c r="AA46" s="26">
        <v>0</v>
      </c>
      <c r="AB46" s="26">
        <v>0</v>
      </c>
      <c r="AC46" s="26" t="s">
        <v>53</v>
      </c>
      <c r="AD46" s="27">
        <v>45216.04115740741</v>
      </c>
      <c r="AE46" s="26" t="s">
        <v>9</v>
      </c>
      <c r="AF46" s="26" t="s">
        <v>9</v>
      </c>
      <c r="AG46" s="26" t="s">
        <v>9</v>
      </c>
      <c r="AH46" s="26" t="b">
        <v>0</v>
      </c>
      <c r="AI46" s="26">
        <v>0</v>
      </c>
      <c r="AJ46" s="26" t="s">
        <v>9</v>
      </c>
      <c r="AK46" s="26" t="s">
        <v>352</v>
      </c>
      <c r="AL46" s="26" t="s">
        <v>9</v>
      </c>
      <c r="AM46" s="26" t="s">
        <v>53</v>
      </c>
      <c r="AN46" s="26" t="b">
        <v>1</v>
      </c>
      <c r="AO46" s="26">
        <v>1</v>
      </c>
      <c r="AP46" s="26" t="s">
        <v>9</v>
      </c>
    </row>
    <row r="47" spans="1:42" ht="14.4" x14ac:dyDescent="0.3">
      <c r="A47" s="7">
        <v>1043</v>
      </c>
      <c r="B47" s="13">
        <f>INDEX(发送模板!F:F,MATCH(A47,发送模板!A:A,0))</f>
        <v>1065.01</v>
      </c>
      <c r="C47" s="14">
        <f t="shared" si="6"/>
        <v>0</v>
      </c>
      <c r="D47" s="7">
        <v>1043</v>
      </c>
      <c r="E47" s="13">
        <f t="shared" si="7"/>
        <v>1065.01</v>
      </c>
      <c r="F47" s="26" t="s">
        <v>47</v>
      </c>
      <c r="G47" s="27">
        <v>45216.04115740741</v>
      </c>
      <c r="H47" s="26" t="s">
        <v>353</v>
      </c>
      <c r="I47" s="26" t="s">
        <v>48</v>
      </c>
      <c r="J47" s="26" t="s">
        <v>9</v>
      </c>
      <c r="K47" s="26" t="s">
        <v>354</v>
      </c>
      <c r="L47" s="26">
        <v>1065.01</v>
      </c>
      <c r="M47" s="26">
        <v>0</v>
      </c>
      <c r="N47" s="26">
        <v>0</v>
      </c>
      <c r="O47" s="26">
        <v>0</v>
      </c>
      <c r="P47" s="26" t="s">
        <v>46</v>
      </c>
      <c r="Q47" s="26">
        <v>19357.18</v>
      </c>
      <c r="R47" s="26">
        <v>1</v>
      </c>
      <c r="S47" s="26">
        <v>0</v>
      </c>
      <c r="T47" s="26">
        <v>1065.01</v>
      </c>
      <c r="U47" s="26">
        <v>1</v>
      </c>
      <c r="V47" s="26">
        <v>0</v>
      </c>
      <c r="W47" s="26" t="s">
        <v>49</v>
      </c>
      <c r="X47" s="26" t="s">
        <v>102</v>
      </c>
      <c r="Y47" s="26" t="s">
        <v>103</v>
      </c>
      <c r="Z47" s="26">
        <v>0</v>
      </c>
      <c r="AA47" s="26">
        <v>0</v>
      </c>
      <c r="AB47" s="26">
        <v>0</v>
      </c>
      <c r="AC47" s="26" t="s">
        <v>53</v>
      </c>
      <c r="AD47" s="27">
        <v>45216.04115740741</v>
      </c>
      <c r="AE47" s="26" t="s">
        <v>9</v>
      </c>
      <c r="AF47" s="26" t="s">
        <v>9</v>
      </c>
      <c r="AG47" s="26" t="s">
        <v>9</v>
      </c>
      <c r="AH47" s="26" t="b">
        <v>0</v>
      </c>
      <c r="AI47" s="26">
        <v>0</v>
      </c>
      <c r="AJ47" s="26" t="s">
        <v>9</v>
      </c>
      <c r="AK47" s="26" t="s">
        <v>355</v>
      </c>
      <c r="AL47" s="26" t="s">
        <v>9</v>
      </c>
      <c r="AM47" s="26" t="s">
        <v>53</v>
      </c>
      <c r="AN47" s="26" t="b">
        <v>1</v>
      </c>
      <c r="AO47" s="26">
        <v>2</v>
      </c>
      <c r="AP47" s="26" t="s">
        <v>9</v>
      </c>
    </row>
    <row r="48" spans="1:42" ht="14.4" x14ac:dyDescent="0.3">
      <c r="A48" s="7">
        <v>1044</v>
      </c>
      <c r="B48" s="13">
        <f>INDEX(发送模板!F:F,MATCH(A48,发送模板!A:A,0))</f>
        <v>1506</v>
      </c>
      <c r="C48" s="14">
        <f t="shared" si="6"/>
        <v>0</v>
      </c>
      <c r="D48" s="7">
        <v>1044</v>
      </c>
      <c r="E48" s="13">
        <f t="shared" si="7"/>
        <v>1506</v>
      </c>
      <c r="F48" s="26" t="s">
        <v>47</v>
      </c>
      <c r="G48" s="27">
        <v>45216.04115740741</v>
      </c>
      <c r="H48" s="26" t="s">
        <v>356</v>
      </c>
      <c r="I48" s="26" t="s">
        <v>48</v>
      </c>
      <c r="J48" s="26" t="s">
        <v>9</v>
      </c>
      <c r="K48" s="26" t="s">
        <v>357</v>
      </c>
      <c r="L48" s="26">
        <v>1506</v>
      </c>
      <c r="M48" s="26">
        <v>0</v>
      </c>
      <c r="N48" s="26">
        <v>0</v>
      </c>
      <c r="O48" s="26">
        <v>0</v>
      </c>
      <c r="P48" s="26" t="s">
        <v>46</v>
      </c>
      <c r="Q48" s="26">
        <v>18292.169999999998</v>
      </c>
      <c r="R48" s="26">
        <v>1</v>
      </c>
      <c r="S48" s="26">
        <v>0</v>
      </c>
      <c r="T48" s="26">
        <v>1506</v>
      </c>
      <c r="U48" s="26">
        <v>1</v>
      </c>
      <c r="V48" s="26">
        <v>0</v>
      </c>
      <c r="W48" s="26" t="s">
        <v>49</v>
      </c>
      <c r="X48" s="26" t="s">
        <v>209</v>
      </c>
      <c r="Y48" s="26" t="s">
        <v>274</v>
      </c>
      <c r="Z48" s="26">
        <v>0</v>
      </c>
      <c r="AA48" s="26">
        <v>0</v>
      </c>
      <c r="AB48" s="26">
        <v>0</v>
      </c>
      <c r="AC48" s="26" t="s">
        <v>53</v>
      </c>
      <c r="AD48" s="27">
        <v>45216.04115740741</v>
      </c>
      <c r="AE48" s="26" t="s">
        <v>9</v>
      </c>
      <c r="AF48" s="26" t="s">
        <v>9</v>
      </c>
      <c r="AG48" s="26" t="s">
        <v>9</v>
      </c>
      <c r="AH48" s="26" t="b">
        <v>0</v>
      </c>
      <c r="AI48" s="26">
        <v>0</v>
      </c>
      <c r="AJ48" s="26" t="s">
        <v>9</v>
      </c>
      <c r="AK48" s="26" t="s">
        <v>358</v>
      </c>
      <c r="AL48" s="26" t="s">
        <v>9</v>
      </c>
      <c r="AM48" s="26" t="s">
        <v>53</v>
      </c>
      <c r="AN48" s="26" t="b">
        <v>1</v>
      </c>
      <c r="AO48" s="26">
        <v>2</v>
      </c>
      <c r="AP48" s="26" t="s">
        <v>9</v>
      </c>
    </row>
    <row r="49" spans="1:42" ht="14.4" x14ac:dyDescent="0.3">
      <c r="A49" s="7">
        <v>1045</v>
      </c>
      <c r="B49" s="13">
        <f>INDEX(发送模板!F:F,MATCH(A49,发送模板!A:A,0))</f>
        <v>591.9</v>
      </c>
      <c r="C49" s="14">
        <f t="shared" si="6"/>
        <v>0</v>
      </c>
      <c r="D49" s="7">
        <v>1045</v>
      </c>
      <c r="E49" s="13">
        <f t="shared" si="7"/>
        <v>591.9</v>
      </c>
      <c r="F49" s="26" t="s">
        <v>47</v>
      </c>
      <c r="G49" s="27">
        <v>45215.04115740741</v>
      </c>
      <c r="H49" s="26" t="s">
        <v>359</v>
      </c>
      <c r="I49" s="26" t="s">
        <v>48</v>
      </c>
      <c r="J49" s="26" t="s">
        <v>9</v>
      </c>
      <c r="K49" s="26" t="s">
        <v>360</v>
      </c>
      <c r="L49" s="26">
        <v>591.9</v>
      </c>
      <c r="M49" s="26">
        <v>0</v>
      </c>
      <c r="N49" s="26">
        <v>0</v>
      </c>
      <c r="O49" s="26">
        <v>0</v>
      </c>
      <c r="P49" s="26" t="s">
        <v>46</v>
      </c>
      <c r="Q49" s="26">
        <v>16786.169999999998</v>
      </c>
      <c r="R49" s="26">
        <v>1</v>
      </c>
      <c r="S49" s="26">
        <v>0</v>
      </c>
      <c r="T49" s="26">
        <v>591.9</v>
      </c>
      <c r="U49" s="26">
        <v>1</v>
      </c>
      <c r="V49" s="26">
        <v>0</v>
      </c>
      <c r="W49" s="26" t="s">
        <v>49</v>
      </c>
      <c r="X49" s="26" t="s">
        <v>361</v>
      </c>
      <c r="Y49" s="26" t="s">
        <v>362</v>
      </c>
      <c r="Z49" s="26">
        <v>0</v>
      </c>
      <c r="AA49" s="26">
        <v>0</v>
      </c>
      <c r="AB49" s="26">
        <v>0</v>
      </c>
      <c r="AC49" s="26" t="s">
        <v>53</v>
      </c>
      <c r="AD49" s="27">
        <v>45215.04115740741</v>
      </c>
      <c r="AE49" s="26" t="s">
        <v>9</v>
      </c>
      <c r="AF49" s="26" t="s">
        <v>9</v>
      </c>
      <c r="AG49" s="26" t="s">
        <v>9</v>
      </c>
      <c r="AH49" s="26" t="b">
        <v>0</v>
      </c>
      <c r="AI49" s="26">
        <v>0</v>
      </c>
      <c r="AJ49" s="26" t="s">
        <v>9</v>
      </c>
      <c r="AK49" s="26" t="s">
        <v>363</v>
      </c>
      <c r="AL49" s="26" t="s">
        <v>9</v>
      </c>
      <c r="AM49" s="26" t="s">
        <v>53</v>
      </c>
      <c r="AN49" s="26" t="b">
        <v>1</v>
      </c>
      <c r="AO49" s="26">
        <v>2</v>
      </c>
      <c r="AP49" s="26" t="s">
        <v>9</v>
      </c>
    </row>
    <row r="50" spans="1:42" ht="14.4" x14ac:dyDescent="0.3">
      <c r="A50" s="7">
        <v>1046</v>
      </c>
      <c r="B50" s="13">
        <f>INDEX(发送模板!F:F,MATCH(A50,发送模板!A:A,0))</f>
        <v>657.72</v>
      </c>
      <c r="C50" s="14">
        <f t="shared" si="6"/>
        <v>0</v>
      </c>
      <c r="D50" s="7">
        <v>1046</v>
      </c>
      <c r="E50" s="13">
        <f t="shared" si="7"/>
        <v>657.72</v>
      </c>
      <c r="F50" s="26" t="s">
        <v>47</v>
      </c>
      <c r="G50" s="27">
        <v>45215.04115740741</v>
      </c>
      <c r="H50" s="26" t="s">
        <v>364</v>
      </c>
      <c r="I50" s="26" t="s">
        <v>48</v>
      </c>
      <c r="J50" s="26" t="s">
        <v>9</v>
      </c>
      <c r="K50" s="26" t="s">
        <v>365</v>
      </c>
      <c r="L50" s="26">
        <v>657.72</v>
      </c>
      <c r="M50" s="26">
        <v>0</v>
      </c>
      <c r="N50" s="26">
        <v>0</v>
      </c>
      <c r="O50" s="26">
        <v>0</v>
      </c>
      <c r="P50" s="26" t="s">
        <v>46</v>
      </c>
      <c r="Q50" s="26">
        <v>16194.27</v>
      </c>
      <c r="R50" s="26">
        <v>1</v>
      </c>
      <c r="S50" s="26">
        <v>0</v>
      </c>
      <c r="T50" s="26">
        <v>657.72</v>
      </c>
      <c r="U50" s="26">
        <v>1</v>
      </c>
      <c r="V50" s="26">
        <v>0</v>
      </c>
      <c r="W50" s="26" t="s">
        <v>49</v>
      </c>
      <c r="X50" s="26" t="s">
        <v>366</v>
      </c>
      <c r="Y50" s="26" t="s">
        <v>367</v>
      </c>
      <c r="Z50" s="26">
        <v>0</v>
      </c>
      <c r="AA50" s="26">
        <v>0</v>
      </c>
      <c r="AB50" s="26">
        <v>0</v>
      </c>
      <c r="AC50" s="26" t="s">
        <v>53</v>
      </c>
      <c r="AD50" s="27">
        <v>45215.04115740741</v>
      </c>
      <c r="AE50" s="26" t="s">
        <v>9</v>
      </c>
      <c r="AF50" s="26" t="s">
        <v>9</v>
      </c>
      <c r="AG50" s="26" t="s">
        <v>9</v>
      </c>
      <c r="AH50" s="26" t="b">
        <v>0</v>
      </c>
      <c r="AI50" s="26">
        <v>0</v>
      </c>
      <c r="AJ50" s="26" t="s">
        <v>9</v>
      </c>
      <c r="AK50" s="26" t="s">
        <v>368</v>
      </c>
      <c r="AL50" s="26" t="s">
        <v>9</v>
      </c>
      <c r="AM50" s="26" t="s">
        <v>53</v>
      </c>
      <c r="AN50" s="26" t="b">
        <v>1</v>
      </c>
      <c r="AO50" s="26">
        <v>2</v>
      </c>
      <c r="AP50" s="26" t="s">
        <v>9</v>
      </c>
    </row>
    <row r="51" spans="1:42" ht="14.4" x14ac:dyDescent="0.3">
      <c r="A51" s="7">
        <v>1047</v>
      </c>
      <c r="B51" s="13">
        <f>INDEX(发送模板!F:F,MATCH(A51,发送模板!A:A,0))</f>
        <v>2941.75</v>
      </c>
      <c r="C51" s="14">
        <f t="shared" si="6"/>
        <v>0</v>
      </c>
      <c r="D51" s="7">
        <v>1047</v>
      </c>
      <c r="E51" s="13">
        <f t="shared" si="7"/>
        <v>2941.75</v>
      </c>
      <c r="F51" s="26" t="s">
        <v>47</v>
      </c>
      <c r="G51" s="27">
        <v>45215.04115740741</v>
      </c>
      <c r="H51" s="26" t="s">
        <v>369</v>
      </c>
      <c r="I51" s="26" t="s">
        <v>48</v>
      </c>
      <c r="J51" s="26" t="s">
        <v>9</v>
      </c>
      <c r="K51" s="26" t="s">
        <v>370</v>
      </c>
      <c r="L51" s="26">
        <v>2941.75</v>
      </c>
      <c r="M51" s="26">
        <v>0</v>
      </c>
      <c r="N51" s="26">
        <v>0</v>
      </c>
      <c r="O51" s="26">
        <v>0</v>
      </c>
      <c r="P51" s="26" t="s">
        <v>46</v>
      </c>
      <c r="Q51" s="26">
        <v>15536.55</v>
      </c>
      <c r="R51" s="26">
        <v>1</v>
      </c>
      <c r="S51" s="26">
        <v>0</v>
      </c>
      <c r="T51" s="26">
        <v>2941.75</v>
      </c>
      <c r="U51" s="26">
        <v>1</v>
      </c>
      <c r="V51" s="26">
        <v>0</v>
      </c>
      <c r="W51" s="26" t="s">
        <v>49</v>
      </c>
      <c r="X51" s="26" t="s">
        <v>371</v>
      </c>
      <c r="Y51" s="26" t="s">
        <v>372</v>
      </c>
      <c r="Z51" s="26">
        <v>0</v>
      </c>
      <c r="AA51" s="26">
        <v>0</v>
      </c>
      <c r="AB51" s="26">
        <v>0</v>
      </c>
      <c r="AC51" s="26" t="s">
        <v>53</v>
      </c>
      <c r="AD51" s="27">
        <v>45215.04115740741</v>
      </c>
      <c r="AE51" s="26" t="s">
        <v>9</v>
      </c>
      <c r="AF51" s="26" t="s">
        <v>9</v>
      </c>
      <c r="AG51" s="26" t="s">
        <v>9</v>
      </c>
      <c r="AH51" s="26" t="b">
        <v>0</v>
      </c>
      <c r="AI51" s="26">
        <v>0</v>
      </c>
      <c r="AJ51" s="26" t="s">
        <v>9</v>
      </c>
      <c r="AK51" s="26" t="s">
        <v>373</v>
      </c>
      <c r="AL51" s="26" t="s">
        <v>9</v>
      </c>
      <c r="AM51" s="26" t="s">
        <v>53</v>
      </c>
      <c r="AN51" s="26" t="b">
        <v>1</v>
      </c>
      <c r="AO51" s="26">
        <v>2</v>
      </c>
      <c r="AP51" s="26" t="s">
        <v>9</v>
      </c>
    </row>
    <row r="52" spans="1:42" ht="14.4" x14ac:dyDescent="0.3">
      <c r="A52" s="7">
        <v>1048</v>
      </c>
      <c r="B52" s="13">
        <f>INDEX(发送模板!F:F,MATCH(A52,发送模板!A:A,0))</f>
        <v>4896.59</v>
      </c>
      <c r="C52" s="14">
        <f t="shared" si="6"/>
        <v>0</v>
      </c>
      <c r="D52" s="7">
        <v>1048</v>
      </c>
      <c r="E52" s="13">
        <f t="shared" si="7"/>
        <v>4896.59</v>
      </c>
      <c r="F52" s="26" t="s">
        <v>47</v>
      </c>
      <c r="G52" s="27">
        <v>45215.04115740741</v>
      </c>
      <c r="H52" s="26" t="s">
        <v>126</v>
      </c>
      <c r="I52" s="26" t="s">
        <v>48</v>
      </c>
      <c r="J52" s="26" t="s">
        <v>9</v>
      </c>
      <c r="K52" s="26" t="s">
        <v>374</v>
      </c>
      <c r="L52" s="26">
        <v>4896.59</v>
      </c>
      <c r="M52" s="26">
        <v>0</v>
      </c>
      <c r="N52" s="26">
        <v>0</v>
      </c>
      <c r="O52" s="26">
        <v>0</v>
      </c>
      <c r="P52" s="26" t="s">
        <v>46</v>
      </c>
      <c r="Q52" s="26">
        <v>12594.8</v>
      </c>
      <c r="R52" s="26">
        <v>1</v>
      </c>
      <c r="S52" s="26">
        <v>0</v>
      </c>
      <c r="T52" s="26">
        <v>4896.59</v>
      </c>
      <c r="U52" s="26">
        <v>1</v>
      </c>
      <c r="V52" s="26">
        <v>0</v>
      </c>
      <c r="W52" s="26" t="s">
        <v>49</v>
      </c>
      <c r="X52" s="26" t="s">
        <v>375</v>
      </c>
      <c r="Y52" s="26" t="s">
        <v>376</v>
      </c>
      <c r="Z52" s="26">
        <v>0</v>
      </c>
      <c r="AA52" s="26">
        <v>0</v>
      </c>
      <c r="AB52" s="26">
        <v>0</v>
      </c>
      <c r="AC52" s="26" t="s">
        <v>53</v>
      </c>
      <c r="AD52" s="27">
        <v>45215.04115740741</v>
      </c>
      <c r="AE52" s="26" t="s">
        <v>9</v>
      </c>
      <c r="AF52" s="26" t="s">
        <v>9</v>
      </c>
      <c r="AG52" s="26" t="s">
        <v>9</v>
      </c>
      <c r="AH52" s="26" t="b">
        <v>0</v>
      </c>
      <c r="AI52" s="26">
        <v>0</v>
      </c>
      <c r="AJ52" s="26" t="s">
        <v>9</v>
      </c>
      <c r="AK52" s="26" t="s">
        <v>377</v>
      </c>
      <c r="AL52" s="26" t="s">
        <v>9</v>
      </c>
      <c r="AM52" s="26" t="s">
        <v>53</v>
      </c>
      <c r="AN52" s="26" t="b">
        <v>1</v>
      </c>
      <c r="AO52" s="26">
        <v>2</v>
      </c>
      <c r="AP52" s="26" t="s">
        <v>9</v>
      </c>
    </row>
    <row r="53" spans="1:42" ht="14.4" x14ac:dyDescent="0.3">
      <c r="A53" s="7">
        <v>1049</v>
      </c>
      <c r="B53" s="13">
        <f>INDEX(发送模板!F:F,MATCH(A53,发送模板!A:A,0))</f>
        <v>1078</v>
      </c>
      <c r="C53" s="14">
        <f t="shared" si="6"/>
        <v>0</v>
      </c>
      <c r="D53" s="7">
        <v>1049</v>
      </c>
      <c r="E53" s="13">
        <f t="shared" si="7"/>
        <v>1078</v>
      </c>
      <c r="F53" s="26" t="s">
        <v>47</v>
      </c>
      <c r="G53" s="27">
        <v>45215.04115740741</v>
      </c>
      <c r="H53" s="26" t="s">
        <v>127</v>
      </c>
      <c r="I53" s="26" t="s">
        <v>48</v>
      </c>
      <c r="J53" s="26" t="s">
        <v>9</v>
      </c>
      <c r="K53" s="26" t="s">
        <v>378</v>
      </c>
      <c r="L53" s="26">
        <v>1078</v>
      </c>
      <c r="M53" s="26">
        <v>0</v>
      </c>
      <c r="N53" s="26">
        <v>0</v>
      </c>
      <c r="O53" s="26">
        <v>0</v>
      </c>
      <c r="P53" s="26" t="s">
        <v>46</v>
      </c>
      <c r="Q53" s="26">
        <v>7698.21</v>
      </c>
      <c r="R53" s="26">
        <v>1</v>
      </c>
      <c r="S53" s="26">
        <v>0</v>
      </c>
      <c r="T53" s="26">
        <v>1078</v>
      </c>
      <c r="U53" s="26">
        <v>1</v>
      </c>
      <c r="V53" s="26">
        <v>0</v>
      </c>
      <c r="W53" s="26" t="s">
        <v>49</v>
      </c>
      <c r="X53" s="26" t="s">
        <v>130</v>
      </c>
      <c r="Y53" s="26" t="s">
        <v>131</v>
      </c>
      <c r="Z53" s="26">
        <v>0</v>
      </c>
      <c r="AA53" s="26">
        <v>0</v>
      </c>
      <c r="AB53" s="26">
        <v>0</v>
      </c>
      <c r="AC53" s="26" t="s">
        <v>53</v>
      </c>
      <c r="AD53" s="27">
        <v>45215.04115740741</v>
      </c>
      <c r="AE53" s="26" t="s">
        <v>9</v>
      </c>
      <c r="AF53" s="26" t="s">
        <v>9</v>
      </c>
      <c r="AG53" s="26" t="s">
        <v>9</v>
      </c>
      <c r="AH53" s="26" t="b">
        <v>0</v>
      </c>
      <c r="AI53" s="26">
        <v>0</v>
      </c>
      <c r="AJ53" s="26" t="s">
        <v>9</v>
      </c>
      <c r="AK53" s="26" t="s">
        <v>379</v>
      </c>
      <c r="AL53" s="26" t="s">
        <v>9</v>
      </c>
      <c r="AM53" s="26" t="s">
        <v>53</v>
      </c>
      <c r="AN53" s="26" t="b">
        <v>1</v>
      </c>
      <c r="AO53" s="26">
        <v>2</v>
      </c>
      <c r="AP53" s="26" t="s">
        <v>9</v>
      </c>
    </row>
    <row r="54" spans="1:42" ht="14.4" x14ac:dyDescent="0.3">
      <c r="A54" s="7">
        <v>1050</v>
      </c>
      <c r="B54" s="13">
        <f>INDEX(发送模板!F:F,MATCH(A54,发送模板!A:A,0))</f>
        <v>-12877.28</v>
      </c>
      <c r="C54" s="14">
        <f t="shared" si="6"/>
        <v>0</v>
      </c>
      <c r="D54" s="7">
        <v>1050</v>
      </c>
      <c r="E54" s="13">
        <f t="shared" si="7"/>
        <v>-12877.28</v>
      </c>
      <c r="F54" s="26" t="s">
        <v>47</v>
      </c>
      <c r="G54" s="27">
        <v>45215.04115740741</v>
      </c>
      <c r="H54" s="26" t="s">
        <v>380</v>
      </c>
      <c r="I54" s="26" t="s">
        <v>48</v>
      </c>
      <c r="J54" s="26" t="s">
        <v>9</v>
      </c>
      <c r="K54" s="26" t="s">
        <v>381</v>
      </c>
      <c r="L54" s="26">
        <v>0</v>
      </c>
      <c r="M54" s="26">
        <v>0</v>
      </c>
      <c r="N54" s="26">
        <v>12877.28</v>
      </c>
      <c r="O54" s="26">
        <v>0</v>
      </c>
      <c r="P54" s="26" t="s">
        <v>46</v>
      </c>
      <c r="Q54" s="26">
        <v>6620.21</v>
      </c>
      <c r="R54" s="26">
        <v>1</v>
      </c>
      <c r="S54" s="26">
        <v>0</v>
      </c>
      <c r="T54" s="26">
        <v>-12877.28</v>
      </c>
      <c r="U54" s="26">
        <v>1</v>
      </c>
      <c r="V54" s="26">
        <v>0</v>
      </c>
      <c r="W54" s="26" t="s">
        <v>50</v>
      </c>
      <c r="X54" s="26" t="s">
        <v>57</v>
      </c>
      <c r="Y54" s="26" t="s">
        <v>58</v>
      </c>
      <c r="Z54" s="26">
        <v>0</v>
      </c>
      <c r="AA54" s="26">
        <v>0</v>
      </c>
      <c r="AB54" s="26">
        <v>0</v>
      </c>
      <c r="AC54" s="26" t="s">
        <v>53</v>
      </c>
      <c r="AD54" s="27">
        <v>45215.04115740741</v>
      </c>
      <c r="AE54" s="26" t="s">
        <v>9</v>
      </c>
      <c r="AF54" s="26" t="s">
        <v>9</v>
      </c>
      <c r="AG54" s="26" t="s">
        <v>9</v>
      </c>
      <c r="AH54" s="26" t="b">
        <v>0</v>
      </c>
      <c r="AI54" s="26">
        <v>0</v>
      </c>
      <c r="AJ54" s="26" t="s">
        <v>9</v>
      </c>
      <c r="AK54" s="26" t="s">
        <v>382</v>
      </c>
      <c r="AL54" s="26" t="s">
        <v>9</v>
      </c>
      <c r="AM54" s="26" t="s">
        <v>53</v>
      </c>
      <c r="AN54" s="26" t="b">
        <v>1</v>
      </c>
      <c r="AO54" s="26">
        <v>2</v>
      </c>
      <c r="AP54" s="26" t="s">
        <v>9</v>
      </c>
    </row>
    <row r="55" spans="1:42" ht="14.4" x14ac:dyDescent="0.3">
      <c r="A55" s="7">
        <v>1051</v>
      </c>
      <c r="B55" s="13">
        <f>INDEX(发送模板!F:F,MATCH(A55,发送模板!A:A,0))</f>
        <v>-288.36</v>
      </c>
      <c r="C55" s="14">
        <f t="shared" si="6"/>
        <v>0</v>
      </c>
      <c r="D55" s="7">
        <v>1051</v>
      </c>
      <c r="E55" s="13">
        <f t="shared" si="7"/>
        <v>-288.36</v>
      </c>
      <c r="F55" s="26" t="s">
        <v>47</v>
      </c>
      <c r="G55" s="27">
        <v>45215.04115740741</v>
      </c>
      <c r="H55" s="26" t="s">
        <v>98</v>
      </c>
      <c r="I55" s="26" t="s">
        <v>48</v>
      </c>
      <c r="J55" s="26" t="s">
        <v>9</v>
      </c>
      <c r="K55" s="26" t="s">
        <v>383</v>
      </c>
      <c r="L55" s="26">
        <v>0</v>
      </c>
      <c r="M55" s="26">
        <v>0</v>
      </c>
      <c r="N55" s="26">
        <v>288.36</v>
      </c>
      <c r="O55" s="26">
        <v>0</v>
      </c>
      <c r="P55" s="26" t="s">
        <v>46</v>
      </c>
      <c r="Q55" s="26">
        <v>19497.490000000002</v>
      </c>
      <c r="R55" s="26">
        <v>1</v>
      </c>
      <c r="S55" s="26">
        <v>0</v>
      </c>
      <c r="T55" s="26">
        <v>-288.36</v>
      </c>
      <c r="U55" s="26">
        <v>1</v>
      </c>
      <c r="V55" s="26">
        <v>0</v>
      </c>
      <c r="W55" s="26" t="s">
        <v>50</v>
      </c>
      <c r="X55" s="26" t="s">
        <v>384</v>
      </c>
      <c r="Y55" s="26" t="s">
        <v>385</v>
      </c>
      <c r="Z55" s="26">
        <v>0</v>
      </c>
      <c r="AA55" s="26">
        <v>0</v>
      </c>
      <c r="AB55" s="26">
        <v>0</v>
      </c>
      <c r="AC55" s="26" t="s">
        <v>53</v>
      </c>
      <c r="AD55" s="27">
        <v>45215.04115740741</v>
      </c>
      <c r="AE55" s="26" t="s">
        <v>9</v>
      </c>
      <c r="AF55" s="26" t="s">
        <v>9</v>
      </c>
      <c r="AG55" s="26" t="s">
        <v>9</v>
      </c>
      <c r="AH55" s="26" t="b">
        <v>0</v>
      </c>
      <c r="AI55" s="26">
        <v>0</v>
      </c>
      <c r="AJ55" s="26" t="s">
        <v>9</v>
      </c>
      <c r="AK55" s="26" t="s">
        <v>386</v>
      </c>
      <c r="AL55" s="26" t="s">
        <v>9</v>
      </c>
      <c r="AM55" s="26" t="s">
        <v>53</v>
      </c>
      <c r="AN55" s="26" t="b">
        <v>1</v>
      </c>
      <c r="AO55" s="26">
        <v>2</v>
      </c>
      <c r="AP55" s="26" t="s">
        <v>9</v>
      </c>
    </row>
    <row r="56" spans="1:42" ht="14.4" x14ac:dyDescent="0.3">
      <c r="A56" s="7">
        <v>1052</v>
      </c>
      <c r="B56" s="13">
        <f>INDEX(发送模板!F:F,MATCH(A56,发送模板!A:A,0))</f>
        <v>-559.02</v>
      </c>
      <c r="C56" s="14">
        <f t="shared" si="6"/>
        <v>0</v>
      </c>
      <c r="D56" s="7">
        <v>1052</v>
      </c>
      <c r="E56" s="13">
        <f t="shared" si="7"/>
        <v>-559.02</v>
      </c>
      <c r="F56" s="26" t="s">
        <v>47</v>
      </c>
      <c r="G56" s="27">
        <v>45215.04115740741</v>
      </c>
      <c r="H56" s="26" t="s">
        <v>387</v>
      </c>
      <c r="I56" s="26" t="s">
        <v>48</v>
      </c>
      <c r="J56" s="26" t="s">
        <v>9</v>
      </c>
      <c r="K56" s="26" t="s">
        <v>388</v>
      </c>
      <c r="L56" s="26">
        <v>0</v>
      </c>
      <c r="M56" s="26">
        <v>0</v>
      </c>
      <c r="N56" s="26">
        <v>559.02</v>
      </c>
      <c r="O56" s="26">
        <v>0</v>
      </c>
      <c r="P56" s="26" t="s">
        <v>46</v>
      </c>
      <c r="Q56" s="26">
        <v>19785.849999999999</v>
      </c>
      <c r="R56" s="26">
        <v>1</v>
      </c>
      <c r="S56" s="26">
        <v>0</v>
      </c>
      <c r="T56" s="26">
        <v>-559.02</v>
      </c>
      <c r="U56" s="26">
        <v>1</v>
      </c>
      <c r="V56" s="26">
        <v>0</v>
      </c>
      <c r="W56" s="26" t="s">
        <v>50</v>
      </c>
      <c r="X56" s="26" t="s">
        <v>84</v>
      </c>
      <c r="Y56" s="26" t="s">
        <v>85</v>
      </c>
      <c r="Z56" s="26">
        <v>0</v>
      </c>
      <c r="AA56" s="26">
        <v>0</v>
      </c>
      <c r="AB56" s="26">
        <v>0</v>
      </c>
      <c r="AC56" s="26" t="s">
        <v>53</v>
      </c>
      <c r="AD56" s="27">
        <v>45215.04115740741</v>
      </c>
      <c r="AE56" s="26" t="s">
        <v>9</v>
      </c>
      <c r="AF56" s="26" t="s">
        <v>9</v>
      </c>
      <c r="AG56" s="26" t="s">
        <v>9</v>
      </c>
      <c r="AH56" s="26" t="b">
        <v>0</v>
      </c>
      <c r="AI56" s="26">
        <v>0</v>
      </c>
      <c r="AJ56" s="26" t="s">
        <v>9</v>
      </c>
      <c r="AK56" s="26" t="s">
        <v>389</v>
      </c>
      <c r="AL56" s="26" t="s">
        <v>9</v>
      </c>
      <c r="AM56" s="26" t="s">
        <v>53</v>
      </c>
      <c r="AN56" s="26" t="b">
        <v>1</v>
      </c>
      <c r="AO56" s="26">
        <v>1</v>
      </c>
      <c r="AP56" s="26" t="s">
        <v>9</v>
      </c>
    </row>
    <row r="57" spans="1:42" ht="14.4" x14ac:dyDescent="0.3">
      <c r="A57" s="7">
        <v>1053</v>
      </c>
      <c r="B57" s="13">
        <f>INDEX(发送模板!F:F,MATCH(A57,发送模板!A:A,0))</f>
        <v>551.20000000000005</v>
      </c>
      <c r="C57" s="14">
        <f t="shared" si="6"/>
        <v>0</v>
      </c>
      <c r="D57" s="7">
        <v>1053</v>
      </c>
      <c r="E57" s="13">
        <f t="shared" si="7"/>
        <v>551.20000000000005</v>
      </c>
      <c r="F57" s="26" t="s">
        <v>47</v>
      </c>
      <c r="G57" s="27">
        <v>45212.04115740741</v>
      </c>
      <c r="H57" s="26" t="s">
        <v>390</v>
      </c>
      <c r="I57" s="26" t="s">
        <v>48</v>
      </c>
      <c r="J57" s="26" t="s">
        <v>9</v>
      </c>
      <c r="K57" s="26" t="s">
        <v>391</v>
      </c>
      <c r="L57" s="26">
        <v>551.20000000000005</v>
      </c>
      <c r="M57" s="26">
        <v>0</v>
      </c>
      <c r="N57" s="26">
        <v>0</v>
      </c>
      <c r="O57" s="26">
        <v>0</v>
      </c>
      <c r="P57" s="26" t="s">
        <v>46</v>
      </c>
      <c r="Q57" s="26">
        <v>20344.87</v>
      </c>
      <c r="R57" s="26">
        <v>1</v>
      </c>
      <c r="S57" s="26">
        <v>0</v>
      </c>
      <c r="T57" s="26">
        <v>551.20000000000005</v>
      </c>
      <c r="U57" s="26">
        <v>1</v>
      </c>
      <c r="V57" s="26">
        <v>0</v>
      </c>
      <c r="W57" s="26" t="s">
        <v>49</v>
      </c>
      <c r="X57" s="26" t="s">
        <v>209</v>
      </c>
      <c r="Y57" s="26" t="s">
        <v>392</v>
      </c>
      <c r="Z57" s="26">
        <v>0</v>
      </c>
      <c r="AA57" s="26">
        <v>0</v>
      </c>
      <c r="AB57" s="26">
        <v>0</v>
      </c>
      <c r="AC57" s="26" t="s">
        <v>53</v>
      </c>
      <c r="AD57" s="27">
        <v>45212.04115740741</v>
      </c>
      <c r="AE57" s="26" t="s">
        <v>9</v>
      </c>
      <c r="AF57" s="26" t="s">
        <v>9</v>
      </c>
      <c r="AG57" s="26" t="s">
        <v>9</v>
      </c>
      <c r="AH57" s="26" t="b">
        <v>0</v>
      </c>
      <c r="AI57" s="26">
        <v>0</v>
      </c>
      <c r="AJ57" s="26" t="s">
        <v>9</v>
      </c>
      <c r="AK57" s="26" t="s">
        <v>393</v>
      </c>
      <c r="AL57" s="26" t="s">
        <v>9</v>
      </c>
      <c r="AM57" s="26" t="s">
        <v>53</v>
      </c>
      <c r="AN57" s="26" t="b">
        <v>1</v>
      </c>
      <c r="AO57" s="26">
        <v>1</v>
      </c>
      <c r="AP57" s="26" t="s">
        <v>9</v>
      </c>
    </row>
    <row r="58" spans="1:42" ht="14.4" x14ac:dyDescent="0.3">
      <c r="A58" s="7">
        <v>1054</v>
      </c>
      <c r="B58" s="13">
        <f>INDEX(发送模板!F:F,MATCH(A58,发送模板!A:A,0))</f>
        <v>415.38</v>
      </c>
      <c r="C58" s="14">
        <f t="shared" si="6"/>
        <v>0</v>
      </c>
      <c r="D58" s="7">
        <v>1054</v>
      </c>
      <c r="E58" s="13">
        <f t="shared" si="7"/>
        <v>415.38</v>
      </c>
      <c r="F58" s="26" t="s">
        <v>47</v>
      </c>
      <c r="G58" s="27">
        <v>45211.04115740741</v>
      </c>
      <c r="H58" s="26" t="s">
        <v>394</v>
      </c>
      <c r="I58" s="26" t="s">
        <v>48</v>
      </c>
      <c r="J58" s="26" t="s">
        <v>9</v>
      </c>
      <c r="K58" s="26" t="s">
        <v>395</v>
      </c>
      <c r="L58" s="26">
        <v>415.38</v>
      </c>
      <c r="M58" s="26">
        <v>0</v>
      </c>
      <c r="N58" s="26">
        <v>0</v>
      </c>
      <c r="O58" s="26">
        <v>0</v>
      </c>
      <c r="P58" s="26" t="s">
        <v>46</v>
      </c>
      <c r="Q58" s="26">
        <v>19793.669999999998</v>
      </c>
      <c r="R58" s="26">
        <v>1</v>
      </c>
      <c r="S58" s="26">
        <v>0</v>
      </c>
      <c r="T58" s="26">
        <v>415.38</v>
      </c>
      <c r="U58" s="26">
        <v>1</v>
      </c>
      <c r="V58" s="26">
        <v>0</v>
      </c>
      <c r="W58" s="26" t="s">
        <v>49</v>
      </c>
      <c r="X58" s="26" t="s">
        <v>396</v>
      </c>
      <c r="Y58" s="26" t="s">
        <v>397</v>
      </c>
      <c r="Z58" s="26">
        <v>0</v>
      </c>
      <c r="AA58" s="26">
        <v>0</v>
      </c>
      <c r="AB58" s="26">
        <v>0</v>
      </c>
      <c r="AC58" s="26" t="s">
        <v>53</v>
      </c>
      <c r="AD58" s="27">
        <v>45211.04115740741</v>
      </c>
      <c r="AE58" s="26" t="s">
        <v>9</v>
      </c>
      <c r="AF58" s="26" t="s">
        <v>9</v>
      </c>
      <c r="AG58" s="26" t="s">
        <v>9</v>
      </c>
      <c r="AH58" s="26" t="b">
        <v>0</v>
      </c>
      <c r="AI58" s="26">
        <v>0</v>
      </c>
      <c r="AJ58" s="26" t="s">
        <v>9</v>
      </c>
      <c r="AK58" s="26" t="s">
        <v>398</v>
      </c>
      <c r="AL58" s="26" t="s">
        <v>9</v>
      </c>
      <c r="AM58" s="26" t="s">
        <v>53</v>
      </c>
      <c r="AN58" s="26" t="b">
        <v>1</v>
      </c>
      <c r="AO58" s="26">
        <v>2</v>
      </c>
      <c r="AP58" s="26" t="s">
        <v>9</v>
      </c>
    </row>
    <row r="59" spans="1:42" ht="14.4" x14ac:dyDescent="0.3">
      <c r="A59" s="7">
        <v>1055</v>
      </c>
      <c r="B59" s="13">
        <f>INDEX(发送模板!F:F,MATCH(A59,发送模板!A:A,0))</f>
        <v>-9.66</v>
      </c>
      <c r="C59" s="14">
        <f t="shared" si="6"/>
        <v>0</v>
      </c>
      <c r="D59" s="7">
        <v>1055</v>
      </c>
      <c r="E59" s="13">
        <f t="shared" si="7"/>
        <v>-9.66</v>
      </c>
      <c r="F59" s="26" t="s">
        <v>47</v>
      </c>
      <c r="G59" s="27">
        <v>45211.04115740741</v>
      </c>
      <c r="H59" s="26" t="s">
        <v>399</v>
      </c>
      <c r="I59" s="26" t="s">
        <v>48</v>
      </c>
      <c r="J59" s="26" t="s">
        <v>9</v>
      </c>
      <c r="K59" s="26" t="s">
        <v>400</v>
      </c>
      <c r="L59" s="26">
        <v>0</v>
      </c>
      <c r="M59" s="26">
        <v>0</v>
      </c>
      <c r="N59" s="26">
        <v>9.66</v>
      </c>
      <c r="O59" s="26">
        <v>0</v>
      </c>
      <c r="P59" s="26" t="s">
        <v>46</v>
      </c>
      <c r="Q59" s="26">
        <v>19378.29</v>
      </c>
      <c r="R59" s="26">
        <v>1</v>
      </c>
      <c r="S59" s="26">
        <v>0</v>
      </c>
      <c r="T59" s="26">
        <v>-9.66</v>
      </c>
      <c r="U59" s="26">
        <v>1</v>
      </c>
      <c r="V59" s="26">
        <v>0</v>
      </c>
      <c r="W59" s="26" t="s">
        <v>50</v>
      </c>
      <c r="X59" s="26" t="s">
        <v>82</v>
      </c>
      <c r="Y59" s="26" t="s">
        <v>83</v>
      </c>
      <c r="Z59" s="26">
        <v>0</v>
      </c>
      <c r="AA59" s="26">
        <v>0</v>
      </c>
      <c r="AB59" s="26">
        <v>0</v>
      </c>
      <c r="AC59" s="26" t="s">
        <v>53</v>
      </c>
      <c r="AD59" s="27">
        <v>45211.04115740741</v>
      </c>
      <c r="AE59" s="26" t="s">
        <v>9</v>
      </c>
      <c r="AF59" s="26" t="s">
        <v>9</v>
      </c>
      <c r="AG59" s="26" t="s">
        <v>9</v>
      </c>
      <c r="AH59" s="26" t="b">
        <v>0</v>
      </c>
      <c r="AI59" s="26">
        <v>0</v>
      </c>
      <c r="AJ59" s="26" t="s">
        <v>9</v>
      </c>
      <c r="AK59" s="26" t="s">
        <v>401</v>
      </c>
      <c r="AL59" s="26" t="s">
        <v>9</v>
      </c>
      <c r="AM59" s="26" t="s">
        <v>53</v>
      </c>
      <c r="AN59" s="26" t="b">
        <v>1</v>
      </c>
      <c r="AO59" s="26">
        <v>2</v>
      </c>
      <c r="AP59" s="26" t="s">
        <v>9</v>
      </c>
    </row>
    <row r="60" spans="1:42" ht="14.4" x14ac:dyDescent="0.3">
      <c r="A60" s="7">
        <v>1056</v>
      </c>
      <c r="B60" s="13">
        <f>INDEX(发送模板!F:F,MATCH(A60,发送模板!A:A,0))</f>
        <v>308.25</v>
      </c>
      <c r="C60" s="14">
        <f t="shared" si="6"/>
        <v>0</v>
      </c>
      <c r="D60" s="7">
        <v>1056</v>
      </c>
      <c r="E60" s="13">
        <f t="shared" si="7"/>
        <v>308.25</v>
      </c>
      <c r="F60" s="26" t="s">
        <v>47</v>
      </c>
      <c r="G60" s="27">
        <v>45211.04115740741</v>
      </c>
      <c r="H60" s="26" t="s">
        <v>402</v>
      </c>
      <c r="I60" s="26" t="s">
        <v>48</v>
      </c>
      <c r="J60" s="26" t="s">
        <v>9</v>
      </c>
      <c r="K60" s="26" t="s">
        <v>403</v>
      </c>
      <c r="L60" s="26">
        <v>308.25</v>
      </c>
      <c r="M60" s="26">
        <v>0</v>
      </c>
      <c r="N60" s="26">
        <v>0</v>
      </c>
      <c r="O60" s="26">
        <v>0</v>
      </c>
      <c r="P60" s="26" t="s">
        <v>46</v>
      </c>
      <c r="Q60" s="26">
        <v>19387.95</v>
      </c>
      <c r="R60" s="26">
        <v>1</v>
      </c>
      <c r="S60" s="26">
        <v>0</v>
      </c>
      <c r="T60" s="26">
        <v>308.25</v>
      </c>
      <c r="U60" s="26">
        <v>1</v>
      </c>
      <c r="V60" s="26">
        <v>0</v>
      </c>
      <c r="W60" s="26" t="s">
        <v>49</v>
      </c>
      <c r="X60" s="26" t="s">
        <v>404</v>
      </c>
      <c r="Y60" s="26" t="s">
        <v>405</v>
      </c>
      <c r="Z60" s="26">
        <v>0</v>
      </c>
      <c r="AA60" s="26">
        <v>0</v>
      </c>
      <c r="AB60" s="26">
        <v>0</v>
      </c>
      <c r="AC60" s="26" t="s">
        <v>53</v>
      </c>
      <c r="AD60" s="27">
        <v>45211.04115740741</v>
      </c>
      <c r="AE60" s="26" t="s">
        <v>9</v>
      </c>
      <c r="AF60" s="26" t="s">
        <v>9</v>
      </c>
      <c r="AG60" s="26" t="s">
        <v>9</v>
      </c>
      <c r="AH60" s="26" t="b">
        <v>0</v>
      </c>
      <c r="AI60" s="26">
        <v>0</v>
      </c>
      <c r="AJ60" s="26" t="s">
        <v>9</v>
      </c>
      <c r="AK60" s="26" t="s">
        <v>406</v>
      </c>
      <c r="AL60" s="26" t="s">
        <v>9</v>
      </c>
      <c r="AM60" s="26" t="s">
        <v>53</v>
      </c>
      <c r="AN60" s="26" t="b">
        <v>1</v>
      </c>
      <c r="AO60" s="26">
        <v>2</v>
      </c>
      <c r="AP60" s="26" t="s">
        <v>9</v>
      </c>
    </row>
    <row r="61" spans="1:42" ht="14.4" x14ac:dyDescent="0.3">
      <c r="A61" s="7">
        <v>1057</v>
      </c>
      <c r="B61" s="13">
        <f>INDEX(发送模板!F:F,MATCH(A61,发送模板!A:A,0))</f>
        <v>555.76</v>
      </c>
      <c r="C61" s="14">
        <f t="shared" si="6"/>
        <v>0</v>
      </c>
      <c r="D61" s="7">
        <v>1057</v>
      </c>
      <c r="E61" s="13">
        <f t="shared" si="7"/>
        <v>555.76</v>
      </c>
      <c r="F61" s="26" t="s">
        <v>47</v>
      </c>
      <c r="G61" s="27">
        <v>45211.04115740741</v>
      </c>
      <c r="H61" s="26" t="s">
        <v>407</v>
      </c>
      <c r="I61" s="26" t="s">
        <v>48</v>
      </c>
      <c r="J61" s="26" t="s">
        <v>9</v>
      </c>
      <c r="K61" s="26" t="s">
        <v>408</v>
      </c>
      <c r="L61" s="26">
        <v>555.76</v>
      </c>
      <c r="M61" s="26">
        <v>0</v>
      </c>
      <c r="N61" s="26">
        <v>0</v>
      </c>
      <c r="O61" s="26">
        <v>0</v>
      </c>
      <c r="P61" s="26" t="s">
        <v>46</v>
      </c>
      <c r="Q61" s="26">
        <v>19079.7</v>
      </c>
      <c r="R61" s="26">
        <v>1</v>
      </c>
      <c r="S61" s="26">
        <v>0</v>
      </c>
      <c r="T61" s="26">
        <v>555.76</v>
      </c>
      <c r="U61" s="26">
        <v>1</v>
      </c>
      <c r="V61" s="26">
        <v>0</v>
      </c>
      <c r="W61" s="26" t="s">
        <v>49</v>
      </c>
      <c r="X61" s="26" t="s">
        <v>116</v>
      </c>
      <c r="Y61" s="26" t="s">
        <v>117</v>
      </c>
      <c r="Z61" s="26">
        <v>0</v>
      </c>
      <c r="AA61" s="26">
        <v>0</v>
      </c>
      <c r="AB61" s="26">
        <v>0</v>
      </c>
      <c r="AC61" s="26" t="s">
        <v>53</v>
      </c>
      <c r="AD61" s="27">
        <v>45211.04115740741</v>
      </c>
      <c r="AE61" s="26" t="s">
        <v>9</v>
      </c>
      <c r="AF61" s="26" t="s">
        <v>9</v>
      </c>
      <c r="AG61" s="26" t="s">
        <v>9</v>
      </c>
      <c r="AH61" s="26" t="b">
        <v>0</v>
      </c>
      <c r="AI61" s="26">
        <v>0</v>
      </c>
      <c r="AJ61" s="26" t="s">
        <v>9</v>
      </c>
      <c r="AK61" s="26" t="s">
        <v>409</v>
      </c>
      <c r="AL61" s="26" t="s">
        <v>9</v>
      </c>
      <c r="AM61" s="26" t="s">
        <v>53</v>
      </c>
      <c r="AN61" s="26" t="b">
        <v>1</v>
      </c>
      <c r="AO61" s="26">
        <v>2</v>
      </c>
      <c r="AP61" s="26" t="s">
        <v>9</v>
      </c>
    </row>
    <row r="62" spans="1:42" ht="14.4" x14ac:dyDescent="0.3">
      <c r="A62" s="7">
        <v>1058</v>
      </c>
      <c r="B62" s="13">
        <f>INDEX(发送模板!F:F,MATCH(A62,发送模板!A:A,0))</f>
        <v>806.3</v>
      </c>
      <c r="C62" s="14">
        <f t="shared" si="6"/>
        <v>0</v>
      </c>
      <c r="D62" s="7">
        <v>1058</v>
      </c>
      <c r="E62" s="13">
        <f t="shared" si="7"/>
        <v>806.3</v>
      </c>
      <c r="F62" s="26" t="s">
        <v>47</v>
      </c>
      <c r="G62" s="27">
        <v>45210.04115740741</v>
      </c>
      <c r="H62" s="26" t="s">
        <v>99</v>
      </c>
      <c r="I62" s="26" t="s">
        <v>48</v>
      </c>
      <c r="J62" s="26" t="s">
        <v>9</v>
      </c>
      <c r="K62" s="26" t="s">
        <v>410</v>
      </c>
      <c r="L62" s="26">
        <v>806.3</v>
      </c>
      <c r="M62" s="26">
        <v>0</v>
      </c>
      <c r="N62" s="26">
        <v>0</v>
      </c>
      <c r="O62" s="26">
        <v>0</v>
      </c>
      <c r="P62" s="26" t="s">
        <v>46</v>
      </c>
      <c r="Q62" s="26">
        <v>18523.939999999999</v>
      </c>
      <c r="R62" s="26">
        <v>1</v>
      </c>
      <c r="S62" s="26">
        <v>0</v>
      </c>
      <c r="T62" s="26">
        <v>806.3</v>
      </c>
      <c r="U62" s="26">
        <v>1</v>
      </c>
      <c r="V62" s="26">
        <v>0</v>
      </c>
      <c r="W62" s="26" t="s">
        <v>49</v>
      </c>
      <c r="X62" s="26" t="s">
        <v>411</v>
      </c>
      <c r="Y62" s="26" t="s">
        <v>412</v>
      </c>
      <c r="Z62" s="26">
        <v>0</v>
      </c>
      <c r="AA62" s="26">
        <v>0</v>
      </c>
      <c r="AB62" s="26">
        <v>0</v>
      </c>
      <c r="AC62" s="26" t="s">
        <v>53</v>
      </c>
      <c r="AD62" s="27">
        <v>45210.04115740741</v>
      </c>
      <c r="AE62" s="26" t="s">
        <v>9</v>
      </c>
      <c r="AF62" s="26" t="s">
        <v>9</v>
      </c>
      <c r="AG62" s="26" t="s">
        <v>9</v>
      </c>
      <c r="AH62" s="26" t="b">
        <v>0</v>
      </c>
      <c r="AI62" s="26">
        <v>0</v>
      </c>
      <c r="AJ62" s="26" t="s">
        <v>9</v>
      </c>
      <c r="AK62" s="26" t="s">
        <v>413</v>
      </c>
      <c r="AL62" s="26" t="s">
        <v>9</v>
      </c>
      <c r="AM62" s="26" t="s">
        <v>53</v>
      </c>
      <c r="AN62" s="26" t="b">
        <v>1</v>
      </c>
      <c r="AO62" s="26">
        <v>2</v>
      </c>
      <c r="AP62" s="26" t="s">
        <v>9</v>
      </c>
    </row>
    <row r="63" spans="1:42" ht="14.4" x14ac:dyDescent="0.3">
      <c r="A63" s="7">
        <v>1059</v>
      </c>
      <c r="B63" s="13">
        <f>INDEX(发送模板!F:F,MATCH(A63,发送模板!A:A,0))</f>
        <v>2390.5700000000002</v>
      </c>
      <c r="C63" s="14">
        <f t="shared" si="6"/>
        <v>0</v>
      </c>
      <c r="D63" s="7">
        <v>1059</v>
      </c>
      <c r="E63" s="13">
        <f t="shared" si="7"/>
        <v>2390.5700000000002</v>
      </c>
      <c r="F63" s="26" t="s">
        <v>47</v>
      </c>
      <c r="G63" s="27">
        <v>45209.04115740741</v>
      </c>
      <c r="H63" s="26" t="s">
        <v>414</v>
      </c>
      <c r="I63" s="26" t="s">
        <v>48</v>
      </c>
      <c r="J63" s="26" t="s">
        <v>9</v>
      </c>
      <c r="K63" s="26" t="s">
        <v>415</v>
      </c>
      <c r="L63" s="26">
        <v>2390.5700000000002</v>
      </c>
      <c r="M63" s="26">
        <v>0</v>
      </c>
      <c r="N63" s="26">
        <v>0</v>
      </c>
      <c r="O63" s="26">
        <v>0</v>
      </c>
      <c r="P63" s="26" t="s">
        <v>46</v>
      </c>
      <c r="Q63" s="26">
        <v>17717.64</v>
      </c>
      <c r="R63" s="26">
        <v>1</v>
      </c>
      <c r="S63" s="26">
        <v>0</v>
      </c>
      <c r="T63" s="26">
        <v>2390.5700000000002</v>
      </c>
      <c r="U63" s="26">
        <v>1</v>
      </c>
      <c r="V63" s="26">
        <v>0</v>
      </c>
      <c r="W63" s="26" t="s">
        <v>49</v>
      </c>
      <c r="X63" s="26" t="s">
        <v>416</v>
      </c>
      <c r="Y63" s="26" t="s">
        <v>417</v>
      </c>
      <c r="Z63" s="26">
        <v>0</v>
      </c>
      <c r="AA63" s="26">
        <v>0</v>
      </c>
      <c r="AB63" s="26">
        <v>0</v>
      </c>
      <c r="AC63" s="26" t="s">
        <v>53</v>
      </c>
      <c r="AD63" s="27">
        <v>45209.04115740741</v>
      </c>
      <c r="AE63" s="26" t="s">
        <v>9</v>
      </c>
      <c r="AF63" s="26" t="s">
        <v>9</v>
      </c>
      <c r="AG63" s="26" t="s">
        <v>9</v>
      </c>
      <c r="AH63" s="26" t="b">
        <v>0</v>
      </c>
      <c r="AI63" s="26">
        <v>0</v>
      </c>
      <c r="AJ63" s="26" t="s">
        <v>9</v>
      </c>
      <c r="AK63" s="26" t="s">
        <v>418</v>
      </c>
      <c r="AL63" s="26" t="s">
        <v>9</v>
      </c>
      <c r="AM63" s="26" t="s">
        <v>53</v>
      </c>
      <c r="AN63" s="26" t="b">
        <v>1</v>
      </c>
      <c r="AO63" s="26">
        <v>1</v>
      </c>
      <c r="AP63" s="26" t="s">
        <v>9</v>
      </c>
    </row>
    <row r="64" spans="1:42" ht="14.4" x14ac:dyDescent="0.3">
      <c r="A64" s="7">
        <v>1060</v>
      </c>
      <c r="B64" s="13">
        <f>INDEX(发送模板!F:F,MATCH(A64,发送模板!A:A,0))</f>
        <v>464.99</v>
      </c>
      <c r="C64" s="14">
        <f t="shared" si="6"/>
        <v>0</v>
      </c>
      <c r="D64" s="7">
        <v>1060</v>
      </c>
      <c r="E64" s="13">
        <f t="shared" si="7"/>
        <v>464.99</v>
      </c>
      <c r="F64" s="26" t="s">
        <v>47</v>
      </c>
      <c r="G64" s="27">
        <v>45209.04115740741</v>
      </c>
      <c r="H64" s="26" t="s">
        <v>419</v>
      </c>
      <c r="I64" s="26" t="s">
        <v>48</v>
      </c>
      <c r="J64" s="26" t="s">
        <v>9</v>
      </c>
      <c r="K64" s="26" t="s">
        <v>420</v>
      </c>
      <c r="L64" s="26">
        <v>464.99</v>
      </c>
      <c r="M64" s="26">
        <v>0</v>
      </c>
      <c r="N64" s="26">
        <v>0</v>
      </c>
      <c r="O64" s="26">
        <v>0</v>
      </c>
      <c r="P64" s="26" t="s">
        <v>46</v>
      </c>
      <c r="Q64" s="26">
        <v>15327.07</v>
      </c>
      <c r="R64" s="26">
        <v>1</v>
      </c>
      <c r="S64" s="26">
        <v>0</v>
      </c>
      <c r="T64" s="26">
        <v>464.99</v>
      </c>
      <c r="U64" s="26">
        <v>1</v>
      </c>
      <c r="V64" s="26">
        <v>0</v>
      </c>
      <c r="W64" s="26" t="s">
        <v>49</v>
      </c>
      <c r="X64" s="26" t="s">
        <v>421</v>
      </c>
      <c r="Y64" s="26" t="s">
        <v>422</v>
      </c>
      <c r="Z64" s="26">
        <v>0</v>
      </c>
      <c r="AA64" s="26">
        <v>0</v>
      </c>
      <c r="AB64" s="26">
        <v>0</v>
      </c>
      <c r="AC64" s="26" t="s">
        <v>53</v>
      </c>
      <c r="AD64" s="27">
        <v>45209.04115740741</v>
      </c>
      <c r="AE64" s="26" t="s">
        <v>9</v>
      </c>
      <c r="AF64" s="26" t="s">
        <v>9</v>
      </c>
      <c r="AG64" s="26" t="s">
        <v>9</v>
      </c>
      <c r="AH64" s="26" t="b">
        <v>0</v>
      </c>
      <c r="AI64" s="26">
        <v>0</v>
      </c>
      <c r="AJ64" s="26" t="s">
        <v>9</v>
      </c>
      <c r="AK64" s="26" t="s">
        <v>423</v>
      </c>
      <c r="AL64" s="26" t="s">
        <v>9</v>
      </c>
      <c r="AM64" s="26" t="s">
        <v>53</v>
      </c>
      <c r="AN64" s="26" t="b">
        <v>1</v>
      </c>
      <c r="AO64" s="26">
        <v>1</v>
      </c>
      <c r="AP64" s="26" t="s">
        <v>9</v>
      </c>
    </row>
    <row r="65" spans="1:42" ht="14.4" x14ac:dyDescent="0.3">
      <c r="A65" s="7">
        <v>1061</v>
      </c>
      <c r="B65" s="13">
        <f>INDEX(发送模板!F:F,MATCH(A65,发送模板!A:A,0))</f>
        <v>1852.05</v>
      </c>
      <c r="C65" s="14">
        <f t="shared" si="6"/>
        <v>0</v>
      </c>
      <c r="D65" s="7">
        <v>1061</v>
      </c>
      <c r="E65" s="13">
        <f t="shared" si="7"/>
        <v>1852.05</v>
      </c>
      <c r="F65" s="26" t="s">
        <v>47</v>
      </c>
      <c r="G65" s="27">
        <v>45209.04115740741</v>
      </c>
      <c r="H65" s="26" t="s">
        <v>132</v>
      </c>
      <c r="I65" s="26" t="s">
        <v>48</v>
      </c>
      <c r="J65" s="26" t="s">
        <v>9</v>
      </c>
      <c r="K65" s="26" t="s">
        <v>424</v>
      </c>
      <c r="L65" s="26">
        <v>1852.05</v>
      </c>
      <c r="M65" s="26">
        <v>0</v>
      </c>
      <c r="N65" s="26">
        <v>0</v>
      </c>
      <c r="O65" s="26">
        <v>0</v>
      </c>
      <c r="P65" s="26" t="s">
        <v>46</v>
      </c>
      <c r="Q65" s="26">
        <v>14862.08</v>
      </c>
      <c r="R65" s="26">
        <v>1</v>
      </c>
      <c r="S65" s="26">
        <v>0</v>
      </c>
      <c r="T65" s="26">
        <v>1852.05</v>
      </c>
      <c r="U65" s="26">
        <v>1</v>
      </c>
      <c r="V65" s="26">
        <v>0</v>
      </c>
      <c r="W65" s="26" t="s">
        <v>49</v>
      </c>
      <c r="X65" s="26" t="s">
        <v>404</v>
      </c>
      <c r="Y65" s="26" t="s">
        <v>405</v>
      </c>
      <c r="Z65" s="26">
        <v>0</v>
      </c>
      <c r="AA65" s="26">
        <v>0</v>
      </c>
      <c r="AB65" s="26">
        <v>0</v>
      </c>
      <c r="AC65" s="26" t="s">
        <v>53</v>
      </c>
      <c r="AD65" s="27">
        <v>45209.04115740741</v>
      </c>
      <c r="AE65" s="26" t="s">
        <v>9</v>
      </c>
      <c r="AF65" s="26" t="s">
        <v>9</v>
      </c>
      <c r="AG65" s="26" t="s">
        <v>9</v>
      </c>
      <c r="AH65" s="26" t="b">
        <v>0</v>
      </c>
      <c r="AI65" s="26">
        <v>0</v>
      </c>
      <c r="AJ65" s="26" t="s">
        <v>9</v>
      </c>
      <c r="AK65" s="26" t="s">
        <v>425</v>
      </c>
      <c r="AL65" s="26" t="s">
        <v>9</v>
      </c>
      <c r="AM65" s="26" t="s">
        <v>53</v>
      </c>
      <c r="AN65" s="26" t="b">
        <v>1</v>
      </c>
      <c r="AO65" s="26">
        <v>2</v>
      </c>
      <c r="AP65" s="26" t="s">
        <v>9</v>
      </c>
    </row>
    <row r="66" spans="1:42" ht="14.4" x14ac:dyDescent="0.3">
      <c r="A66" s="7">
        <v>1062</v>
      </c>
      <c r="B66" s="13">
        <f>INDEX(发送模板!F:F,MATCH(A66,发送模板!A:A,0))</f>
        <v>3047.59</v>
      </c>
      <c r="C66" s="14">
        <f t="shared" si="6"/>
        <v>0</v>
      </c>
      <c r="D66" s="7">
        <v>1062</v>
      </c>
      <c r="E66" s="13">
        <f t="shared" si="7"/>
        <v>3047.59</v>
      </c>
      <c r="F66" s="26" t="s">
        <v>47</v>
      </c>
      <c r="G66" s="27">
        <v>45209.04115740741</v>
      </c>
      <c r="H66" s="26" t="s">
        <v>133</v>
      </c>
      <c r="I66" s="26" t="s">
        <v>48</v>
      </c>
      <c r="J66" s="26" t="s">
        <v>9</v>
      </c>
      <c r="K66" s="26" t="s">
        <v>426</v>
      </c>
      <c r="L66" s="26">
        <v>3047.59</v>
      </c>
      <c r="M66" s="26">
        <v>0</v>
      </c>
      <c r="N66" s="26">
        <v>0</v>
      </c>
      <c r="O66" s="26">
        <v>0</v>
      </c>
      <c r="P66" s="26" t="s">
        <v>46</v>
      </c>
      <c r="Q66" s="26">
        <v>13010.03</v>
      </c>
      <c r="R66" s="26">
        <v>1</v>
      </c>
      <c r="S66" s="26">
        <v>0</v>
      </c>
      <c r="T66" s="26">
        <v>3047.59</v>
      </c>
      <c r="U66" s="26">
        <v>1</v>
      </c>
      <c r="V66" s="26">
        <v>0</v>
      </c>
      <c r="W66" s="26" t="s">
        <v>49</v>
      </c>
      <c r="X66" s="26" t="s">
        <v>427</v>
      </c>
      <c r="Y66" s="26" t="s">
        <v>428</v>
      </c>
      <c r="Z66" s="26">
        <v>0</v>
      </c>
      <c r="AA66" s="26">
        <v>0</v>
      </c>
      <c r="AB66" s="26">
        <v>0</v>
      </c>
      <c r="AC66" s="26" t="s">
        <v>53</v>
      </c>
      <c r="AD66" s="27">
        <v>45209.04115740741</v>
      </c>
      <c r="AE66" s="26" t="s">
        <v>9</v>
      </c>
      <c r="AF66" s="26" t="s">
        <v>9</v>
      </c>
      <c r="AG66" s="26" t="s">
        <v>9</v>
      </c>
      <c r="AH66" s="26" t="b">
        <v>0</v>
      </c>
      <c r="AI66" s="26">
        <v>0</v>
      </c>
      <c r="AJ66" s="26" t="s">
        <v>9</v>
      </c>
      <c r="AK66" s="26" t="s">
        <v>429</v>
      </c>
      <c r="AL66" s="26" t="s">
        <v>9</v>
      </c>
      <c r="AM66" s="26" t="s">
        <v>53</v>
      </c>
      <c r="AN66" s="26" t="b">
        <v>1</v>
      </c>
      <c r="AO66" s="26">
        <v>2</v>
      </c>
      <c r="AP66" s="26" t="s">
        <v>9</v>
      </c>
    </row>
    <row r="67" spans="1:42" ht="14.4" x14ac:dyDescent="0.3">
      <c r="A67" s="7">
        <v>1063</v>
      </c>
      <c r="B67" s="13">
        <f>INDEX(发送模板!F:F,MATCH(A67,发送模板!A:A,0))</f>
        <v>357.01</v>
      </c>
      <c r="C67" s="14">
        <f t="shared" si="6"/>
        <v>0</v>
      </c>
      <c r="D67" s="7">
        <v>1063</v>
      </c>
      <c r="E67" s="13">
        <f t="shared" si="7"/>
        <v>357.01</v>
      </c>
      <c r="F67" s="26" t="s">
        <v>47</v>
      </c>
      <c r="G67" s="27">
        <v>45208.04115740741</v>
      </c>
      <c r="H67" s="26" t="s">
        <v>134</v>
      </c>
      <c r="I67" s="26" t="s">
        <v>48</v>
      </c>
      <c r="J67" s="26" t="s">
        <v>9</v>
      </c>
      <c r="K67" s="26" t="s">
        <v>430</v>
      </c>
      <c r="L67" s="26">
        <v>357.01</v>
      </c>
      <c r="M67" s="26">
        <v>0</v>
      </c>
      <c r="N67" s="26">
        <v>0</v>
      </c>
      <c r="O67" s="26">
        <v>0</v>
      </c>
      <c r="P67" s="26" t="s">
        <v>46</v>
      </c>
      <c r="Q67" s="26">
        <v>9962.44</v>
      </c>
      <c r="R67" s="26">
        <v>1</v>
      </c>
      <c r="S67" s="26">
        <v>0</v>
      </c>
      <c r="T67" s="26">
        <v>357.01</v>
      </c>
      <c r="U67" s="26">
        <v>1</v>
      </c>
      <c r="V67" s="26">
        <v>0</v>
      </c>
      <c r="W67" s="26" t="s">
        <v>49</v>
      </c>
      <c r="X67" s="26" t="s">
        <v>55</v>
      </c>
      <c r="Y67" s="26" t="s">
        <v>56</v>
      </c>
      <c r="Z67" s="26">
        <v>0</v>
      </c>
      <c r="AA67" s="26">
        <v>0</v>
      </c>
      <c r="AB67" s="26">
        <v>0</v>
      </c>
      <c r="AC67" s="26" t="s">
        <v>53</v>
      </c>
      <c r="AD67" s="27">
        <v>45208.04115740741</v>
      </c>
      <c r="AE67" s="26" t="s">
        <v>9</v>
      </c>
      <c r="AF67" s="26" t="s">
        <v>9</v>
      </c>
      <c r="AG67" s="26" t="s">
        <v>9</v>
      </c>
      <c r="AH67" s="26" t="b">
        <v>0</v>
      </c>
      <c r="AI67" s="26">
        <v>0</v>
      </c>
      <c r="AJ67" s="26" t="s">
        <v>9</v>
      </c>
      <c r="AK67" s="26" t="s">
        <v>431</v>
      </c>
      <c r="AL67" s="26" t="s">
        <v>9</v>
      </c>
      <c r="AM67" s="26" t="s">
        <v>53</v>
      </c>
      <c r="AN67" s="26" t="b">
        <v>1</v>
      </c>
      <c r="AO67" s="26">
        <v>2</v>
      </c>
      <c r="AP67" s="26" t="s">
        <v>9</v>
      </c>
    </row>
    <row r="68" spans="1:42" ht="14.4" x14ac:dyDescent="0.3">
      <c r="A68" s="7">
        <v>1064</v>
      </c>
      <c r="B68" s="13">
        <f>INDEX(发送模板!F:F,MATCH(A68,发送模板!A:A,0))</f>
        <v>306.77</v>
      </c>
      <c r="C68" s="14">
        <f t="shared" si="6"/>
        <v>0</v>
      </c>
      <c r="D68" s="7">
        <v>1064</v>
      </c>
      <c r="E68" s="13">
        <f t="shared" si="7"/>
        <v>306.77</v>
      </c>
      <c r="F68" s="26" t="s">
        <v>47</v>
      </c>
      <c r="G68" s="27">
        <v>45208.04115740741</v>
      </c>
      <c r="H68" s="26" t="s">
        <v>135</v>
      </c>
      <c r="I68" s="26" t="s">
        <v>48</v>
      </c>
      <c r="J68" s="26" t="s">
        <v>9</v>
      </c>
      <c r="K68" s="26" t="s">
        <v>432</v>
      </c>
      <c r="L68" s="26">
        <v>306.77</v>
      </c>
      <c r="M68" s="26">
        <v>0</v>
      </c>
      <c r="N68" s="26">
        <v>0</v>
      </c>
      <c r="O68" s="26">
        <v>0</v>
      </c>
      <c r="P68" s="26" t="s">
        <v>46</v>
      </c>
      <c r="Q68" s="26">
        <v>9605.43</v>
      </c>
      <c r="R68" s="26">
        <v>1</v>
      </c>
      <c r="S68" s="26">
        <v>0</v>
      </c>
      <c r="T68" s="26">
        <v>306.77</v>
      </c>
      <c r="U68" s="26">
        <v>1</v>
      </c>
      <c r="V68" s="26">
        <v>0</v>
      </c>
      <c r="W68" s="26" t="s">
        <v>49</v>
      </c>
      <c r="X68" s="26" t="s">
        <v>433</v>
      </c>
      <c r="Y68" s="26" t="s">
        <v>434</v>
      </c>
      <c r="Z68" s="26">
        <v>0</v>
      </c>
      <c r="AA68" s="26">
        <v>0</v>
      </c>
      <c r="AB68" s="26">
        <v>0</v>
      </c>
      <c r="AC68" s="26" t="s">
        <v>53</v>
      </c>
      <c r="AD68" s="27">
        <v>45208.04115740741</v>
      </c>
      <c r="AE68" s="26" t="s">
        <v>9</v>
      </c>
      <c r="AF68" s="26" t="s">
        <v>9</v>
      </c>
      <c r="AG68" s="26" t="s">
        <v>9</v>
      </c>
      <c r="AH68" s="26" t="b">
        <v>0</v>
      </c>
      <c r="AI68" s="26">
        <v>0</v>
      </c>
      <c r="AJ68" s="26" t="s">
        <v>9</v>
      </c>
      <c r="AK68" s="26" t="s">
        <v>435</v>
      </c>
      <c r="AL68" s="26" t="s">
        <v>9</v>
      </c>
      <c r="AM68" s="26" t="s">
        <v>53</v>
      </c>
      <c r="AN68" s="26" t="b">
        <v>1</v>
      </c>
      <c r="AO68" s="26">
        <v>2</v>
      </c>
      <c r="AP68" s="26" t="s">
        <v>9</v>
      </c>
    </row>
    <row r="69" spans="1:42" ht="14.4" x14ac:dyDescent="0.3">
      <c r="A69" s="7">
        <v>1065</v>
      </c>
      <c r="B69" s="13">
        <f>INDEX(发送模板!F:F,MATCH(A69,发送模板!A:A,0))</f>
        <v>988.97</v>
      </c>
      <c r="C69" s="14">
        <f t="shared" si="6"/>
        <v>0</v>
      </c>
      <c r="D69" s="7">
        <v>1065</v>
      </c>
      <c r="E69" s="13">
        <f t="shared" si="7"/>
        <v>988.97</v>
      </c>
      <c r="F69" s="26" t="s">
        <v>47</v>
      </c>
      <c r="G69" s="27">
        <v>45206.04115740741</v>
      </c>
      <c r="H69" s="26" t="s">
        <v>436</v>
      </c>
      <c r="I69" s="26" t="s">
        <v>48</v>
      </c>
      <c r="J69" s="26" t="s">
        <v>9</v>
      </c>
      <c r="K69" s="26" t="s">
        <v>437</v>
      </c>
      <c r="L69" s="26">
        <v>988.97</v>
      </c>
      <c r="M69" s="26">
        <v>0</v>
      </c>
      <c r="N69" s="26">
        <v>0</v>
      </c>
      <c r="O69" s="26">
        <v>0</v>
      </c>
      <c r="P69" s="26" t="s">
        <v>46</v>
      </c>
      <c r="Q69" s="26">
        <v>9298.66</v>
      </c>
      <c r="R69" s="26">
        <v>1</v>
      </c>
      <c r="S69" s="26">
        <v>0</v>
      </c>
      <c r="T69" s="26">
        <v>988.97</v>
      </c>
      <c r="U69" s="26">
        <v>1</v>
      </c>
      <c r="V69" s="26">
        <v>0</v>
      </c>
      <c r="W69" s="26" t="s">
        <v>49</v>
      </c>
      <c r="X69" s="26" t="s">
        <v>114</v>
      </c>
      <c r="Y69" s="26" t="s">
        <v>115</v>
      </c>
      <c r="Z69" s="26">
        <v>0</v>
      </c>
      <c r="AA69" s="26">
        <v>0</v>
      </c>
      <c r="AB69" s="26">
        <v>0</v>
      </c>
      <c r="AC69" s="26" t="s">
        <v>53</v>
      </c>
      <c r="AD69" s="27">
        <v>45208.04115740741</v>
      </c>
      <c r="AE69" s="26" t="s">
        <v>9</v>
      </c>
      <c r="AF69" s="26" t="s">
        <v>9</v>
      </c>
      <c r="AG69" s="26" t="s">
        <v>9</v>
      </c>
      <c r="AH69" s="26" t="b">
        <v>0</v>
      </c>
      <c r="AI69" s="26">
        <v>0</v>
      </c>
      <c r="AJ69" s="26" t="s">
        <v>9</v>
      </c>
      <c r="AK69" s="26" t="s">
        <v>438</v>
      </c>
      <c r="AL69" s="26" t="s">
        <v>9</v>
      </c>
      <c r="AM69" s="26" t="s">
        <v>53</v>
      </c>
      <c r="AN69" s="26" t="b">
        <v>1</v>
      </c>
      <c r="AO69" s="26">
        <v>1</v>
      </c>
      <c r="AP69" s="26" t="s">
        <v>9</v>
      </c>
    </row>
    <row r="70" spans="1:42" ht="14.4" x14ac:dyDescent="0.3">
      <c r="A70" s="7">
        <v>1066</v>
      </c>
      <c r="B70" s="13">
        <f>INDEX(发送模板!F:F,MATCH(A70,发送模板!A:A,0))</f>
        <v>831.15</v>
      </c>
      <c r="C70" s="14">
        <f t="shared" si="6"/>
        <v>0</v>
      </c>
      <c r="D70" s="7">
        <v>1066</v>
      </c>
      <c r="E70" s="13">
        <f t="shared" si="7"/>
        <v>831.15</v>
      </c>
      <c r="F70" s="26" t="s">
        <v>47</v>
      </c>
      <c r="G70" s="27">
        <v>45205.04115740741</v>
      </c>
      <c r="H70" s="26" t="s">
        <v>136</v>
      </c>
      <c r="I70" s="26" t="s">
        <v>48</v>
      </c>
      <c r="J70" s="26" t="s">
        <v>9</v>
      </c>
      <c r="K70" s="26" t="s">
        <v>439</v>
      </c>
      <c r="L70" s="26">
        <v>831.15</v>
      </c>
      <c r="M70" s="26">
        <v>0</v>
      </c>
      <c r="N70" s="26">
        <v>0</v>
      </c>
      <c r="O70" s="26">
        <v>0</v>
      </c>
      <c r="P70" s="26" t="s">
        <v>46</v>
      </c>
      <c r="Q70" s="26">
        <v>8309.69</v>
      </c>
      <c r="R70" s="26">
        <v>1</v>
      </c>
      <c r="S70" s="26">
        <v>0</v>
      </c>
      <c r="T70" s="26">
        <v>831.15</v>
      </c>
      <c r="U70" s="26">
        <v>1</v>
      </c>
      <c r="V70" s="26">
        <v>0</v>
      </c>
      <c r="W70" s="26" t="s">
        <v>49</v>
      </c>
      <c r="X70" s="26" t="s">
        <v>440</v>
      </c>
      <c r="Y70" s="26" t="s">
        <v>441</v>
      </c>
      <c r="Z70" s="26">
        <v>0</v>
      </c>
      <c r="AA70" s="26">
        <v>0</v>
      </c>
      <c r="AB70" s="26">
        <v>0</v>
      </c>
      <c r="AC70" s="26" t="s">
        <v>53</v>
      </c>
      <c r="AD70" s="27">
        <v>45205.04115740741</v>
      </c>
      <c r="AE70" s="26" t="s">
        <v>9</v>
      </c>
      <c r="AF70" s="26" t="s">
        <v>9</v>
      </c>
      <c r="AG70" s="26" t="s">
        <v>9</v>
      </c>
      <c r="AH70" s="26" t="b">
        <v>0</v>
      </c>
      <c r="AI70" s="26">
        <v>0</v>
      </c>
      <c r="AJ70" s="26" t="s">
        <v>9</v>
      </c>
      <c r="AK70" s="26" t="s">
        <v>442</v>
      </c>
      <c r="AL70" s="26" t="s">
        <v>9</v>
      </c>
      <c r="AM70" s="26" t="s">
        <v>53</v>
      </c>
      <c r="AN70" s="26" t="b">
        <v>1</v>
      </c>
      <c r="AO70" s="26">
        <v>1</v>
      </c>
      <c r="AP70" s="26" t="s">
        <v>9</v>
      </c>
    </row>
    <row r="71" spans="1:42" ht="14.4" x14ac:dyDescent="0.3">
      <c r="A71" s="7">
        <v>1067</v>
      </c>
      <c r="B71" s="13">
        <f>INDEX(发送模板!F:F,MATCH(A71,发送模板!A:A,0))</f>
        <v>1539.1</v>
      </c>
      <c r="C71" s="14">
        <f t="shared" si="6"/>
        <v>0</v>
      </c>
      <c r="D71" s="7">
        <v>1067</v>
      </c>
      <c r="E71" s="13">
        <f t="shared" si="7"/>
        <v>1539.1</v>
      </c>
      <c r="F71" s="26" t="s">
        <v>47</v>
      </c>
      <c r="G71" s="27">
        <v>45205.04115740741</v>
      </c>
      <c r="H71" s="26" t="s">
        <v>139</v>
      </c>
      <c r="I71" s="26" t="s">
        <v>48</v>
      </c>
      <c r="J71" s="26" t="s">
        <v>9</v>
      </c>
      <c r="K71" s="26" t="s">
        <v>443</v>
      </c>
      <c r="L71" s="26">
        <v>1539.1</v>
      </c>
      <c r="M71" s="26">
        <v>0</v>
      </c>
      <c r="N71" s="26">
        <v>0</v>
      </c>
      <c r="O71" s="26">
        <v>0</v>
      </c>
      <c r="P71" s="26" t="s">
        <v>46</v>
      </c>
      <c r="Q71" s="26">
        <v>7478.54</v>
      </c>
      <c r="R71" s="26">
        <v>1</v>
      </c>
      <c r="S71" s="26">
        <v>0</v>
      </c>
      <c r="T71" s="26">
        <v>1539.1</v>
      </c>
      <c r="U71" s="26">
        <v>1</v>
      </c>
      <c r="V71" s="26">
        <v>0</v>
      </c>
      <c r="W71" s="26" t="s">
        <v>49</v>
      </c>
      <c r="X71" s="26" t="s">
        <v>143</v>
      </c>
      <c r="Y71" s="26" t="s">
        <v>144</v>
      </c>
      <c r="Z71" s="26">
        <v>0</v>
      </c>
      <c r="AA71" s="26">
        <v>0</v>
      </c>
      <c r="AB71" s="26">
        <v>0</v>
      </c>
      <c r="AC71" s="26" t="s">
        <v>53</v>
      </c>
      <c r="AD71" s="27">
        <v>45205.04115740741</v>
      </c>
      <c r="AE71" s="26" t="s">
        <v>9</v>
      </c>
      <c r="AF71" s="26" t="s">
        <v>9</v>
      </c>
      <c r="AG71" s="26" t="s">
        <v>9</v>
      </c>
      <c r="AH71" s="26" t="b">
        <v>0</v>
      </c>
      <c r="AI71" s="26">
        <v>0</v>
      </c>
      <c r="AJ71" s="26" t="s">
        <v>9</v>
      </c>
      <c r="AK71" s="26" t="s">
        <v>444</v>
      </c>
      <c r="AL71" s="26" t="s">
        <v>9</v>
      </c>
      <c r="AM71" s="26" t="s">
        <v>53</v>
      </c>
      <c r="AN71" s="26" t="b">
        <v>1</v>
      </c>
      <c r="AO71" s="26">
        <v>1</v>
      </c>
      <c r="AP71" s="26" t="s">
        <v>9</v>
      </c>
    </row>
    <row r="72" spans="1:42" ht="14.4" x14ac:dyDescent="0.3">
      <c r="A72" s="7">
        <v>1068</v>
      </c>
      <c r="B72" s="13">
        <f>INDEX(发送模板!F:F,MATCH(A72,发送模板!A:A,0))</f>
        <v>195</v>
      </c>
      <c r="C72" s="14">
        <f t="shared" si="6"/>
        <v>0</v>
      </c>
      <c r="D72" s="7">
        <v>1068</v>
      </c>
      <c r="E72" s="13">
        <f t="shared" si="7"/>
        <v>195</v>
      </c>
      <c r="F72" s="26" t="s">
        <v>47</v>
      </c>
      <c r="G72" s="27">
        <v>45204.04115740741</v>
      </c>
      <c r="H72" s="26" t="s">
        <v>445</v>
      </c>
      <c r="I72" s="26" t="s">
        <v>48</v>
      </c>
      <c r="J72" s="26" t="s">
        <v>9</v>
      </c>
      <c r="K72" s="26" t="s">
        <v>446</v>
      </c>
      <c r="L72" s="26">
        <v>195</v>
      </c>
      <c r="M72" s="26">
        <v>0</v>
      </c>
      <c r="N72" s="26">
        <v>0</v>
      </c>
      <c r="O72" s="26">
        <v>0</v>
      </c>
      <c r="P72" s="26" t="s">
        <v>46</v>
      </c>
      <c r="Q72" s="26">
        <v>5939.44</v>
      </c>
      <c r="R72" s="26">
        <v>1</v>
      </c>
      <c r="S72" s="26">
        <v>0</v>
      </c>
      <c r="T72" s="26">
        <v>195</v>
      </c>
      <c r="U72" s="26">
        <v>1</v>
      </c>
      <c r="V72" s="26">
        <v>0</v>
      </c>
      <c r="W72" s="26" t="s">
        <v>49</v>
      </c>
      <c r="X72" s="26" t="s">
        <v>447</v>
      </c>
      <c r="Y72" s="26" t="s">
        <v>448</v>
      </c>
      <c r="Z72" s="26">
        <v>0</v>
      </c>
      <c r="AA72" s="26">
        <v>0</v>
      </c>
      <c r="AB72" s="26">
        <v>0</v>
      </c>
      <c r="AC72" s="26" t="s">
        <v>53</v>
      </c>
      <c r="AD72" s="27">
        <v>45204.04115740741</v>
      </c>
      <c r="AE72" s="26" t="s">
        <v>9</v>
      </c>
      <c r="AF72" s="26" t="s">
        <v>9</v>
      </c>
      <c r="AG72" s="26" t="s">
        <v>9</v>
      </c>
      <c r="AH72" s="26" t="b">
        <v>0</v>
      </c>
      <c r="AI72" s="26">
        <v>0</v>
      </c>
      <c r="AJ72" s="26" t="s">
        <v>9</v>
      </c>
      <c r="AK72" s="26" t="s">
        <v>449</v>
      </c>
      <c r="AL72" s="26" t="s">
        <v>9</v>
      </c>
      <c r="AM72" s="26" t="s">
        <v>53</v>
      </c>
      <c r="AN72" s="26" t="b">
        <v>1</v>
      </c>
      <c r="AO72" s="26">
        <v>2</v>
      </c>
      <c r="AP72" s="26" t="s">
        <v>9</v>
      </c>
    </row>
    <row r="73" spans="1:42" ht="14.4" x14ac:dyDescent="0.3">
      <c r="A73" s="7">
        <v>1069</v>
      </c>
      <c r="B73" s="13">
        <f>INDEX(发送模板!F:F,MATCH(A73,发送模板!A:A,0))</f>
        <v>720.83</v>
      </c>
      <c r="C73" s="14">
        <f t="shared" si="6"/>
        <v>0</v>
      </c>
      <c r="D73" s="7">
        <v>1069</v>
      </c>
      <c r="E73" s="13">
        <f t="shared" si="7"/>
        <v>720.83</v>
      </c>
      <c r="F73" s="26" t="s">
        <v>47</v>
      </c>
      <c r="G73" s="27">
        <v>45203.04115740741</v>
      </c>
      <c r="H73" s="26" t="s">
        <v>142</v>
      </c>
      <c r="I73" s="26" t="s">
        <v>48</v>
      </c>
      <c r="J73" s="26" t="s">
        <v>9</v>
      </c>
      <c r="K73" s="26" t="s">
        <v>450</v>
      </c>
      <c r="L73" s="26">
        <v>720.83</v>
      </c>
      <c r="M73" s="26">
        <v>0</v>
      </c>
      <c r="N73" s="26">
        <v>0</v>
      </c>
      <c r="O73" s="26">
        <v>0</v>
      </c>
      <c r="P73" s="26" t="s">
        <v>46</v>
      </c>
      <c r="Q73" s="26">
        <v>5744.44</v>
      </c>
      <c r="R73" s="26">
        <v>1</v>
      </c>
      <c r="S73" s="26">
        <v>0</v>
      </c>
      <c r="T73" s="26">
        <v>720.83</v>
      </c>
      <c r="U73" s="26">
        <v>1</v>
      </c>
      <c r="V73" s="26">
        <v>0</v>
      </c>
      <c r="W73" s="26" t="s">
        <v>49</v>
      </c>
      <c r="X73" s="26" t="s">
        <v>86</v>
      </c>
      <c r="Y73" s="26" t="s">
        <v>87</v>
      </c>
      <c r="Z73" s="26">
        <v>0</v>
      </c>
      <c r="AA73" s="26">
        <v>0</v>
      </c>
      <c r="AB73" s="26">
        <v>0</v>
      </c>
      <c r="AC73" s="26" t="s">
        <v>53</v>
      </c>
      <c r="AD73" s="27">
        <v>45203.04115740741</v>
      </c>
      <c r="AE73" s="26" t="s">
        <v>9</v>
      </c>
      <c r="AF73" s="26" t="s">
        <v>9</v>
      </c>
      <c r="AG73" s="26" t="s">
        <v>9</v>
      </c>
      <c r="AH73" s="26" t="b">
        <v>0</v>
      </c>
      <c r="AI73" s="26">
        <v>0</v>
      </c>
      <c r="AJ73" s="26" t="s">
        <v>9</v>
      </c>
      <c r="AK73" s="26" t="s">
        <v>451</v>
      </c>
      <c r="AL73" s="26" t="s">
        <v>9</v>
      </c>
      <c r="AM73" s="26" t="s">
        <v>53</v>
      </c>
      <c r="AN73" s="26" t="b">
        <v>1</v>
      </c>
      <c r="AO73" s="26">
        <v>2</v>
      </c>
      <c r="AP73" s="26" t="s">
        <v>9</v>
      </c>
    </row>
    <row r="74" spans="1:42" ht="14.4" x14ac:dyDescent="0.3">
      <c r="A74" s="7">
        <v>1070</v>
      </c>
      <c r="B74" s="13">
        <f>INDEX(发送模板!F:F,MATCH(A74,发送模板!A:A,0))</f>
        <v>2644.8</v>
      </c>
      <c r="C74" s="14">
        <f t="shared" si="6"/>
        <v>0</v>
      </c>
      <c r="D74" s="7">
        <v>1070</v>
      </c>
      <c r="E74" s="13">
        <f t="shared" si="7"/>
        <v>2644.8</v>
      </c>
      <c r="F74" s="26" t="s">
        <v>47</v>
      </c>
      <c r="G74" s="27">
        <v>45203.04115740741</v>
      </c>
      <c r="H74" s="26" t="s">
        <v>452</v>
      </c>
      <c r="I74" s="26" t="s">
        <v>48</v>
      </c>
      <c r="J74" s="26" t="s">
        <v>9</v>
      </c>
      <c r="K74" s="26" t="s">
        <v>453</v>
      </c>
      <c r="L74" s="26">
        <v>2644.8</v>
      </c>
      <c r="M74" s="26">
        <v>0</v>
      </c>
      <c r="N74" s="26">
        <v>0</v>
      </c>
      <c r="O74" s="26">
        <v>0</v>
      </c>
      <c r="P74" s="26" t="s">
        <v>46</v>
      </c>
      <c r="Q74" s="26">
        <v>5023.6099999999997</v>
      </c>
      <c r="R74" s="26">
        <v>1</v>
      </c>
      <c r="S74" s="26">
        <v>0</v>
      </c>
      <c r="T74" s="26">
        <v>2644.8</v>
      </c>
      <c r="U74" s="26">
        <v>1</v>
      </c>
      <c r="V74" s="26">
        <v>0</v>
      </c>
      <c r="W74" s="26" t="s">
        <v>49</v>
      </c>
      <c r="X74" s="26" t="s">
        <v>454</v>
      </c>
      <c r="Y74" s="26" t="s">
        <v>455</v>
      </c>
      <c r="Z74" s="26">
        <v>0</v>
      </c>
      <c r="AA74" s="26">
        <v>0</v>
      </c>
      <c r="AB74" s="26">
        <v>0</v>
      </c>
      <c r="AC74" s="26" t="s">
        <v>53</v>
      </c>
      <c r="AD74" s="27">
        <v>45203.04115740741</v>
      </c>
      <c r="AE74" s="26" t="s">
        <v>9</v>
      </c>
      <c r="AF74" s="26" t="s">
        <v>9</v>
      </c>
      <c r="AG74" s="26" t="s">
        <v>9</v>
      </c>
      <c r="AH74" s="26" t="b">
        <v>0</v>
      </c>
      <c r="AI74" s="26">
        <v>0</v>
      </c>
      <c r="AJ74" s="26" t="s">
        <v>9</v>
      </c>
      <c r="AK74" s="26" t="s">
        <v>456</v>
      </c>
      <c r="AL74" s="26" t="s">
        <v>9</v>
      </c>
      <c r="AM74" s="26" t="s">
        <v>53</v>
      </c>
      <c r="AN74" s="26" t="b">
        <v>1</v>
      </c>
      <c r="AO74" s="26">
        <v>2</v>
      </c>
      <c r="AP74" s="26" t="s">
        <v>9</v>
      </c>
    </row>
    <row r="75" spans="1:42" ht="14.4" x14ac:dyDescent="0.3">
      <c r="A75" s="7">
        <v>1071</v>
      </c>
      <c r="B75" s="13">
        <f>INDEX(发送模板!F:F,MATCH(A75,发送模板!A:A,0))</f>
        <v>959.23</v>
      </c>
      <c r="C75" s="14">
        <f t="shared" ref="C75:C80" si="8">B75-E75</f>
        <v>0</v>
      </c>
      <c r="D75" s="7">
        <v>1071</v>
      </c>
      <c r="E75" s="13">
        <f t="shared" ref="E75:E80" si="9">T75</f>
        <v>959.23</v>
      </c>
      <c r="F75" s="26" t="s">
        <v>47</v>
      </c>
      <c r="G75" s="27">
        <v>45202.04115740741</v>
      </c>
      <c r="H75" s="26" t="s">
        <v>457</v>
      </c>
      <c r="I75" s="26" t="s">
        <v>48</v>
      </c>
      <c r="J75" s="26" t="s">
        <v>9</v>
      </c>
      <c r="K75" s="26" t="s">
        <v>458</v>
      </c>
      <c r="L75" s="26">
        <v>959.23</v>
      </c>
      <c r="M75" s="26">
        <v>0</v>
      </c>
      <c r="N75" s="26">
        <v>0</v>
      </c>
      <c r="O75" s="26">
        <v>0</v>
      </c>
      <c r="P75" s="26" t="s">
        <v>46</v>
      </c>
      <c r="Q75" s="26">
        <v>2378.81</v>
      </c>
      <c r="R75" s="26">
        <v>1</v>
      </c>
      <c r="S75" s="26">
        <v>0</v>
      </c>
      <c r="T75" s="26">
        <v>959.23</v>
      </c>
      <c r="U75" s="26">
        <v>1</v>
      </c>
      <c r="V75" s="26">
        <v>0</v>
      </c>
      <c r="W75" s="26" t="s">
        <v>49</v>
      </c>
      <c r="X75" s="26" t="s">
        <v>185</v>
      </c>
      <c r="Y75" s="26" t="s">
        <v>186</v>
      </c>
      <c r="Z75" s="26">
        <v>0</v>
      </c>
      <c r="AA75" s="26">
        <v>0</v>
      </c>
      <c r="AB75" s="26">
        <v>0</v>
      </c>
      <c r="AC75" s="26" t="s">
        <v>53</v>
      </c>
      <c r="AD75" s="27">
        <v>45202.04115740741</v>
      </c>
      <c r="AE75" s="26" t="s">
        <v>9</v>
      </c>
      <c r="AF75" s="26" t="s">
        <v>9</v>
      </c>
      <c r="AG75" s="26" t="s">
        <v>9</v>
      </c>
      <c r="AH75" s="26" t="b">
        <v>0</v>
      </c>
      <c r="AI75" s="26">
        <v>0</v>
      </c>
      <c r="AJ75" s="26" t="s">
        <v>9</v>
      </c>
      <c r="AK75" s="26" t="s">
        <v>459</v>
      </c>
      <c r="AL75" s="26" t="s">
        <v>9</v>
      </c>
      <c r="AM75" s="26" t="s">
        <v>53</v>
      </c>
      <c r="AN75" s="26" t="b">
        <v>1</v>
      </c>
      <c r="AO75" s="26">
        <v>2</v>
      </c>
      <c r="AP75" s="26" t="s">
        <v>9</v>
      </c>
    </row>
    <row r="76" spans="1:42" ht="14.4" x14ac:dyDescent="0.3">
      <c r="A76" s="7">
        <v>1072</v>
      </c>
      <c r="B76" s="13">
        <f>INDEX(发送模板!F:F,MATCH(A76,发送模板!A:A,0))</f>
        <v>-10000</v>
      </c>
      <c r="C76" s="14">
        <f t="shared" si="8"/>
        <v>0</v>
      </c>
      <c r="D76" s="7">
        <v>1072</v>
      </c>
      <c r="E76" s="13">
        <f t="shared" si="9"/>
        <v>-10000</v>
      </c>
      <c r="F76" s="26" t="s">
        <v>47</v>
      </c>
      <c r="G76" s="27">
        <v>45202.04115740741</v>
      </c>
      <c r="H76" s="26" t="s">
        <v>460</v>
      </c>
      <c r="I76" s="26" t="s">
        <v>48</v>
      </c>
      <c r="J76" s="26" t="s">
        <v>9</v>
      </c>
      <c r="K76" s="26" t="s">
        <v>461</v>
      </c>
      <c r="L76" s="26">
        <v>0</v>
      </c>
      <c r="M76" s="26">
        <v>0</v>
      </c>
      <c r="N76" s="26">
        <v>10000</v>
      </c>
      <c r="O76" s="26">
        <v>0</v>
      </c>
      <c r="P76" s="26" t="s">
        <v>46</v>
      </c>
      <c r="Q76" s="26">
        <v>1419.58</v>
      </c>
      <c r="R76" s="26">
        <v>1</v>
      </c>
      <c r="S76" s="26">
        <v>0</v>
      </c>
      <c r="T76" s="26">
        <v>-10000</v>
      </c>
      <c r="U76" s="26">
        <v>1</v>
      </c>
      <c r="V76" s="26">
        <v>0</v>
      </c>
      <c r="W76" s="26" t="s">
        <v>50</v>
      </c>
      <c r="X76" s="26" t="s">
        <v>384</v>
      </c>
      <c r="Y76" s="26" t="s">
        <v>385</v>
      </c>
      <c r="Z76" s="26">
        <v>0</v>
      </c>
      <c r="AA76" s="26">
        <v>0</v>
      </c>
      <c r="AB76" s="26">
        <v>0</v>
      </c>
      <c r="AC76" s="26" t="s">
        <v>53</v>
      </c>
      <c r="AD76" s="27">
        <v>45202.04115740741</v>
      </c>
      <c r="AE76" s="26" t="s">
        <v>9</v>
      </c>
      <c r="AF76" s="26" t="s">
        <v>9</v>
      </c>
      <c r="AG76" s="26" t="s">
        <v>9</v>
      </c>
      <c r="AH76" s="26" t="b">
        <v>0</v>
      </c>
      <c r="AI76" s="26">
        <v>0</v>
      </c>
      <c r="AJ76" s="26" t="s">
        <v>9</v>
      </c>
      <c r="AK76" s="26" t="s">
        <v>462</v>
      </c>
      <c r="AL76" s="26" t="s">
        <v>9</v>
      </c>
      <c r="AM76" s="26" t="s">
        <v>53</v>
      </c>
      <c r="AN76" s="26" t="b">
        <v>1</v>
      </c>
      <c r="AO76" s="26">
        <v>2</v>
      </c>
      <c r="AP76" s="26" t="s">
        <v>9</v>
      </c>
    </row>
    <row r="77" spans="1:42" ht="14.4" x14ac:dyDescent="0.3">
      <c r="A77" s="7">
        <v>1073</v>
      </c>
      <c r="B77" s="13">
        <f>INDEX(发送模板!F:F,MATCH(A77,发送模板!A:A,0))</f>
        <v>443.64</v>
      </c>
      <c r="C77" s="14">
        <f t="shared" si="8"/>
        <v>0</v>
      </c>
      <c r="D77" s="7">
        <v>1073</v>
      </c>
      <c r="E77" s="13">
        <f t="shared" si="9"/>
        <v>443.64</v>
      </c>
      <c r="F77" s="26" t="s">
        <v>47</v>
      </c>
      <c r="G77" s="27">
        <v>45201.04115740741</v>
      </c>
      <c r="H77" s="26" t="s">
        <v>145</v>
      </c>
      <c r="I77" s="26" t="s">
        <v>48</v>
      </c>
      <c r="J77" s="26" t="s">
        <v>9</v>
      </c>
      <c r="K77" s="26" t="s">
        <v>463</v>
      </c>
      <c r="L77" s="26">
        <v>443.64</v>
      </c>
      <c r="M77" s="26">
        <v>0</v>
      </c>
      <c r="N77" s="26">
        <v>0</v>
      </c>
      <c r="O77" s="26">
        <v>0</v>
      </c>
      <c r="P77" s="26" t="s">
        <v>46</v>
      </c>
      <c r="Q77" s="26">
        <v>11419.58</v>
      </c>
      <c r="R77" s="26">
        <v>1</v>
      </c>
      <c r="S77" s="26">
        <v>0</v>
      </c>
      <c r="T77" s="26">
        <v>443.64</v>
      </c>
      <c r="U77" s="26">
        <v>1</v>
      </c>
      <c r="V77" s="26">
        <v>0</v>
      </c>
      <c r="W77" s="26" t="s">
        <v>49</v>
      </c>
      <c r="X77" s="26" t="s">
        <v>464</v>
      </c>
      <c r="Y77" s="26" t="s">
        <v>465</v>
      </c>
      <c r="Z77" s="26">
        <v>0</v>
      </c>
      <c r="AA77" s="26">
        <v>0</v>
      </c>
      <c r="AB77" s="26">
        <v>0</v>
      </c>
      <c r="AC77" s="26" t="s">
        <v>53</v>
      </c>
      <c r="AD77" s="27">
        <v>45201.04115740741</v>
      </c>
      <c r="AE77" s="26" t="s">
        <v>9</v>
      </c>
      <c r="AF77" s="26" t="s">
        <v>9</v>
      </c>
      <c r="AG77" s="26" t="s">
        <v>9</v>
      </c>
      <c r="AH77" s="26" t="b">
        <v>0</v>
      </c>
      <c r="AI77" s="26">
        <v>0</v>
      </c>
      <c r="AJ77" s="26" t="s">
        <v>9</v>
      </c>
      <c r="AK77" s="26" t="s">
        <v>466</v>
      </c>
      <c r="AL77" s="26" t="s">
        <v>9</v>
      </c>
      <c r="AM77" s="26" t="s">
        <v>53</v>
      </c>
      <c r="AN77" s="26" t="b">
        <v>1</v>
      </c>
      <c r="AO77" s="26">
        <v>1</v>
      </c>
      <c r="AP77" s="26" t="s">
        <v>9</v>
      </c>
    </row>
    <row r="78" spans="1:42" ht="14.4" x14ac:dyDescent="0.3">
      <c r="A78" s="7">
        <v>1074</v>
      </c>
      <c r="B78" s="13">
        <f>INDEX(发送模板!F:F,MATCH(A78,发送模板!A:A,0))</f>
        <v>1429.2</v>
      </c>
      <c r="C78" s="14">
        <f t="shared" si="8"/>
        <v>0</v>
      </c>
      <c r="D78" s="7">
        <v>1074</v>
      </c>
      <c r="E78" s="13">
        <f t="shared" si="9"/>
        <v>1429.2</v>
      </c>
      <c r="F78" s="26" t="s">
        <v>47</v>
      </c>
      <c r="G78" s="27">
        <v>45201.04115740741</v>
      </c>
      <c r="H78" s="26" t="s">
        <v>146</v>
      </c>
      <c r="I78" s="26" t="s">
        <v>48</v>
      </c>
      <c r="J78" s="26" t="s">
        <v>9</v>
      </c>
      <c r="K78" s="26" t="s">
        <v>467</v>
      </c>
      <c r="L78" s="26">
        <v>1429.2</v>
      </c>
      <c r="M78" s="26">
        <v>0</v>
      </c>
      <c r="N78" s="26">
        <v>0</v>
      </c>
      <c r="O78" s="26">
        <v>0</v>
      </c>
      <c r="P78" s="26" t="s">
        <v>46</v>
      </c>
      <c r="Q78" s="26">
        <v>10975.94</v>
      </c>
      <c r="R78" s="26">
        <v>1</v>
      </c>
      <c r="S78" s="26">
        <v>0</v>
      </c>
      <c r="T78" s="26">
        <v>1429.2</v>
      </c>
      <c r="U78" s="26">
        <v>1</v>
      </c>
      <c r="V78" s="26">
        <v>0</v>
      </c>
      <c r="W78" s="26" t="s">
        <v>49</v>
      </c>
      <c r="X78" s="26" t="s">
        <v>468</v>
      </c>
      <c r="Y78" s="26" t="s">
        <v>469</v>
      </c>
      <c r="Z78" s="26">
        <v>0</v>
      </c>
      <c r="AA78" s="26">
        <v>0</v>
      </c>
      <c r="AB78" s="26">
        <v>0</v>
      </c>
      <c r="AC78" s="26" t="s">
        <v>53</v>
      </c>
      <c r="AD78" s="27">
        <v>45201.04115740741</v>
      </c>
      <c r="AE78" s="26" t="s">
        <v>9</v>
      </c>
      <c r="AF78" s="26" t="s">
        <v>9</v>
      </c>
      <c r="AG78" s="26" t="s">
        <v>9</v>
      </c>
      <c r="AH78" s="26" t="b">
        <v>0</v>
      </c>
      <c r="AI78" s="26">
        <v>0</v>
      </c>
      <c r="AJ78" s="26" t="s">
        <v>9</v>
      </c>
      <c r="AK78" s="26" t="s">
        <v>470</v>
      </c>
      <c r="AL78" s="26" t="s">
        <v>9</v>
      </c>
      <c r="AM78" s="26" t="s">
        <v>53</v>
      </c>
      <c r="AN78" s="26" t="b">
        <v>1</v>
      </c>
      <c r="AO78" s="26">
        <v>1</v>
      </c>
      <c r="AP78" s="26" t="s">
        <v>9</v>
      </c>
    </row>
    <row r="79" spans="1:42" ht="14.4" x14ac:dyDescent="0.3">
      <c r="A79" s="7">
        <v>1075</v>
      </c>
      <c r="B79" s="13">
        <f>INDEX(发送模板!F:F,MATCH(A79,发送模板!A:A,0))</f>
        <v>-3764.62</v>
      </c>
      <c r="C79" s="14">
        <f t="shared" si="8"/>
        <v>0</v>
      </c>
      <c r="D79" s="7">
        <v>1075</v>
      </c>
      <c r="E79" s="13">
        <f t="shared" si="9"/>
        <v>-3764.62</v>
      </c>
      <c r="F79" s="26" t="s">
        <v>47</v>
      </c>
      <c r="G79" s="27">
        <v>45201.04115740741</v>
      </c>
      <c r="H79" s="26" t="s">
        <v>471</v>
      </c>
      <c r="I79" s="26" t="s">
        <v>48</v>
      </c>
      <c r="J79" s="26" t="s">
        <v>9</v>
      </c>
      <c r="K79" s="26" t="s">
        <v>472</v>
      </c>
      <c r="L79" s="26">
        <v>0</v>
      </c>
      <c r="M79" s="26">
        <v>0</v>
      </c>
      <c r="N79" s="26">
        <v>3764.62</v>
      </c>
      <c r="O79" s="26">
        <v>0</v>
      </c>
      <c r="P79" s="26" t="s">
        <v>46</v>
      </c>
      <c r="Q79" s="26">
        <v>9546.74</v>
      </c>
      <c r="R79" s="26">
        <v>1</v>
      </c>
      <c r="S79" s="26">
        <v>0</v>
      </c>
      <c r="T79" s="26">
        <v>-3764.62</v>
      </c>
      <c r="U79" s="26">
        <v>1</v>
      </c>
      <c r="V79" s="26">
        <v>0</v>
      </c>
      <c r="W79" s="26" t="s">
        <v>50</v>
      </c>
      <c r="X79" s="26" t="s">
        <v>80</v>
      </c>
      <c r="Y79" s="26" t="s">
        <v>81</v>
      </c>
      <c r="Z79" s="26">
        <v>0</v>
      </c>
      <c r="AA79" s="26">
        <v>0</v>
      </c>
      <c r="AB79" s="26">
        <v>0</v>
      </c>
      <c r="AC79" s="26" t="s">
        <v>53</v>
      </c>
      <c r="AD79" s="27">
        <v>45201.04115740741</v>
      </c>
      <c r="AE79" s="26" t="s">
        <v>9</v>
      </c>
      <c r="AF79" s="26" t="s">
        <v>9</v>
      </c>
      <c r="AG79" s="26" t="s">
        <v>9</v>
      </c>
      <c r="AH79" s="26" t="b">
        <v>0</v>
      </c>
      <c r="AI79" s="26">
        <v>0</v>
      </c>
      <c r="AJ79" s="26" t="s">
        <v>9</v>
      </c>
      <c r="AK79" s="26" t="s">
        <v>473</v>
      </c>
      <c r="AL79" s="26" t="s">
        <v>9</v>
      </c>
      <c r="AM79" s="26" t="s">
        <v>53</v>
      </c>
      <c r="AN79" s="26" t="b">
        <v>1</v>
      </c>
      <c r="AO79" s="26">
        <v>1</v>
      </c>
      <c r="AP79" s="26" t="s">
        <v>9</v>
      </c>
    </row>
    <row r="80" spans="1:42" ht="14.4" x14ac:dyDescent="0.3">
      <c r="A80" s="7">
        <v>1076</v>
      </c>
      <c r="B80" s="13">
        <f>INDEX(发送模板!F:F,MATCH(A80,发送模板!A:A,0))</f>
        <v>-71.81</v>
      </c>
      <c r="C80" s="14">
        <f t="shared" si="8"/>
        <v>0</v>
      </c>
      <c r="D80" s="7">
        <v>1076</v>
      </c>
      <c r="E80" s="13">
        <f t="shared" si="9"/>
        <v>-71.81</v>
      </c>
      <c r="F80" s="26" t="s">
        <v>47</v>
      </c>
      <c r="G80" s="27">
        <v>45200.04115740741</v>
      </c>
      <c r="H80" s="26" t="s">
        <v>474</v>
      </c>
      <c r="I80" s="26" t="s">
        <v>48</v>
      </c>
      <c r="J80" s="26" t="s">
        <v>9</v>
      </c>
      <c r="K80" s="26" t="s">
        <v>475</v>
      </c>
      <c r="L80" s="26">
        <v>0</v>
      </c>
      <c r="M80" s="26">
        <v>0</v>
      </c>
      <c r="N80" s="26">
        <v>71.81</v>
      </c>
      <c r="O80" s="26">
        <v>0</v>
      </c>
      <c r="P80" s="26" t="s">
        <v>46</v>
      </c>
      <c r="Q80" s="26">
        <v>13311.36</v>
      </c>
      <c r="R80" s="26">
        <v>1</v>
      </c>
      <c r="S80" s="26">
        <v>0</v>
      </c>
      <c r="T80" s="26">
        <v>-71.81</v>
      </c>
      <c r="U80" s="26">
        <v>1</v>
      </c>
      <c r="V80" s="26">
        <v>0</v>
      </c>
      <c r="W80" s="26" t="s">
        <v>54</v>
      </c>
      <c r="X80" s="26">
        <v>0</v>
      </c>
      <c r="Y80" s="26">
        <v>0</v>
      </c>
      <c r="Z80" s="26">
        <v>0</v>
      </c>
      <c r="AA80" s="26">
        <v>0</v>
      </c>
      <c r="AB80" s="26">
        <v>0</v>
      </c>
      <c r="AC80" s="26" t="s">
        <v>53</v>
      </c>
      <c r="AD80" s="27">
        <v>45200.04115740741</v>
      </c>
      <c r="AE80" s="26" t="s">
        <v>9</v>
      </c>
      <c r="AF80" s="26" t="s">
        <v>9</v>
      </c>
      <c r="AG80" s="26" t="s">
        <v>9</v>
      </c>
      <c r="AH80" s="26" t="b">
        <v>0</v>
      </c>
      <c r="AI80" s="26">
        <v>0</v>
      </c>
      <c r="AJ80" s="26" t="s">
        <v>9</v>
      </c>
      <c r="AK80" s="26" t="s">
        <v>476</v>
      </c>
      <c r="AL80" s="26" t="s">
        <v>9</v>
      </c>
      <c r="AM80" s="26" t="s">
        <v>53</v>
      </c>
      <c r="AN80" s="26" t="b">
        <v>1</v>
      </c>
      <c r="AO80" s="26">
        <v>1</v>
      </c>
      <c r="AP80" s="26" t="s">
        <v>9</v>
      </c>
    </row>
  </sheetData>
  <autoFilter ref="F1:AP2" xr:uid="{451E3A34-BED4-40BE-BFF4-945FCF0A2D66}">
    <filterColumn colId="18" showButton="0"/>
    <filterColumn colId="19" showButton="0"/>
    <filterColumn colId="20" showButton="0"/>
    <filterColumn colId="21" showButton="0"/>
    <sortState xmlns:xlrd2="http://schemas.microsoft.com/office/spreadsheetml/2017/richdata2" ref="F4:AP93">
      <sortCondition descending="1" ref="AK1:AK2"/>
    </sortState>
  </autoFilter>
  <mergeCells count="32">
    <mergeCell ref="F1:F2"/>
    <mergeCell ref="G1:G2"/>
    <mergeCell ref="H1:H2"/>
    <mergeCell ref="I1:I2"/>
    <mergeCell ref="J1:J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U1:U2"/>
    <mergeCell ref="V1:V2"/>
    <mergeCell ref="W1:W2"/>
    <mergeCell ref="X1:AB1"/>
    <mergeCell ref="AC1:AC2"/>
    <mergeCell ref="AD1:AD2"/>
    <mergeCell ref="AE1:AE2"/>
    <mergeCell ref="AF1:AF2"/>
    <mergeCell ref="AG1:AG2"/>
    <mergeCell ref="AH1:AH2"/>
    <mergeCell ref="AN1:AN2"/>
    <mergeCell ref="AO1:AO2"/>
    <mergeCell ref="AP1:AP2"/>
    <mergeCell ref="AI1:AI2"/>
    <mergeCell ref="AJ1:AJ2"/>
    <mergeCell ref="AK1:AK2"/>
    <mergeCell ref="AL1:AL2"/>
    <mergeCell ref="AM1:AM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M8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8" sqref="G28"/>
    </sheetView>
  </sheetViews>
  <sheetFormatPr defaultRowHeight="13.8" x14ac:dyDescent="0.25"/>
  <cols>
    <col min="1" max="1" width="8.88671875" style="7"/>
    <col min="2" max="3" width="13.44140625" style="3" customWidth="1"/>
    <col min="4" max="4" width="25.109375" customWidth="1"/>
    <col min="5" max="5" width="30.44140625" customWidth="1"/>
    <col min="6" max="7" width="13.44140625" style="5" customWidth="1"/>
    <col min="8" max="8" width="18.33203125" style="5" customWidth="1"/>
    <col min="9" max="9" width="20.109375" customWidth="1"/>
    <col min="10" max="10" width="14.44140625" bestFit="1" customWidth="1"/>
    <col min="11" max="11" width="91.6640625" customWidth="1"/>
    <col min="12" max="12" width="45.5546875" customWidth="1"/>
  </cols>
  <sheetData>
    <row r="2" spans="1:13" ht="19.2" customHeight="1" x14ac:dyDescent="0.25">
      <c r="A2" s="8" t="s">
        <v>59</v>
      </c>
      <c r="B2" s="2" t="s">
        <v>1</v>
      </c>
      <c r="C2" s="2" t="s">
        <v>2</v>
      </c>
      <c r="D2" s="1" t="s">
        <v>91</v>
      </c>
      <c r="E2" s="1" t="s">
        <v>93</v>
      </c>
      <c r="F2" s="4" t="s">
        <v>3</v>
      </c>
      <c r="G2" s="4" t="s">
        <v>4</v>
      </c>
      <c r="H2" s="15" t="s">
        <v>5</v>
      </c>
      <c r="I2" s="16" t="s">
        <v>6</v>
      </c>
      <c r="J2" s="16" t="s">
        <v>7</v>
      </c>
      <c r="K2" s="16" t="s">
        <v>64</v>
      </c>
      <c r="L2" s="16" t="s">
        <v>8</v>
      </c>
      <c r="M2" s="8" t="s">
        <v>95</v>
      </c>
    </row>
    <row r="3" spans="1:13" x14ac:dyDescent="0.25">
      <c r="A3" s="7">
        <v>1001</v>
      </c>
      <c r="B3" s="3">
        <f>INDEX(银行流水!B:B,MATCH(A3,银行流水!A:A,0))</f>
        <v>45230</v>
      </c>
      <c r="C3" s="3">
        <f>INDEX(银行流水!C:C,MATCH(A3,银行流水!A:A,0))</f>
        <v>45230</v>
      </c>
      <c r="D3" t="str">
        <f>INDEX(银行流水!D:D,MATCH(A3,银行流水!A:A,0))</f>
        <v>TRANSFER. EN DIV.</v>
      </c>
      <c r="E3" t="str">
        <f>INDEX(银行流水!E:E,MATCH(A3,银行流水!A:A,0))</f>
        <v>BBPIPTPLXXX-VERMELHIMODERNO, UNI</v>
      </c>
      <c r="F3" s="5">
        <f>INDEX(银行流水!F:F,MATCH(A3,银行流水!A:A,0))</f>
        <v>19626.03</v>
      </c>
      <c r="G3" s="5">
        <f>INDEX(银行流水!G:G,MATCH(A3,银行流水!A:A,0))</f>
        <v>33389.86</v>
      </c>
      <c r="H3" s="5">
        <f>INDEX(银行日记账明细!T:T,MATCH(A3,银行日记账明细!D:D,0))</f>
        <v>19626.03</v>
      </c>
      <c r="I3">
        <f>INDEX(银行日记账明细!X:X,MATCH(A3,银行日记账明细!D:D,0))</f>
        <v>0</v>
      </c>
      <c r="J3">
        <f>INDEX(银行日记账明细!Y:Y,MATCH(A3,银行日记账明细!D:D,0))</f>
        <v>0</v>
      </c>
      <c r="K3" t="str">
        <f>INDEX(银行日记账明细!K:K,MATCH(A3,银行日记账明细!D:D,0))</f>
        <v>葡萄牙_BPI 转账给 FUTURE_CAIXABANK 发票号：FTS23/0001627</v>
      </c>
      <c r="L3" t="str">
        <f t="shared" ref="L3:L6" si="0">RIGHT(K3,LEN(K3)+1-FIND("FTS",K3))</f>
        <v>FTS23/0001627</v>
      </c>
      <c r="M3" t="str">
        <f>INDEX(银行日记账明细!W:W,MATCH(A3,银行日记账明细!D:D,0))</f>
        <v>10090008            在途存款</v>
      </c>
    </row>
    <row r="4" spans="1:13" x14ac:dyDescent="0.25">
      <c r="A4" s="7">
        <v>1002</v>
      </c>
      <c r="B4" s="3">
        <f>INDEX(银行流水!B:B,MATCH(A4,银行流水!A:A,0))</f>
        <v>45230</v>
      </c>
      <c r="C4" s="3">
        <f>INDEX(银行流水!C:C,MATCH(A4,银行流水!A:A,0))</f>
        <v>45230</v>
      </c>
      <c r="D4" t="str">
        <f>INDEX(银行流水!D:D,MATCH(A4,银行流水!A:A,0))</f>
        <v>TRASPASO</v>
      </c>
      <c r="E4" t="str">
        <f>INDEX(银行流水!E:E,MATCH(A4,银行流水!A:A,0))</f>
        <v/>
      </c>
      <c r="F4" s="5">
        <f>INDEX(银行流水!F:F,MATCH(A4,银行流水!A:A,0))</f>
        <v>1071.1500000000001</v>
      </c>
      <c r="G4" s="5">
        <f>INDEX(银行流水!G:G,MATCH(A4,银行流水!A:A,0))</f>
        <v>13763.83</v>
      </c>
      <c r="H4" s="5">
        <f>INDEX(银行日记账明细!T:T,MATCH(A4,银行日记账明细!D:D,0))</f>
        <v>1071.1500000000001</v>
      </c>
      <c r="I4" t="str">
        <f>INDEX(银行日记账明细!X:X,MATCH(A4,银行日记账明细!D:D,0))</f>
        <v>ASIAN GARDEN SECRET S.L</v>
      </c>
      <c r="J4" t="str">
        <f>INDEX(银行日记账明细!Y:Y,MATCH(A4,银行日记账明细!D:D,0))</f>
        <v>B87975173</v>
      </c>
      <c r="K4" t="str">
        <f>INDEX(银行日记账明细!K:K,MATCH(A4,银行日记账明细!D:D,0))</f>
        <v>ASIAN GARDEN SECRET S.L FTS23/0002527</v>
      </c>
      <c r="L4" t="str">
        <f t="shared" si="0"/>
        <v>FTS23/0002527</v>
      </c>
      <c r="M4" t="str">
        <f>INDEX(银行日记账明细!W:W,MATCH(A4,银行日记账明细!D:D,0))</f>
        <v>1131                应收账款</v>
      </c>
    </row>
    <row r="5" spans="1:13" x14ac:dyDescent="0.25">
      <c r="A5" s="7">
        <v>1003</v>
      </c>
      <c r="B5" s="3">
        <f>INDEX(银行流水!B:B,MATCH(A5,银行流水!A:A,0))</f>
        <v>45230</v>
      </c>
      <c r="C5" s="3">
        <f>INDEX(银行流水!C:C,MATCH(A5,银行流水!A:A,0))</f>
        <v>45230</v>
      </c>
      <c r="D5" t="str">
        <f>INDEX(银行流水!D:D,MATCH(A5,银行流水!A:A,0))</f>
        <v>TGSS.COTIZACION 0</v>
      </c>
      <c r="E5" t="str">
        <f>INDEX(银行流水!E:E,MATCH(A5,银行流水!A:A,0))</f>
        <v>Q2827003A001</v>
      </c>
      <c r="F5" s="5">
        <f>INDEX(银行流水!F:F,MATCH(A5,银行流水!A:A,0))</f>
        <v>-4510.3900000000003</v>
      </c>
      <c r="G5" s="5">
        <f>INDEX(银行流水!G:G,MATCH(A5,银行流水!A:A,0))</f>
        <v>12692.68</v>
      </c>
      <c r="H5" s="5">
        <f>INDEX(银行日记账明细!T:T,MATCH(A5,银行日记账明细!D:D,0))</f>
        <v>-4510.3900000000003</v>
      </c>
      <c r="I5">
        <f>INDEX(银行日记账明细!X:X,MATCH(A5,银行日记账明细!D:D,0))</f>
        <v>0</v>
      </c>
      <c r="J5">
        <f>INDEX(银行日记账明细!Y:Y,MATCH(A5,银行日记账明细!D:D,0))</f>
        <v>0</v>
      </c>
      <c r="K5" t="str">
        <f>INDEX(银行日记账明细!K:K,MATCH(A5,银行日记账明细!D:D,0))</f>
        <v>10月工人社保-future Q2827003A001 TGSS. COTIZACION 001 REGIMEN GENERAL</v>
      </c>
      <c r="L5" t="e">
        <f t="shared" si="0"/>
        <v>#VALUE!</v>
      </c>
      <c r="M5" t="str">
        <f>INDEX(银行日记账明细!W:W,MATCH(A5,银行日记账明细!D:D,0))</f>
        <v>21710015            应交税金-应交个人所得税保险费</v>
      </c>
    </row>
    <row r="6" spans="1:13" x14ac:dyDescent="0.25">
      <c r="A6" s="7">
        <v>1004</v>
      </c>
      <c r="B6" s="3">
        <f>INDEX(银行流水!B:B,MATCH(A6,银行流水!A:A,0))</f>
        <v>45230</v>
      </c>
      <c r="C6" s="3">
        <f>INDEX(银行流水!C:C,MATCH(A6,银行流水!A:A,0))</f>
        <v>45230</v>
      </c>
      <c r="D6" t="str">
        <f>INDEX(银行流水!D:D,MATCH(A6,银行流水!A:A,0))</f>
        <v>TGSS.COTIZACION 0</v>
      </c>
      <c r="E6" t="str">
        <f>INDEX(银行流水!E:E,MATCH(A6,银行流水!A:A,0))</f>
        <v>Q2827003A005</v>
      </c>
      <c r="F6" s="5">
        <f>INDEX(银行流水!F:F,MATCH(A6,银行流水!A:A,0))</f>
        <v>-241.66</v>
      </c>
      <c r="G6" s="5">
        <f>INDEX(银行流水!G:G,MATCH(A6,银行流水!A:A,0))</f>
        <v>17203.07</v>
      </c>
      <c r="H6" s="5">
        <f>INDEX(银行日记账明细!T:T,MATCH(A6,银行日记账明细!D:D,0))</f>
        <v>-241.66</v>
      </c>
      <c r="I6">
        <f>INDEX(银行日记账明细!X:X,MATCH(A6,银行日记账明细!D:D,0))</f>
        <v>0</v>
      </c>
      <c r="J6">
        <f>INDEX(银行日记账明细!Y:Y,MATCH(A6,银行日记账明细!D:D,0))</f>
        <v>0</v>
      </c>
      <c r="K6" t="str">
        <f>INDEX(银行日记账明细!K:K,MATCH(A6,银行日记账明细!D:D,0))</f>
        <v>10月31日支付法人社保 Q2827003A005 TGSS. COTIZACION 005 R.E.AUTONOMOS - CHEN PINCHENG</v>
      </c>
      <c r="L6" t="e">
        <f t="shared" si="0"/>
        <v>#VALUE!</v>
      </c>
      <c r="M6" t="str">
        <f>INDEX(银行日记账明细!W:W,MATCH(A6,银行日记账明细!D:D,0))</f>
        <v>550220030002        管理费用-董事会费用-福利费</v>
      </c>
    </row>
    <row r="7" spans="1:13" x14ac:dyDescent="0.25">
      <c r="A7" s="7">
        <v>1005</v>
      </c>
      <c r="B7" s="3">
        <f>INDEX(银行流水!B:B,MATCH(A7,银行流水!A:A,0))</f>
        <v>45230</v>
      </c>
      <c r="C7" s="3">
        <f>INDEX(银行流水!C:C,MATCH(A7,银行流水!A:A,0))</f>
        <v>45230</v>
      </c>
      <c r="D7" t="str">
        <f>INDEX(银行流水!D:D,MATCH(A7,银行流水!A:A,0))</f>
        <v>TRANSF. A SU FAVOR</v>
      </c>
      <c r="E7" t="str">
        <f>INDEX(银行流水!E:E,MATCH(A7,银行流水!A:A,0))</f>
        <v>30350174-SHAOXING CHEN</v>
      </c>
      <c r="F7" s="5">
        <f>INDEX(银行流水!F:F,MATCH(A7,银行流水!A:A,0))</f>
        <v>139.91</v>
      </c>
      <c r="G7" s="5">
        <f>INDEX(银行流水!G:G,MATCH(A7,银行流水!A:A,0))</f>
        <v>17444.73</v>
      </c>
      <c r="H7" s="5">
        <f>INDEX(银行日记账明细!T:T,MATCH(A7,银行日记账明细!D:D,0))</f>
        <v>139.91</v>
      </c>
      <c r="I7" t="str">
        <f>INDEX(银行日记账明细!X:X,MATCH(A7,银行日记账明细!D:D,0))</f>
        <v>SHAOXING CHEN</v>
      </c>
      <c r="J7" t="str">
        <f>INDEX(银行日记账明细!Y:Y,MATCH(A7,银行日记账明细!D:D,0))</f>
        <v>X3914790Y</v>
      </c>
      <c r="K7" t="str">
        <f>INDEX(银行日记账明细!K:K,MATCH(A7,银行日记账明细!D:D,0))</f>
        <v>SHAOXING CHEN FTS23/0002544</v>
      </c>
      <c r="L7" t="str">
        <f t="shared" ref="L7:L9" si="1">RIGHT(K7,LEN(K7)+1-FIND("FTS",K7))</f>
        <v>FTS23/0002544</v>
      </c>
      <c r="M7" t="str">
        <f>INDEX(银行日记账明细!W:W,MATCH(A7,银行日记账明细!D:D,0))</f>
        <v>1131                应收账款</v>
      </c>
    </row>
    <row r="8" spans="1:13" x14ac:dyDescent="0.25">
      <c r="A8" s="7">
        <v>1006</v>
      </c>
      <c r="B8" s="3">
        <f>INDEX(银行流水!B:B,MATCH(A8,银行流水!A:A,0))</f>
        <v>45230</v>
      </c>
      <c r="C8" s="3">
        <f>INDEX(银行流水!C:C,MATCH(A8,银行流水!A:A,0))</f>
        <v>45230</v>
      </c>
      <c r="D8" t="str">
        <f>INDEX(银行流水!D:D,MATCH(A8,银行流水!A:A,0))</f>
        <v>TRANSF. A SU FAVOR</v>
      </c>
      <c r="E8" t="str">
        <f>INDEX(银行流水!E:E,MATCH(A8,银行流水!A:A,0))</f>
        <v>00490457-SHAN  LIYONG</v>
      </c>
      <c r="F8" s="5">
        <f>INDEX(银行流水!F:F,MATCH(A8,银行流水!A:A,0))</f>
        <v>710.1</v>
      </c>
      <c r="G8" s="5">
        <f>INDEX(银行流水!G:G,MATCH(A8,银行流水!A:A,0))</f>
        <v>17304.82</v>
      </c>
      <c r="H8" s="5">
        <f>INDEX(银行日记账明细!T:T,MATCH(A8,银行日记账明细!D:D,0))</f>
        <v>710.1</v>
      </c>
      <c r="I8" t="str">
        <f>INDEX(银行日记账明细!X:X,MATCH(A8,银行日记账明细!D:D,0))</f>
        <v>LIYONG SHAN</v>
      </c>
      <c r="J8" t="str">
        <f>INDEX(银行日记账明细!Y:Y,MATCH(A8,银行日记账明细!D:D,0))</f>
        <v>X3583567Y</v>
      </c>
      <c r="K8" t="str">
        <f>INDEX(银行日记账明细!K:K,MATCH(A8,银行日记账明细!D:D,0))</f>
        <v>LIYONG SHAN FTS23/0002523</v>
      </c>
      <c r="L8" t="str">
        <f t="shared" si="1"/>
        <v>FTS23/0002523</v>
      </c>
      <c r="M8" t="str">
        <f>INDEX(银行日记账明细!W:W,MATCH(A8,银行日记账明细!D:D,0))</f>
        <v>1131                应收账款</v>
      </c>
    </row>
    <row r="9" spans="1:13" x14ac:dyDescent="0.25">
      <c r="A9" s="7">
        <v>1007</v>
      </c>
      <c r="B9" s="3">
        <f>INDEX(银行流水!B:B,MATCH(A9,银行流水!A:A,0))</f>
        <v>45230</v>
      </c>
      <c r="C9" s="3">
        <f>INDEX(银行流水!C:C,MATCH(A9,银行流水!A:A,0))</f>
        <v>45230</v>
      </c>
      <c r="D9" t="str">
        <f>INDEX(银行流水!D:D,MATCH(A9,银行流水!A:A,0))</f>
        <v>TRANSF. A SU FAVOR</v>
      </c>
      <c r="E9" t="str">
        <f>INDEX(银行流水!E:E,MATCH(A9,银行流水!A:A,0))</f>
        <v>00810522-JIA SHUN HE XIANG SL.</v>
      </c>
      <c r="F9" s="5">
        <f>INDEX(银行流水!F:F,MATCH(A9,银行流水!A:A,0))</f>
        <v>1992.7</v>
      </c>
      <c r="G9" s="5">
        <f>INDEX(银行流水!G:G,MATCH(A9,银行流水!A:A,0))</f>
        <v>16594.72</v>
      </c>
      <c r="H9" s="5">
        <f>INDEX(银行日记账明细!T:T,MATCH(A9,银行日记账明细!D:D,0))</f>
        <v>1992.7</v>
      </c>
      <c r="I9" t="str">
        <f>INDEX(银行日记账明细!X:X,MATCH(A9,银行日记账明细!D:D,0))</f>
        <v>JIA SHUN HE XIANG S.L</v>
      </c>
      <c r="J9" t="str">
        <f>INDEX(银行日记账明细!Y:Y,MATCH(A9,银行日记账明细!D:D,0))</f>
        <v>B88250758</v>
      </c>
      <c r="K9" t="str">
        <f>INDEX(银行日记账明细!K:K,MATCH(A9,银行日记账明细!D:D,0))</f>
        <v>JIA SHUN HE XIANG S.L FTS23/0002520</v>
      </c>
      <c r="L9" t="str">
        <f t="shared" si="1"/>
        <v>FTS23/0002520</v>
      </c>
      <c r="M9" t="str">
        <f>INDEX(银行日记账明细!W:W,MATCH(A9,银行日记账明细!D:D,0))</f>
        <v>1131                应收账款</v>
      </c>
    </row>
    <row r="10" spans="1:13" x14ac:dyDescent="0.25">
      <c r="A10" s="7">
        <v>1008</v>
      </c>
      <c r="B10" s="3">
        <f>INDEX(银行流水!B:B,MATCH(A10,银行流水!A:A,0))</f>
        <v>45229</v>
      </c>
      <c r="C10" s="3">
        <f>INDEX(银行流水!C:C,MATCH(A10,银行流水!A:A,0))</f>
        <v>45229</v>
      </c>
      <c r="D10" t="str">
        <f>INDEX(银行流水!D:D,MATCH(A10,银行流水!A:A,0))</f>
        <v>TRASPASO</v>
      </c>
      <c r="E10" t="str">
        <f>INDEX(银行流水!E:E,MATCH(A10,银行流水!A:A,0))</f>
        <v/>
      </c>
      <c r="F10" s="5">
        <f>INDEX(银行流水!F:F,MATCH(A10,银行流水!A:A,0))</f>
        <v>2605.19</v>
      </c>
      <c r="G10" s="5">
        <f>INDEX(银行流水!G:G,MATCH(A10,银行流水!A:A,0))</f>
        <v>14602.02</v>
      </c>
      <c r="H10" s="5">
        <f>INDEX(银行日记账明细!T:T,MATCH(A10,银行日记账明细!D:D,0))</f>
        <v>2605.19</v>
      </c>
      <c r="I10" t="str">
        <f>INDEX(银行日记账明细!X:X,MATCH(A10,银行日记账明细!D:D,0))</f>
        <v>COUSINESHOP 2019 S.L</v>
      </c>
      <c r="J10" t="str">
        <f>INDEX(银行日记账明细!Y:Y,MATCH(A10,银行日记账明细!D:D,0))</f>
        <v>B67468389-3</v>
      </c>
      <c r="K10" t="str">
        <f>INDEX(银行日记账明细!K:K,MATCH(A10,银行日记账明细!D:D,0))</f>
        <v>COUSINESHOP 2019 S.L FTS23/0001752</v>
      </c>
      <c r="L10" t="str">
        <f t="shared" ref="L10:L75" si="2">RIGHT(K10,LEN(K10)+1-FIND("FTS",K10))</f>
        <v>FTS23/0001752</v>
      </c>
      <c r="M10" t="str">
        <f>INDEX(银行日记账明细!W:W,MATCH(A10,银行日记账明细!D:D,0))</f>
        <v>1131                应收账款</v>
      </c>
    </row>
    <row r="11" spans="1:13" x14ac:dyDescent="0.25">
      <c r="A11" s="7">
        <v>1009</v>
      </c>
      <c r="B11" s="3">
        <f>INDEX(银行流水!B:B,MATCH(A11,银行流水!A:A,0))</f>
        <v>45229</v>
      </c>
      <c r="C11" s="3">
        <f>INDEX(银行流水!C:C,MATCH(A11,银行流水!A:A,0))</f>
        <v>45229</v>
      </c>
      <c r="D11" t="str">
        <f>INDEX(银行流水!D:D,MATCH(A11,银行流水!A:A,0))</f>
        <v>TRANSF. A SU FAVOR</v>
      </c>
      <c r="E11" t="str">
        <f>INDEX(银行流水!E:E,MATCH(A11,银行流水!A:A,0))</f>
        <v>20800006-JUNJUN JIN</v>
      </c>
      <c r="F11" s="5">
        <f>INDEX(银行流水!F:F,MATCH(A11,银行流水!A:A,0))</f>
        <v>546.12</v>
      </c>
      <c r="G11" s="5">
        <f>INDEX(银行流水!G:G,MATCH(A11,银行流水!A:A,0))</f>
        <v>11996.83</v>
      </c>
      <c r="H11" s="5">
        <f>INDEX(银行日记账明细!T:T,MATCH(A11,银行日记账明细!D:D,0))</f>
        <v>546.12</v>
      </c>
      <c r="I11" t="str">
        <f>INDEX(银行日记账明细!X:X,MATCH(A11,银行日记账明细!D:D,0))</f>
        <v>JUNJUN JIN</v>
      </c>
      <c r="J11" t="str">
        <f>INDEX(银行日记账明细!Y:Y,MATCH(A11,银行日记账明细!D:D,0))</f>
        <v>X5066670T</v>
      </c>
      <c r="K11" t="str">
        <f>INDEX(银行日记账明细!K:K,MATCH(A11,银行日记账明细!D:D,0))</f>
        <v>JUNJUN JIN FTS23/0002513</v>
      </c>
      <c r="L11" t="str">
        <f t="shared" si="2"/>
        <v>FTS23/0002513</v>
      </c>
      <c r="M11" t="str">
        <f>INDEX(银行日记账明细!W:W,MATCH(A11,银行日记账明细!D:D,0))</f>
        <v>1131                应收账款</v>
      </c>
    </row>
    <row r="12" spans="1:13" x14ac:dyDescent="0.25">
      <c r="A12" s="7">
        <v>1010</v>
      </c>
      <c r="B12" s="3">
        <f>INDEX(银行流水!B:B,MATCH(A12,银行流水!A:A,0))</f>
        <v>45226</v>
      </c>
      <c r="C12" s="3">
        <f>INDEX(银行流水!C:C,MATCH(A12,银行流水!A:A,0))</f>
        <v>45226</v>
      </c>
      <c r="D12" t="str">
        <f>INDEX(银行流水!D:D,MATCH(A12,银行流水!A:A,0))</f>
        <v>TRASPASO</v>
      </c>
      <c r="E12" t="str">
        <f>INDEX(银行流水!E:E,MATCH(A12,银行流水!A:A,0))</f>
        <v/>
      </c>
      <c r="F12" s="5">
        <f>INDEX(银行流水!F:F,MATCH(A12,银行流水!A:A,0))</f>
        <v>783.4</v>
      </c>
      <c r="G12" s="5">
        <f>INDEX(银行流水!G:G,MATCH(A12,银行流水!A:A,0))</f>
        <v>11450.71</v>
      </c>
      <c r="H12" s="5">
        <f>INDEX(银行日记账明细!T:T,MATCH(A12,银行日记账明细!D:D,0))</f>
        <v>783.4</v>
      </c>
      <c r="I12" t="str">
        <f>INDEX(银行日记账明细!X:X,MATCH(A12,银行日记账明细!D:D,0))</f>
        <v>CHENGXIN ZHANG</v>
      </c>
      <c r="J12" t="str">
        <f>INDEX(银行日记账明细!Y:Y,MATCH(A12,银行日记账明细!D:D,0))</f>
        <v>X2744401H</v>
      </c>
      <c r="K12" t="str">
        <f>INDEX(银行日记账明细!K:K,MATCH(A12,银行日记账明细!D:D,0))</f>
        <v>CHENGXIN ZHANG FTS23/0002206</v>
      </c>
      <c r="L12" t="str">
        <f t="shared" si="2"/>
        <v>FTS23/0002206</v>
      </c>
      <c r="M12" t="str">
        <f>INDEX(银行日记账明细!W:W,MATCH(A12,银行日记账明细!D:D,0))</f>
        <v>1131                应收账款</v>
      </c>
    </row>
    <row r="13" spans="1:13" x14ac:dyDescent="0.25">
      <c r="A13" s="7">
        <v>1011</v>
      </c>
      <c r="B13" s="3">
        <f>INDEX(银行流水!B:B,MATCH(A13,银行流水!A:A,0))</f>
        <v>45226</v>
      </c>
      <c r="C13" s="3">
        <f>INDEX(银行流水!C:C,MATCH(A13,银行流水!A:A,0))</f>
        <v>45226</v>
      </c>
      <c r="D13" t="str">
        <f>INDEX(银行流水!D:D,MATCH(A13,银行流水!A:A,0))</f>
        <v>TRASPASO</v>
      </c>
      <c r="E13" t="str">
        <f>INDEX(银行流水!E:E,MATCH(A13,银行流水!A:A,0))</f>
        <v/>
      </c>
      <c r="F13" s="5">
        <f>INDEX(银行流水!F:F,MATCH(A13,银行流水!A:A,0))</f>
        <v>541.65</v>
      </c>
      <c r="G13" s="5">
        <f>INDEX(银行流水!G:G,MATCH(A13,银行流水!A:A,0))</f>
        <v>10667.31</v>
      </c>
      <c r="H13" s="5">
        <f>INDEX(银行日记账明细!T:T,MATCH(A13,银行日记账明细!D:D,0))</f>
        <v>541.65</v>
      </c>
      <c r="I13" t="str">
        <f>INDEX(银行日记账明细!X:X,MATCH(A13,银行日记账明细!D:D,0))</f>
        <v>CHENGXIN ZHANG</v>
      </c>
      <c r="J13" t="str">
        <f>INDEX(银行日记账明细!Y:Y,MATCH(A13,银行日记账明细!D:D,0))</f>
        <v>X2744401H</v>
      </c>
      <c r="K13" t="str">
        <f>INDEX(银行日记账明细!K:K,MATCH(A13,银行日记账明细!D:D,0))</f>
        <v>CHENGXIN ZHANG FTS23/0002397</v>
      </c>
      <c r="L13" t="str">
        <f t="shared" si="2"/>
        <v>FTS23/0002397</v>
      </c>
      <c r="M13" t="str">
        <f>INDEX(银行日记账明细!W:W,MATCH(A13,银行日记账明细!D:D,0))</f>
        <v>1131                应收账款</v>
      </c>
    </row>
    <row r="14" spans="1:13" x14ac:dyDescent="0.25">
      <c r="A14" s="7">
        <v>1012</v>
      </c>
      <c r="B14" s="3">
        <f>INDEX(银行流水!B:B,MATCH(A14,银行流水!A:A,0))</f>
        <v>45226</v>
      </c>
      <c r="C14" s="3">
        <f>INDEX(银行流水!C:C,MATCH(A14,银行流水!A:A,0))</f>
        <v>45226</v>
      </c>
      <c r="D14" t="str">
        <f>INDEX(银行流水!D:D,MATCH(A14,银行流水!A:A,0))</f>
        <v>TRASPASO</v>
      </c>
      <c r="E14" t="str">
        <f>INDEX(银行流水!E:E,MATCH(A14,银行流水!A:A,0))</f>
        <v/>
      </c>
      <c r="F14" s="5">
        <f>INDEX(银行流水!F:F,MATCH(A14,银行流水!A:A,0))</f>
        <v>994.69</v>
      </c>
      <c r="G14" s="5">
        <f>INDEX(银行流水!G:G,MATCH(A14,银行流水!A:A,0))</f>
        <v>10125.66</v>
      </c>
      <c r="H14" s="5">
        <f>INDEX(银行日记账明细!T:T,MATCH(A14,银行日记账明细!D:D,0))</f>
        <v>994.69</v>
      </c>
      <c r="I14" t="str">
        <f>INDEX(银行日记账明细!X:X,MATCH(A14,银行日记账明细!D:D,0))</f>
        <v>ZHONGJIE CHENG</v>
      </c>
      <c r="J14" t="str">
        <f>INDEX(银行日记账明细!Y:Y,MATCH(A14,银行日记账明细!D:D,0))</f>
        <v>X6081321Y</v>
      </c>
      <c r="K14" t="str">
        <f>INDEX(银行日记账明细!K:K,MATCH(A14,银行日记账明细!D:D,0))</f>
        <v>ZHONGJIE CHENG FTS23/0002518&amp;FTS23/0002502</v>
      </c>
      <c r="L14" t="str">
        <f t="shared" si="2"/>
        <v>FTS23/0002518&amp;FTS23/0002502</v>
      </c>
      <c r="M14" t="str">
        <f>INDEX(银行日记账明细!W:W,MATCH(A14,银行日记账明细!D:D,0))</f>
        <v>1131                应收账款</v>
      </c>
    </row>
    <row r="15" spans="1:13" x14ac:dyDescent="0.25">
      <c r="A15" s="7">
        <v>1013</v>
      </c>
      <c r="B15" s="3">
        <f>INDEX(银行流水!B:B,MATCH(A15,银行流水!A:A,0))</f>
        <v>45226</v>
      </c>
      <c r="C15" s="3">
        <f>INDEX(银行流水!C:C,MATCH(A15,银行流水!A:A,0))</f>
        <v>45226</v>
      </c>
      <c r="D15" t="str">
        <f>INDEX(银行流水!D:D,MATCH(A15,银行流水!A:A,0))</f>
        <v>TRASPASO</v>
      </c>
      <c r="E15" t="str">
        <f>INDEX(银行流水!E:E,MATCH(A15,银行流水!A:A,0))</f>
        <v/>
      </c>
      <c r="F15" s="5">
        <f>INDEX(银行流水!F:F,MATCH(A15,银行流水!A:A,0))</f>
        <v>357.54</v>
      </c>
      <c r="G15" s="5">
        <f>INDEX(银行流水!G:G,MATCH(A15,银行流水!A:A,0))</f>
        <v>9130.9699999999993</v>
      </c>
      <c r="H15" s="5">
        <f>INDEX(银行日记账明细!T:T,MATCH(A15,银行日记账明细!D:D,0))</f>
        <v>357.54</v>
      </c>
      <c r="I15" t="str">
        <f>INDEX(银行日记账明细!X:X,MATCH(A15,银行日记账明细!D:D,0))</f>
        <v>IUNTECH GALICIA S.L 齐力分公司</v>
      </c>
      <c r="J15" t="str">
        <f>INDEX(银行日记账明细!Y:Y,MATCH(A15,银行日记账明细!D:D,0))</f>
        <v>B27811553</v>
      </c>
      <c r="K15" t="str">
        <f>INDEX(银行日记账明细!K:K,MATCH(A15,银行日记账明细!D:D,0))</f>
        <v>IUNTECH GALICIA S.L 齐力分公司 FTS23/0002081&amp;FTS23/0002120&amp;FTS23/0002180&amp;FTS23/0002181</v>
      </c>
      <c r="L15" t="str">
        <f t="shared" si="2"/>
        <v>FTS23/0002081&amp;FTS23/0002120&amp;FTS23/0002180&amp;FTS23/0002181</v>
      </c>
      <c r="M15" t="str">
        <f>INDEX(银行日记账明细!W:W,MATCH(A15,银行日记账明细!D:D,0))</f>
        <v>1131                应收账款</v>
      </c>
    </row>
    <row r="16" spans="1:13" x14ac:dyDescent="0.25">
      <c r="A16" s="7">
        <v>1014</v>
      </c>
      <c r="B16" s="3">
        <f>INDEX(银行流水!B:B,MATCH(A16,银行流水!A:A,0))</f>
        <v>45226</v>
      </c>
      <c r="C16" s="3">
        <f>INDEX(银行流水!C:C,MATCH(A16,银行流水!A:A,0))</f>
        <v>45226</v>
      </c>
      <c r="D16" t="str">
        <f>INDEX(银行流水!D:D,MATCH(A16,银行流水!A:A,0))</f>
        <v>TRANSF. A SU FAVOR</v>
      </c>
      <c r="E16" t="str">
        <f>INDEX(银行流水!E:E,MATCH(A16,银行流水!A:A,0))</f>
        <v>00815138-W2M CORPORATE SLU</v>
      </c>
      <c r="F16" s="5">
        <f>INDEX(银行流水!F:F,MATCH(A16,银行流水!A:A,0))</f>
        <v>222.99</v>
      </c>
      <c r="G16" s="5">
        <f>INDEX(银行流水!G:G,MATCH(A16,银行流水!A:A,0))</f>
        <v>8773.43</v>
      </c>
      <c r="H16" s="5">
        <f>INDEX(银行日记账明细!T:T,MATCH(A16,银行日记账明细!D:D,0))</f>
        <v>222.99</v>
      </c>
      <c r="I16" t="str">
        <f>INDEX(银行日记账明细!X:X,MATCH(A16,银行日记账明细!D:D,0))</f>
        <v>W2M CORPORATE S.L</v>
      </c>
      <c r="J16" t="str">
        <f>INDEX(银行日记账明细!Y:Y,MATCH(A16,银行日记账明细!D:D,0))</f>
        <v>B01694579</v>
      </c>
      <c r="K16" t="str">
        <f>INDEX(银行日记账明细!K:K,MATCH(A16,银行日记账明细!D:D,0))</f>
        <v>W2M CORPORATE S.L FTS23/0002483</v>
      </c>
      <c r="L16" t="str">
        <f t="shared" si="2"/>
        <v>FTS23/0002483</v>
      </c>
      <c r="M16" t="str">
        <f>INDEX(银行日记账明细!W:W,MATCH(A16,银行日记账明细!D:D,0))</f>
        <v>1131                应收账款</v>
      </c>
    </row>
    <row r="17" spans="1:13" x14ac:dyDescent="0.25">
      <c r="A17" s="7">
        <v>1015</v>
      </c>
      <c r="B17" s="3">
        <f>INDEX(银行流水!B:B,MATCH(A17,银行流水!A:A,0))</f>
        <v>45226</v>
      </c>
      <c r="C17" s="3">
        <f>INDEX(银行流水!C:C,MATCH(A17,银行流水!A:A,0))</f>
        <v>45226</v>
      </c>
      <c r="D17" t="str">
        <f>INDEX(银行流水!D:D,MATCH(A17,银行流水!A:A,0))</f>
        <v>TRANSF. A SU FAVOR</v>
      </c>
      <c r="E17" t="str">
        <f>INDEX(银行流水!E:E,MATCH(A17,银行流水!A:A,0))</f>
        <v>00810305-HONGQIN WEI</v>
      </c>
      <c r="F17" s="5">
        <f>INDEX(银行流水!F:F,MATCH(A17,银行流水!A:A,0))</f>
        <v>431.11</v>
      </c>
      <c r="G17" s="5">
        <f>INDEX(银行流水!G:G,MATCH(A17,银行流水!A:A,0))</f>
        <v>8550.44</v>
      </c>
      <c r="H17" s="5">
        <f>INDEX(银行日记账明细!T:T,MATCH(A17,银行日记账明细!D:D,0))</f>
        <v>431.11</v>
      </c>
      <c r="I17" t="str">
        <f>INDEX(银行日记账明细!X:X,MATCH(A17,银行日记账明细!D:D,0))</f>
        <v>HONGQIN WEI</v>
      </c>
      <c r="J17" t="str">
        <f>INDEX(银行日记账明细!Y:Y,MATCH(A17,银行日记账明细!D:D,0))</f>
        <v>X3079634A</v>
      </c>
      <c r="K17" t="str">
        <f>INDEX(银行日记账明细!K:K,MATCH(A17,银行日记账明细!D:D,0))</f>
        <v>HONGQIN WEI FTS23/0002349</v>
      </c>
      <c r="L17" t="str">
        <f t="shared" si="2"/>
        <v>FTS23/0002349</v>
      </c>
      <c r="M17" t="str">
        <f>INDEX(银行日记账明细!W:W,MATCH(A17,银行日记账明细!D:D,0))</f>
        <v>1131                应收账款</v>
      </c>
    </row>
    <row r="18" spans="1:13" x14ac:dyDescent="0.25">
      <c r="A18" s="7">
        <v>1016</v>
      </c>
      <c r="B18" s="3">
        <f>INDEX(银行流水!B:B,MATCH(A18,银行流水!A:A,0))</f>
        <v>45226</v>
      </c>
      <c r="C18" s="3">
        <f>INDEX(银行流水!C:C,MATCH(A18,银行流水!A:A,0))</f>
        <v>45226</v>
      </c>
      <c r="D18" t="str">
        <f>INDEX(银行流水!D:D,MATCH(A18,银行流水!A:A,0))</f>
        <v>TRANSF. A SU FAVOR</v>
      </c>
      <c r="E18" t="str">
        <f>INDEX(银行流水!E:E,MATCH(A18,银行流水!A:A,0))</f>
        <v>00810178-MUNDO   38  MAXI S.L.</v>
      </c>
      <c r="F18" s="5">
        <f>INDEX(银行流水!F:F,MATCH(A18,银行流水!A:A,0))</f>
        <v>1106.44</v>
      </c>
      <c r="G18" s="5">
        <f>INDEX(银行流水!G:G,MATCH(A18,银行流水!A:A,0))</f>
        <v>8119.33</v>
      </c>
      <c r="H18" s="5">
        <f>INDEX(银行日记账明细!T:T,MATCH(A18,银行日记账明细!D:D,0))</f>
        <v>1106.44</v>
      </c>
      <c r="I18" t="str">
        <f>INDEX(银行日记账明细!X:X,MATCH(A18,银行日记账明细!D:D,0))</f>
        <v>MUNDOMAXI SL</v>
      </c>
      <c r="J18" t="str">
        <f>INDEX(银行日记账明细!Y:Y,MATCH(A18,银行日记账明细!D:D,0))</f>
        <v>B55298087</v>
      </c>
      <c r="K18" t="str">
        <f>INDEX(银行日记账明细!K:K,MATCH(A18,银行日记账明细!D:D,0))</f>
        <v>MUNDOMAXI SL FTS23/0002404&amp;FTS23/0002376&amp;FTS23/0002376</v>
      </c>
      <c r="L18" t="str">
        <f t="shared" si="2"/>
        <v>FTS23/0002404&amp;FTS23/0002376&amp;FTS23/0002376</v>
      </c>
      <c r="M18" t="str">
        <f>INDEX(银行日记账明细!W:W,MATCH(A18,银行日记账明细!D:D,0))</f>
        <v>1131                应收账款</v>
      </c>
    </row>
    <row r="19" spans="1:13" x14ac:dyDescent="0.25">
      <c r="A19" s="7">
        <v>1017</v>
      </c>
      <c r="B19" s="3">
        <f>INDEX(银行流水!B:B,MATCH(A19,银行流水!A:A,0))</f>
        <v>45225</v>
      </c>
      <c r="C19" s="3">
        <f>INDEX(银行流水!C:C,MATCH(A19,银行流水!A:A,0))</f>
        <v>45225</v>
      </c>
      <c r="D19" t="str">
        <f>INDEX(银行流水!D:D,MATCH(A19,银行流水!A:A,0))</f>
        <v>TRANSF. A SU FAVOR</v>
      </c>
      <c r="E19" t="str">
        <f>INDEX(银行流水!E:E,MATCH(A19,银行流水!A:A,0))</f>
        <v>01827335-JUNLI YE</v>
      </c>
      <c r="F19" s="5">
        <f>INDEX(银行流水!F:F,MATCH(A19,银行流水!A:A,0))</f>
        <v>1301.51</v>
      </c>
      <c r="G19" s="5">
        <f>INDEX(银行流水!G:G,MATCH(A19,银行流水!A:A,0))</f>
        <v>7012.89</v>
      </c>
      <c r="H19" s="5">
        <f>INDEX(银行日记账明细!T:T,MATCH(A19,银行日记账明细!D:D,0))</f>
        <v>1301.51</v>
      </c>
      <c r="I19" t="str">
        <f>INDEX(银行日记账明细!X:X,MATCH(A19,银行日记账明细!D:D,0))</f>
        <v>JUNLI YE</v>
      </c>
      <c r="J19" t="str">
        <f>INDEX(银行日记账明细!Y:Y,MATCH(A19,银行日记账明细!D:D,0))</f>
        <v>X3822589N</v>
      </c>
      <c r="K19" t="str">
        <f>INDEX(银行日记账明细!K:K,MATCH(A19,银行日记账明细!D:D,0))</f>
        <v>JUNLI YE FTS23/0002419</v>
      </c>
      <c r="L19" t="str">
        <f t="shared" si="2"/>
        <v>FTS23/0002419</v>
      </c>
      <c r="M19" t="str">
        <f>INDEX(银行日记账明细!W:W,MATCH(A19,银行日记账明细!D:D,0))</f>
        <v>1131                应收账款</v>
      </c>
    </row>
    <row r="20" spans="1:13" x14ac:dyDescent="0.25">
      <c r="A20" s="7">
        <v>1018</v>
      </c>
      <c r="B20" s="3">
        <f>INDEX(银行流水!B:B,MATCH(A20,银行流水!A:A,0))</f>
        <v>45224</v>
      </c>
      <c r="C20" s="3">
        <f>INDEX(银行流水!C:C,MATCH(A20,银行流水!A:A,0))</f>
        <v>45224</v>
      </c>
      <c r="D20" t="str">
        <f>INDEX(银行流水!D:D,MATCH(A20,银行流水!A:A,0))</f>
        <v>TRF.INTERNACIONAL</v>
      </c>
      <c r="E20" t="str">
        <f>INDEX(银行流水!E:E,MATCH(A20,银行流水!A:A,0))</f>
        <v>FUTURE TELECOM PLUS SL</v>
      </c>
      <c r="F20" s="5">
        <f>INDEX(银行流水!F:F,MATCH(A20,银行流水!A:A,0))</f>
        <v>-2294.8000000000002</v>
      </c>
      <c r="G20" s="5">
        <f>INDEX(银行流水!G:G,MATCH(A20,银行流水!A:A,0))</f>
        <v>5711.38</v>
      </c>
      <c r="H20" s="5">
        <f>INDEX(银行日记账明细!T:T,MATCH(A20,银行日记账明细!D:D,0))</f>
        <v>-2294.8000000000002</v>
      </c>
      <c r="I20">
        <f>INDEX(银行日记账明细!X:X,MATCH(A20,银行日记账明细!D:D,0))</f>
        <v>0</v>
      </c>
      <c r="J20">
        <f>INDEX(银行日记账明细!Y:Y,MATCH(A20,银行日记账明细!D:D,0))</f>
        <v>0</v>
      </c>
      <c r="K20" t="str">
        <f>INDEX(银行日记账明细!K:K,MATCH(A20,银行日记账明细!D:D,0))</f>
        <v>PAGA FUZHOU USLINK factura:YSL-230503-2</v>
      </c>
      <c r="L20" t="str">
        <f>RIGHT(K20,LEN(K20)+1-FIND("YSL",K20))</f>
        <v>YSL-230503-2</v>
      </c>
      <c r="M20" t="str">
        <f>INDEX(银行日记账明细!W:W,MATCH(A20,银行日记账明细!D:D,0))</f>
        <v>21810005            其他应付款-优速联</v>
      </c>
    </row>
    <row r="21" spans="1:13" x14ac:dyDescent="0.25">
      <c r="A21" s="7">
        <v>1019</v>
      </c>
      <c r="B21" s="3">
        <f>INDEX(银行流水!B:B,MATCH(A21,银行流水!A:A,0))</f>
        <v>45224</v>
      </c>
      <c r="C21" s="3">
        <f>INDEX(银行流水!C:C,MATCH(A21,银行流水!A:A,0))</f>
        <v>45224</v>
      </c>
      <c r="D21" t="str">
        <f>INDEX(银行流水!D:D,MATCH(A21,银行流水!A:A,0))</f>
        <v>TRF.INTERNACIONAL</v>
      </c>
      <c r="E21" t="str">
        <f>INDEX(银行流水!E:E,MATCH(A21,银行流水!A:A,0))</f>
        <v>FUTURE TELECOM PLUS SL</v>
      </c>
      <c r="F21" s="5">
        <f>INDEX(银行流水!F:F,MATCH(A21,银行流水!A:A,0))</f>
        <v>-20000</v>
      </c>
      <c r="G21" s="5">
        <f>INDEX(银行流水!G:G,MATCH(A21,银行流水!A:A,0))</f>
        <v>8006.18</v>
      </c>
      <c r="H21" s="5">
        <f>INDEX(银行日记账明细!T:T,MATCH(A21,银行日记账明细!D:D,0))</f>
        <v>-20000</v>
      </c>
      <c r="I21">
        <f>INDEX(银行日记账明细!X:X,MATCH(A21,银行日记账明细!D:D,0))</f>
        <v>0</v>
      </c>
      <c r="J21">
        <f>INDEX(银行日记账明细!Y:Y,MATCH(A21,银行日记账明细!D:D,0))</f>
        <v>0</v>
      </c>
      <c r="K21" t="str">
        <f>INDEX(银行日记账明细!K:K,MATCH(A21,银行日记账明细!D:D,0))</f>
        <v>PAGA FUZHOU USLINK factura:YSL-230503-2</v>
      </c>
      <c r="L21" t="str">
        <f>RIGHT(K21,LEN(K21)+1-FIND("YSL",K21))</f>
        <v>YSL-230503-2</v>
      </c>
      <c r="M21" t="str">
        <f>INDEX(银行日记账明细!W:W,MATCH(A21,银行日记账明细!D:D,0))</f>
        <v>21810005            其他应付款-优速联</v>
      </c>
    </row>
    <row r="22" spans="1:13" x14ac:dyDescent="0.25">
      <c r="A22" s="7" t="s">
        <v>477</v>
      </c>
      <c r="B22" s="3">
        <f>INDEX(银行流水!B:B,MATCH(A22,银行流水!A:A,0))</f>
        <v>45224</v>
      </c>
      <c r="C22" s="3">
        <f>INDEX(银行流水!C:C,MATCH(A22,银行流水!A:A,0))</f>
        <v>45224</v>
      </c>
      <c r="D22" t="str">
        <f>INDEX(银行流水!D:D,MATCH(A22,银行流水!A:A,0))</f>
        <v>TRANSF. A SU FAVOR</v>
      </c>
      <c r="E22" t="str">
        <f>INDEX(银行流水!E:E,MATCH(A22,银行流水!A:A,0))</f>
        <v>00491837-SEUR GEOPOST S.L.U</v>
      </c>
      <c r="F22" s="5">
        <f>INDEX(银行流水!F:F,MATCH(A22,银行流水!A:A,0))</f>
        <v>614.44000000000005</v>
      </c>
      <c r="G22" s="5">
        <f>INDEX(银行流水!G:G,MATCH(A22,银行流水!A:A,0))</f>
        <v>28006.18</v>
      </c>
      <c r="H22" s="5">
        <f>INDEX(银行日记账明细!T:T,MATCH(A22,银行日记账明细!D:D,0))</f>
        <v>318.43</v>
      </c>
      <c r="I22" t="str">
        <f>INDEX(银行日记账明细!X:X,MATCH(A22,银行日记账明细!D:D,0))</f>
        <v>EURO BAZAR JIN S.L</v>
      </c>
      <c r="J22" t="str">
        <f>INDEX(银行日记账明细!Y:Y,MATCH(A22,银行日记账明细!D:D,0))</f>
        <v>B87199642</v>
      </c>
      <c r="K22" t="str">
        <f>INDEX(银行日记账明细!K:K,MATCH(A22,银行日记账明细!D:D,0))</f>
        <v>SEUR托收  EURO BAZAR JIN S.L FTS23/0002449&amp;FTS23/0002431</v>
      </c>
      <c r="L22" t="str">
        <f t="shared" si="2"/>
        <v>FTS23/0002449&amp;FTS23/0002431</v>
      </c>
      <c r="M22" t="str">
        <f>INDEX(银行日记账明细!W:W,MATCH(A22,银行日记账明细!D:D,0))</f>
        <v>1131                应收账款</v>
      </c>
    </row>
    <row r="23" spans="1:13" x14ac:dyDescent="0.25">
      <c r="A23" s="7" t="s">
        <v>478</v>
      </c>
      <c r="H23" s="5">
        <f>INDEX(银行日记账明细!T:T,MATCH(A23,银行日记账明细!D:D,0))</f>
        <v>296.01</v>
      </c>
      <c r="I23" t="str">
        <f>INDEX(银行日记账明细!X:X,MATCH(A23,银行日记账明细!D:D,0))</f>
        <v>CORTECHINO JJZ S.L</v>
      </c>
      <c r="J23" t="str">
        <f>INDEX(银行日记账明细!Y:Y,MATCH(A23,银行日记账明细!D:D,0))</f>
        <v>B67947036</v>
      </c>
      <c r="K23" t="str">
        <f>INDEX(银行日记账明细!K:K,MATCH(A23,银行日记账明细!D:D,0))</f>
        <v>SEUR托收  CORTECHINO JJZ S.L FTS23/0002416</v>
      </c>
      <c r="L23" t="str">
        <f t="shared" ref="L23" si="3">RIGHT(K23,LEN(K23)+1-FIND("FTS",K23))</f>
        <v>FTS23/0002416</v>
      </c>
      <c r="M23" t="str">
        <f>INDEX(银行日记账明细!W:W,MATCH(A23,银行日记账明细!D:D,0))</f>
        <v>1131                应收账款</v>
      </c>
    </row>
    <row r="24" spans="1:13" x14ac:dyDescent="0.25">
      <c r="A24" s="7">
        <v>1021</v>
      </c>
      <c r="B24" s="3">
        <f>INDEX(银行流水!B:B,MATCH(A24,银行流水!A:A,0))</f>
        <v>45223</v>
      </c>
      <c r="C24" s="3">
        <f>INDEX(银行流水!C:C,MATCH(A24,银行流水!A:A,0))</f>
        <v>45223</v>
      </c>
      <c r="D24" t="str">
        <f>INDEX(银行流水!D:D,MATCH(A24,银行流水!A:A,0))</f>
        <v>TRASPASO</v>
      </c>
      <c r="E24" t="str">
        <f>INDEX(银行流水!E:E,MATCH(A24,银行流水!A:A,0))</f>
        <v/>
      </c>
      <c r="F24" s="5">
        <f>INDEX(银行流水!F:F,MATCH(A24,银行流水!A:A,0))</f>
        <v>1910.29</v>
      </c>
      <c r="G24" s="5">
        <f>INDEX(银行流水!G:G,MATCH(A24,银行流水!A:A,0))</f>
        <v>27391.74</v>
      </c>
      <c r="H24" s="5">
        <f>INDEX(银行日记账明细!T:T,MATCH(A24,银行日记账明细!D:D,0))</f>
        <v>1910.29</v>
      </c>
      <c r="I24" t="str">
        <f>INDEX(银行日记账明细!X:X,MATCH(A24,银行日记账明细!D:D,0))</f>
        <v>HIPER VILLARROBLEDO S.L.</v>
      </c>
      <c r="J24" t="str">
        <f>INDEX(银行日记账明细!Y:Y,MATCH(A24,银行日记账明细!D:D,0))</f>
        <v>B05374772</v>
      </c>
      <c r="K24" t="str">
        <f>INDEX(银行日记账明细!K:K,MATCH(A24,银行日记账明细!D:D,0))</f>
        <v>HIPER VILLARROBLEDO S.L. FTS23/0002488</v>
      </c>
      <c r="L24" t="str">
        <f t="shared" si="2"/>
        <v>FTS23/0002488</v>
      </c>
      <c r="M24" t="str">
        <f>INDEX(银行日记账明细!W:W,MATCH(A24,银行日记账明细!D:D,0))</f>
        <v>1131                应收账款</v>
      </c>
    </row>
    <row r="25" spans="1:13" x14ac:dyDescent="0.25">
      <c r="A25" s="7">
        <v>1022</v>
      </c>
      <c r="B25" s="3">
        <f>INDEX(银行流水!B:B,MATCH(A25,银行流水!A:A,0))</f>
        <v>45223</v>
      </c>
      <c r="C25" s="3">
        <f>INDEX(银行流水!C:C,MATCH(A25,银行流水!A:A,0))</f>
        <v>45223</v>
      </c>
      <c r="D25" t="str">
        <f>INDEX(银行流水!D:D,MATCH(A25,银行流水!A:A,0))</f>
        <v>TRANSF. A SU FAVOR</v>
      </c>
      <c r="E25" t="str">
        <f>INDEX(银行流水!E:E,MATCH(A25,银行流水!A:A,0))</f>
        <v>20805082-MARKET FAMILY XU, S.L.</v>
      </c>
      <c r="F25" s="5">
        <f>INDEX(银行流水!F:F,MATCH(A25,银行流水!A:A,0))</f>
        <v>976.7</v>
      </c>
      <c r="G25" s="5">
        <f>INDEX(银行流水!G:G,MATCH(A25,银行流水!A:A,0))</f>
        <v>25481.45</v>
      </c>
      <c r="H25" s="5">
        <f>INDEX(银行日记账明细!T:T,MATCH(A25,银行日记账明细!D:D,0))</f>
        <v>976.7</v>
      </c>
      <c r="I25" t="str">
        <f>INDEX(银行日记账明细!X:X,MATCH(A25,银行日记账明细!D:D,0))</f>
        <v>MARKET FAMILY XU S.L</v>
      </c>
      <c r="J25" t="str">
        <f>INDEX(银行日记账明细!Y:Y,MATCH(A25,银行日记账明细!D:D,0))</f>
        <v>B27810332</v>
      </c>
      <c r="K25" t="str">
        <f>INDEX(银行日记账明细!K:K,MATCH(A25,银行日记账明细!D:D,0))</f>
        <v>MARKET FAMILY XU S.L FTS23/0002444</v>
      </c>
      <c r="L25" t="str">
        <f t="shared" si="2"/>
        <v>FTS23/0002444</v>
      </c>
      <c r="M25" t="str">
        <f>INDEX(银行日记账明细!W:W,MATCH(A25,银行日记账明细!D:D,0))</f>
        <v>1131                应收账款</v>
      </c>
    </row>
    <row r="26" spans="1:13" x14ac:dyDescent="0.25">
      <c r="A26" s="7">
        <v>1023</v>
      </c>
      <c r="B26" s="3">
        <f>INDEX(银行流水!B:B,MATCH(A26,银行流水!A:A,0))</f>
        <v>45223</v>
      </c>
      <c r="C26" s="3">
        <f>INDEX(银行流水!C:C,MATCH(A26,银行流水!A:A,0))</f>
        <v>45223</v>
      </c>
      <c r="D26" t="str">
        <f>INDEX(银行流水!D:D,MATCH(A26,银行流水!A:A,0))</f>
        <v>TRASPASO</v>
      </c>
      <c r="E26" t="str">
        <f>INDEX(银行流水!E:E,MATCH(A26,银行流水!A:A,0))</f>
        <v/>
      </c>
      <c r="F26" s="5">
        <f>INDEX(银行流水!F:F,MATCH(A26,银行流水!A:A,0))</f>
        <v>1475</v>
      </c>
      <c r="G26" s="5">
        <f>INDEX(银行流水!G:G,MATCH(A26,银行流水!A:A,0))</f>
        <v>24504.75</v>
      </c>
      <c r="H26" s="5">
        <f>INDEX(银行日记账明细!T:T,MATCH(A26,银行日记账明细!D:D,0))</f>
        <v>1475</v>
      </c>
      <c r="I26" t="str">
        <f>INDEX(银行日记账明细!X:X,MATCH(A26,银行日记账明细!D:D,0))</f>
        <v>AC-PLAZA FORTUNA S.L</v>
      </c>
      <c r="J26" t="str">
        <f>INDEX(银行日记账明细!Y:Y,MATCH(A26,银行日记账明细!D:D,0))</f>
        <v>B67860122</v>
      </c>
      <c r="K26" t="str">
        <f>INDEX(银行日记账明细!K:K,MATCH(A26,银行日记账明细!D:D,0))</f>
        <v>AC-PLAZA FORTUNA S.L FTS23/0002034&amp;FTS23/0002436</v>
      </c>
      <c r="L26" t="str">
        <f t="shared" si="2"/>
        <v>FTS23/0002034&amp;FTS23/0002436</v>
      </c>
      <c r="M26" t="str">
        <f>INDEX(银行日记账明细!W:W,MATCH(A26,银行日记账明细!D:D,0))</f>
        <v>1131                应收账款</v>
      </c>
    </row>
    <row r="27" spans="1:13" x14ac:dyDescent="0.25">
      <c r="A27" s="7">
        <v>1024</v>
      </c>
      <c r="B27" s="3">
        <f>INDEX(银行流水!B:B,MATCH(A27,银行流水!A:A,0))</f>
        <v>45223</v>
      </c>
      <c r="C27" s="3">
        <f>INDEX(银行流水!C:C,MATCH(A27,银行流水!A:A,0))</f>
        <v>45223</v>
      </c>
      <c r="D27" t="str">
        <f>INDEX(银行流水!D:D,MATCH(A27,银行流水!A:A,0))</f>
        <v>FRA N. FAC/2023/0</v>
      </c>
      <c r="E27" t="str">
        <f>INDEX(银行流水!E:E,MATCH(A27,银行流水!A:A,0))</f>
        <v>Asociación Ecoeche</v>
      </c>
      <c r="F27" s="5">
        <f>INDEX(银行流水!F:F,MATCH(A27,银行流水!A:A,0))</f>
        <v>-181.5</v>
      </c>
      <c r="G27" s="5">
        <f>INDEX(银行流水!G:G,MATCH(A27,银行流水!A:A,0))</f>
        <v>23029.75</v>
      </c>
      <c r="H27" s="5">
        <f>INDEX(银行日记账明细!T:T,MATCH(A27,银行日记账明细!D:D,0))</f>
        <v>-181.5</v>
      </c>
      <c r="I27" t="str">
        <f>INDEX(银行日记账明细!X:X,MATCH(A27,银行日记账明细!D:D,0))</f>
        <v>Asociación Ecoeche</v>
      </c>
      <c r="J27" t="str">
        <f>INDEX(银行日记账明细!Y:Y,MATCH(A27,银行日记账明细!D:D,0))</f>
        <v>G45878865</v>
      </c>
      <c r="K27" t="str">
        <f>INDEX(银行日记账明细!K:K,MATCH(A27,银行日记账明细!D:D,0))</f>
        <v>支付 ecoeche 电池回收环保注册费用</v>
      </c>
      <c r="L27" t="e">
        <f t="shared" si="2"/>
        <v>#VALUE!</v>
      </c>
      <c r="M27" t="str">
        <f>INDEX(银行日记账明细!W:W,MATCH(A27,银行日记账明细!D:D,0))</f>
        <v>2121                应付账款</v>
      </c>
    </row>
    <row r="28" spans="1:13" x14ac:dyDescent="0.25">
      <c r="A28" s="7">
        <v>1025</v>
      </c>
      <c r="B28" s="3">
        <f>INDEX(银行流水!B:B,MATCH(A28,银行流水!A:A,0))</f>
        <v>45223</v>
      </c>
      <c r="C28" s="3">
        <f>INDEX(银行流水!C:C,MATCH(A28,银行流水!A:A,0))</f>
        <v>45223</v>
      </c>
      <c r="D28" t="str">
        <f>INDEX(银行流水!D:D,MATCH(A28,银行流水!A:A,0))</f>
        <v>TRASPASO</v>
      </c>
      <c r="E28" t="str">
        <f>INDEX(银行流水!E:E,MATCH(A28,银行流水!A:A,0))</f>
        <v/>
      </c>
      <c r="F28" s="5">
        <f>INDEX(银行流水!F:F,MATCH(A28,银行流水!A:A,0))</f>
        <v>2190.42</v>
      </c>
      <c r="G28" s="5">
        <f>INDEX(银行流水!G:G,MATCH(A28,银行流水!A:A,0))</f>
        <v>23211.25</v>
      </c>
      <c r="H28" s="5">
        <f>INDEX(银行日记账明细!T:T,MATCH(A28,银行日记账明细!D:D,0))</f>
        <v>2190.42</v>
      </c>
      <c r="I28" t="str">
        <f>INDEX(银行日记账明细!X:X,MATCH(A28,银行日记账明细!D:D,0))</f>
        <v>COUSINESHOP 2019 S.L</v>
      </c>
      <c r="J28" t="str">
        <f>INDEX(银行日记账明细!Y:Y,MATCH(A28,银行日记账明细!D:D,0))</f>
        <v>B67468389-2</v>
      </c>
      <c r="K28" t="str">
        <f>INDEX(银行日记账明细!K:K,MATCH(A28,银行日记账明细!D:D,0))</f>
        <v>COUSINESHOP 2019 S.L FTS23/0001657</v>
      </c>
      <c r="L28" t="str">
        <f t="shared" si="2"/>
        <v>FTS23/0001657</v>
      </c>
      <c r="M28" t="str">
        <f>INDEX(银行日记账明细!W:W,MATCH(A28,银行日记账明细!D:D,0))</f>
        <v>1131                应收账款</v>
      </c>
    </row>
    <row r="29" spans="1:13" x14ac:dyDescent="0.25">
      <c r="A29" s="7">
        <v>1026</v>
      </c>
      <c r="B29" s="3">
        <f>INDEX(银行流水!B:B,MATCH(A29,银行流水!A:A,0))</f>
        <v>45223</v>
      </c>
      <c r="C29" s="3">
        <f>INDEX(银行流水!C:C,MATCH(A29,银行流水!A:A,0))</f>
        <v>45223</v>
      </c>
      <c r="D29" t="str">
        <f>INDEX(银行流水!D:D,MATCH(A29,银行流水!A:A,0))</f>
        <v>TRANSF. A SU FAVOR</v>
      </c>
      <c r="E29" t="str">
        <f>INDEX(银行流水!E:E,MATCH(A29,银行流水!A:A,0))</f>
        <v>00817223-SENWEI WU</v>
      </c>
      <c r="F29" s="5">
        <f>INDEX(银行流水!F:F,MATCH(A29,银行流水!A:A,0))</f>
        <v>590.85</v>
      </c>
      <c r="G29" s="5">
        <f>INDEX(银行流水!G:G,MATCH(A29,银行流水!A:A,0))</f>
        <v>21020.83</v>
      </c>
      <c r="H29" s="5">
        <f>INDEX(银行日记账明细!T:T,MATCH(A29,银行日记账明细!D:D,0))</f>
        <v>590.85</v>
      </c>
      <c r="I29" t="str">
        <f>INDEX(银行日记账明细!X:X,MATCH(A29,银行日记账明细!D:D,0))</f>
        <v>SENWEI WU</v>
      </c>
      <c r="J29" t="str">
        <f>INDEX(银行日记账明细!Y:Y,MATCH(A29,银行日记账明细!D:D,0))</f>
        <v>X4000096M</v>
      </c>
      <c r="K29" t="str">
        <f>INDEX(银行日记账明细!K:K,MATCH(A29,银行日记账明细!D:D,0))</f>
        <v>SENWEI WU FTS23/0002456</v>
      </c>
      <c r="L29" t="str">
        <f t="shared" si="2"/>
        <v>FTS23/0002456</v>
      </c>
      <c r="M29" t="str">
        <f>INDEX(银行日记账明细!W:W,MATCH(A29,银行日记账明细!D:D,0))</f>
        <v>1131                应收账款</v>
      </c>
    </row>
    <row r="30" spans="1:13" x14ac:dyDescent="0.25">
      <c r="A30" s="7">
        <v>1027</v>
      </c>
      <c r="B30" s="3">
        <f>INDEX(银行流水!B:B,MATCH(A30,银行流水!A:A,0))</f>
        <v>45222</v>
      </c>
      <c r="C30" s="3">
        <f>INDEX(银行流水!C:C,MATCH(A30,银行流水!A:A,0))</f>
        <v>45222</v>
      </c>
      <c r="D30" t="str">
        <f>INDEX(银行流水!D:D,MATCH(A30,银行流水!A:A,0))</f>
        <v>TRASPASO</v>
      </c>
      <c r="E30" t="str">
        <f>INDEX(银行流水!E:E,MATCH(A30,银行流水!A:A,0))</f>
        <v/>
      </c>
      <c r="F30" s="5">
        <f>INDEX(银行流水!F:F,MATCH(A30,银行流水!A:A,0))</f>
        <v>883.8</v>
      </c>
      <c r="G30" s="5">
        <f>INDEX(银行流水!G:G,MATCH(A30,银行流水!A:A,0))</f>
        <v>20429.98</v>
      </c>
      <c r="H30" s="5">
        <f>INDEX(银行日记账明细!T:T,MATCH(A30,银行日记账明细!D:D,0))</f>
        <v>883.8</v>
      </c>
      <c r="I30" t="str">
        <f>INDEX(银行日记账明细!X:X,MATCH(A30,银行日记账明细!D:D,0))</f>
        <v>COVALPETROL S.L.</v>
      </c>
      <c r="J30" t="str">
        <f>INDEX(银行日记账明细!Y:Y,MATCH(A30,银行日记账明细!D:D,0))</f>
        <v>B96798657</v>
      </c>
      <c r="K30" t="str">
        <f>INDEX(银行日记账明细!K:K,MATCH(A30,银行日记账明细!D:D,0))</f>
        <v>COVALPETROL S.L. FTS23/0002447</v>
      </c>
      <c r="L30" t="str">
        <f t="shared" si="2"/>
        <v>FTS23/0002447</v>
      </c>
      <c r="M30" t="str">
        <f>INDEX(银行日记账明细!W:W,MATCH(A30,银行日记账明细!D:D,0))</f>
        <v>1131                应收账款</v>
      </c>
    </row>
    <row r="31" spans="1:13" x14ac:dyDescent="0.25">
      <c r="A31" s="7">
        <v>1028</v>
      </c>
      <c r="B31" s="3">
        <f>INDEX(银行流水!B:B,MATCH(A31,银行流水!A:A,0))</f>
        <v>45220</v>
      </c>
      <c r="C31" s="3">
        <f>INDEX(银行流水!C:C,MATCH(A31,银行流水!A:A,0))</f>
        <v>45220</v>
      </c>
      <c r="D31" t="str">
        <f>INDEX(银行流水!D:D,MATCH(A31,银行流水!A:A,0))</f>
        <v>TRASPASO</v>
      </c>
      <c r="E31" t="str">
        <f>INDEX(银行流水!E:E,MATCH(A31,银行流水!A:A,0))</f>
        <v/>
      </c>
      <c r="F31" s="5">
        <f>INDEX(银行流水!F:F,MATCH(A31,银行流水!A:A,0))</f>
        <v>566.66999999999996</v>
      </c>
      <c r="G31" s="5">
        <f>INDEX(银行流水!G:G,MATCH(A31,银行流水!A:A,0))</f>
        <v>19546.18</v>
      </c>
      <c r="H31" s="5">
        <f>INDEX(银行日记账明细!T:T,MATCH(A31,银行日记账明细!D:D,0))</f>
        <v>566.66999999999996</v>
      </c>
      <c r="I31" t="str">
        <f>INDEX(银行日记账明细!X:X,MATCH(A31,银行日记账明细!D:D,0))</f>
        <v>JIANWEI XIA</v>
      </c>
      <c r="J31" t="str">
        <f>INDEX(银行日记账明细!Y:Y,MATCH(A31,银行日记账明细!D:D,0))</f>
        <v>X9433375V</v>
      </c>
      <c r="K31" t="str">
        <f>INDEX(银行日记账明细!K:K,MATCH(A31,银行日记账明细!D:D,0))</f>
        <v>JIANWEI XIA FTS23/0002403&amp;FTS23/0001200&amp;FTS23/0000979&amp;FTS23/0002467</v>
      </c>
      <c r="L31" t="str">
        <f t="shared" si="2"/>
        <v>FTS23/0002403&amp;FTS23/0001200&amp;FTS23/0000979&amp;FTS23/0002467</v>
      </c>
      <c r="M31" t="str">
        <f>INDEX(银行日记账明细!W:W,MATCH(A31,银行日记账明细!D:D,0))</f>
        <v>1131                应收账款</v>
      </c>
    </row>
    <row r="32" spans="1:13" x14ac:dyDescent="0.25">
      <c r="A32" s="7">
        <v>1029</v>
      </c>
      <c r="B32" s="3">
        <f>INDEX(银行流水!B:B,MATCH(A32,银行流水!A:A,0))</f>
        <v>45220</v>
      </c>
      <c r="C32" s="3">
        <f>INDEX(银行流水!C:C,MATCH(A32,银行流水!A:A,0))</f>
        <v>45220</v>
      </c>
      <c r="D32" t="str">
        <f>INDEX(银行流水!D:D,MATCH(A32,银行流水!A:A,0))</f>
        <v>TRASPASO</v>
      </c>
      <c r="E32" t="str">
        <f>INDEX(银行流水!E:E,MATCH(A32,银行流水!A:A,0))</f>
        <v/>
      </c>
      <c r="F32" s="5">
        <f>INDEX(银行流水!F:F,MATCH(A32,银行流水!A:A,0))</f>
        <v>457.24</v>
      </c>
      <c r="G32" s="5">
        <f>INDEX(银行流水!G:G,MATCH(A32,银行流水!A:A,0))</f>
        <v>18979.509999999998</v>
      </c>
      <c r="H32" s="5">
        <f>INDEX(银行日记账明细!T:T,MATCH(A32,银行日记账明细!D:D,0))</f>
        <v>457.24</v>
      </c>
      <c r="I32" t="str">
        <f>INDEX(银行日记账明细!X:X,MATCH(A32,银行日记账明细!D:D,0))</f>
        <v>BAT-BI INFORMATIKA S.L</v>
      </c>
      <c r="J32" t="str">
        <f>INDEX(银行日记账明细!Y:Y,MATCH(A32,银行日记账明细!D:D,0))</f>
        <v>B01823368</v>
      </c>
      <c r="K32" t="str">
        <f>INDEX(银行日记账明细!K:K,MATCH(A32,银行日记账明细!D:D,0))</f>
        <v>BAT-BI INFORMATIKA S.L FTS23/0002465</v>
      </c>
      <c r="L32" t="str">
        <f t="shared" si="2"/>
        <v>FTS23/0002465</v>
      </c>
      <c r="M32" t="str">
        <f>INDEX(银行日记账明细!W:W,MATCH(A32,银行日记账明细!D:D,0))</f>
        <v>1131                应收账款</v>
      </c>
    </row>
    <row r="33" spans="1:13" x14ac:dyDescent="0.25">
      <c r="A33" s="7">
        <v>1030</v>
      </c>
      <c r="B33" s="3">
        <f>INDEX(银行流水!B:B,MATCH(A33,银行流水!A:A,0))</f>
        <v>45220</v>
      </c>
      <c r="C33" s="3">
        <f>INDEX(银行流水!C:C,MATCH(A33,银行流水!A:A,0))</f>
        <v>45220</v>
      </c>
      <c r="D33" t="str">
        <f>INDEX(银行流水!D:D,MATCH(A33,银行流水!A:A,0))</f>
        <v>BASAR LLUIS COMPA</v>
      </c>
      <c r="E33" t="str">
        <f>INDEX(银行流水!E:E,MATCH(A33,银行流水!A:A,0))</f>
        <v>Fts23/0002442</v>
      </c>
      <c r="F33" s="5">
        <f>INDEX(银行流水!F:F,MATCH(A33,银行流水!A:A,0))</f>
        <v>958.46</v>
      </c>
      <c r="G33" s="5">
        <f>INDEX(银行流水!G:G,MATCH(A33,银行流水!A:A,0))</f>
        <v>18522.27</v>
      </c>
      <c r="H33" s="5">
        <f>INDEX(银行日记账明细!T:T,MATCH(A33,银行日记账明细!D:D,0))</f>
        <v>958.46</v>
      </c>
      <c r="I33" t="str">
        <f>INDEX(银行日记账明细!X:X,MATCH(A33,银行日记账明细!D:D,0))</f>
        <v>BASAR LLUIS COMPANYS S.L</v>
      </c>
      <c r="J33" t="str">
        <f>INDEX(银行日记账明细!Y:Y,MATCH(A33,银行日记账明细!D:D,0))</f>
        <v>B66366824</v>
      </c>
      <c r="K33" t="str">
        <f>INDEX(银行日记账明细!K:K,MATCH(A33,银行日记账明细!D:D,0))</f>
        <v>BASAR LLUIS COMPANYS S.L FTS23/0002442&amp;FTS23/0002210</v>
      </c>
      <c r="L33" t="str">
        <f t="shared" si="2"/>
        <v>FTS23/0002442&amp;FTS23/0002210</v>
      </c>
      <c r="M33" t="str">
        <f>INDEX(银行日记账明细!W:W,MATCH(A33,银行日记账明细!D:D,0))</f>
        <v>1131                应收账款</v>
      </c>
    </row>
    <row r="34" spans="1:13" x14ac:dyDescent="0.25">
      <c r="A34" s="7">
        <v>1031</v>
      </c>
      <c r="B34" s="3">
        <f>INDEX(银行流水!B:B,MATCH(A34,银行流水!A:A,0))</f>
        <v>45219</v>
      </c>
      <c r="C34" s="3">
        <f>INDEX(银行流水!C:C,MATCH(A34,银行流水!A:A,0))</f>
        <v>45219</v>
      </c>
      <c r="D34" t="str">
        <f>INDEX(银行流水!D:D,MATCH(A34,银行流水!A:A,0))</f>
        <v>TRASPASO</v>
      </c>
      <c r="E34" t="str">
        <f>INDEX(银行流水!E:E,MATCH(A34,银行流水!A:A,0))</f>
        <v/>
      </c>
      <c r="F34" s="5">
        <f>INDEX(银行流水!F:F,MATCH(A34,银行流水!A:A,0))</f>
        <v>922.46</v>
      </c>
      <c r="G34" s="5">
        <f>INDEX(银行流水!G:G,MATCH(A34,银行流水!A:A,0))</f>
        <v>17563.810000000001</v>
      </c>
      <c r="H34" s="5">
        <f>INDEX(银行日记账明细!T:T,MATCH(A34,银行日记账明细!D:D,0))</f>
        <v>922.46</v>
      </c>
      <c r="I34" t="str">
        <f>INDEX(银行日记账明细!X:X,MATCH(A34,银行日记账明细!D:D,0))</f>
        <v>UNION DU-ZHAN C.B</v>
      </c>
      <c r="J34" t="str">
        <f>INDEX(银行日记账明细!Y:Y,MATCH(A34,银行日记账明细!D:D,0))</f>
        <v>E57168213</v>
      </c>
      <c r="K34" t="str">
        <f>INDEX(银行日记账明细!K:K,MATCH(A34,银行日记账明细!D:D,0))</f>
        <v>UNION DU-ZHAN C.B FTS23/0002008</v>
      </c>
      <c r="L34" t="str">
        <f t="shared" si="2"/>
        <v>FTS23/0002008</v>
      </c>
      <c r="M34" t="str">
        <f>INDEX(银行日记账明细!W:W,MATCH(A34,银行日记账明细!D:D,0))</f>
        <v>1131                应收账款</v>
      </c>
    </row>
    <row r="35" spans="1:13" x14ac:dyDescent="0.25">
      <c r="A35" s="7">
        <v>1032</v>
      </c>
      <c r="B35" s="3">
        <f>INDEX(银行流水!B:B,MATCH(A35,银行流水!A:A,0))</f>
        <v>45219</v>
      </c>
      <c r="C35" s="3">
        <f>INDEX(银行流水!C:C,MATCH(A35,银行流水!A:A,0))</f>
        <v>45219</v>
      </c>
      <c r="D35" t="str">
        <f>INDEX(银行流水!D:D,MATCH(A35,银行流水!A:A,0))</f>
        <v>I.R.P.F. MOD. 115</v>
      </c>
      <c r="E35" t="str">
        <f>INDEX(银行流水!E:E,MATCH(A35,银行流水!A:A,0))</f>
        <v>Q2826000H115</v>
      </c>
      <c r="F35" s="5">
        <f>INDEX(银行流水!F:F,MATCH(A35,银行流水!A:A,0))</f>
        <v>-1140</v>
      </c>
      <c r="G35" s="5">
        <f>INDEX(银行流水!G:G,MATCH(A35,银行流水!A:A,0))</f>
        <v>16641.349999999999</v>
      </c>
      <c r="H35" s="5">
        <f>INDEX(银行日记账明细!T:T,MATCH(A35,银行日记账明细!D:D,0))</f>
        <v>-1140</v>
      </c>
      <c r="I35">
        <f>INDEX(银行日记账明细!X:X,MATCH(A35,银行日记账明细!D:D,0))</f>
        <v>0</v>
      </c>
      <c r="J35">
        <f>INDEX(银行日记账明细!Y:Y,MATCH(A35,银行日记账明细!D:D,0))</f>
        <v>0</v>
      </c>
      <c r="K35" t="str">
        <f>INDEX(银行日记账明细!K:K,MATCH(A35,银行日记账明细!D:D,0))</f>
        <v>2023 MOD115 第3季度 房产税 RETENCIONES ALQUILER a ingresar: 1.140,00€</v>
      </c>
      <c r="L35" t="s">
        <v>481</v>
      </c>
      <c r="M35" t="str">
        <f>INDEX(银行日记账明细!W:W,MATCH(A35,银行日记账明细!D:D,0))</f>
        <v>21710016            MOD115</v>
      </c>
    </row>
    <row r="36" spans="1:13" x14ac:dyDescent="0.25">
      <c r="A36" s="7">
        <v>1033</v>
      </c>
      <c r="B36" s="3">
        <f>INDEX(银行流水!B:B,MATCH(A36,银行流水!A:A,0))</f>
        <v>45219</v>
      </c>
      <c r="C36" s="3">
        <f>INDEX(银行流水!C:C,MATCH(A36,银行流水!A:A,0))</f>
        <v>45219</v>
      </c>
      <c r="D36" t="str">
        <f>INDEX(银行流水!D:D,MATCH(A36,银行流水!A:A,0))</f>
        <v>I.R.P.F. MOD.111</v>
      </c>
      <c r="E36" t="str">
        <f>INDEX(银行流水!E:E,MATCH(A36,银行流水!A:A,0))</f>
        <v>Q2826000H111</v>
      </c>
      <c r="F36" s="5">
        <f>INDEX(银行流水!F:F,MATCH(A36,银行流水!A:A,0))</f>
        <v>-367.52</v>
      </c>
      <c r="G36" s="5">
        <f>INDEX(银行流水!G:G,MATCH(A36,银行流水!A:A,0))</f>
        <v>17781.349999999999</v>
      </c>
      <c r="H36" s="5">
        <f>INDEX(银行日记账明细!T:T,MATCH(A36,银行日记账明细!D:D,0))</f>
        <v>-367.52</v>
      </c>
      <c r="I36">
        <f>INDEX(银行日记账明细!X:X,MATCH(A36,银行日记账明细!D:D,0))</f>
        <v>0</v>
      </c>
      <c r="J36">
        <f>INDEX(银行日记账明细!Y:Y,MATCH(A36,银行日记账明细!D:D,0))</f>
        <v>0</v>
      </c>
      <c r="K36" t="str">
        <f>INDEX(银行日记账明细!K:K,MATCH(A36,银行日记账明细!D:D,0))</f>
        <v>2023 MOD111 第3季度 工人税</v>
      </c>
      <c r="L36" t="s">
        <v>482</v>
      </c>
      <c r="M36" t="str">
        <f>INDEX(银行日记账明细!W:W,MATCH(A36,银行日记账明细!D:D,0))</f>
        <v>21710003            MOD111</v>
      </c>
    </row>
    <row r="37" spans="1:13" x14ac:dyDescent="0.25">
      <c r="A37" s="7">
        <v>1034</v>
      </c>
      <c r="B37" s="3">
        <f>INDEX(银行流水!B:B,MATCH(A37,银行流水!A:A,0))</f>
        <v>45219</v>
      </c>
      <c r="C37" s="3">
        <f>INDEX(银行流水!C:C,MATCH(A37,银行流水!A:A,0))</f>
        <v>45219</v>
      </c>
      <c r="D37" t="str">
        <f>INDEX(银行流水!D:D,MATCH(A37,银行流水!A:A,0))</f>
        <v>SOCIEDADES.MOD202</v>
      </c>
      <c r="E37" t="str">
        <f>INDEX(银行流水!E:E,MATCH(A37,银行流水!A:A,0))</f>
        <v>Q2826000H202</v>
      </c>
      <c r="F37" s="5">
        <f>INDEX(银行流水!F:F,MATCH(A37,银行流水!A:A,0))</f>
        <v>-282.35000000000002</v>
      </c>
      <c r="G37" s="5">
        <f>INDEX(银行流水!G:G,MATCH(A37,银行流水!A:A,0))</f>
        <v>18148.87</v>
      </c>
      <c r="H37" s="5">
        <f>INDEX(银行日记账明细!T:T,MATCH(A37,银行日记账明细!D:D,0))</f>
        <v>-282.35000000000002</v>
      </c>
      <c r="I37">
        <f>INDEX(银行日记账明细!X:X,MATCH(A37,银行日记账明细!D:D,0))</f>
        <v>0</v>
      </c>
      <c r="J37">
        <f>INDEX(银行日记账明细!Y:Y,MATCH(A37,银行日记账明细!D:D,0))</f>
        <v>0</v>
      </c>
      <c r="K37" t="str">
        <f>INDEX(银行日记账明细!K:K,MATCH(A37,银行日记账明细!D:D,0))</f>
        <v>2023 MOD202 预缴 企业税</v>
      </c>
      <c r="L37" t="s">
        <v>483</v>
      </c>
      <c r="M37" t="str">
        <f>INDEX(银行日记账明细!W:W,MATCH(A37,银行日记账明细!D:D,0))</f>
        <v>5701                所得税</v>
      </c>
    </row>
    <row r="38" spans="1:13" x14ac:dyDescent="0.25">
      <c r="A38" s="7">
        <v>1035</v>
      </c>
      <c r="B38" s="3">
        <f>INDEX(银行流水!B:B,MATCH(A38,银行流水!A:A,0))</f>
        <v>45219</v>
      </c>
      <c r="C38" s="3">
        <f>INDEX(银行流水!C:C,MATCH(A38,银行流水!A:A,0))</f>
        <v>45219</v>
      </c>
      <c r="D38" t="str">
        <f>INDEX(银行流水!D:D,MATCH(A38,银行流水!A:A,0))</f>
        <v>TRANSF. A SU FAVOR</v>
      </c>
      <c r="E38" t="str">
        <f>INDEX(银行流水!E:E,MATCH(A38,银行流水!A:A,0))</f>
        <v>00810084-VTTARTICULOS SL</v>
      </c>
      <c r="F38" s="5">
        <f>INDEX(银行流水!F:F,MATCH(A38,银行流水!A:A,0))</f>
        <v>496.33</v>
      </c>
      <c r="G38" s="5">
        <f>INDEX(银行流水!G:G,MATCH(A38,银行流水!A:A,0))</f>
        <v>18431.22</v>
      </c>
      <c r="H38" s="5">
        <f>INDEX(银行日记账明细!T:T,MATCH(A38,银行日记账明细!D:D,0))</f>
        <v>496.33</v>
      </c>
      <c r="I38" t="str">
        <f>INDEX(银行日记账明细!X:X,MATCH(A38,银行日记账明细!D:D,0))</f>
        <v>VTTARTICULOS SL.</v>
      </c>
      <c r="J38" t="str">
        <f>INDEX(银行日记账明细!Y:Y,MATCH(A38,银行日记账明细!D:D,0))</f>
        <v>B13971601</v>
      </c>
      <c r="K38" t="str">
        <f>INDEX(银行日记账明细!K:K,MATCH(A38,银行日记账明细!D:D,0))</f>
        <v>VTTARTICULOS SL. FTS23/0002338</v>
      </c>
      <c r="L38" t="str">
        <f t="shared" si="2"/>
        <v>FTS23/0002338</v>
      </c>
      <c r="M38" t="str">
        <f>INDEX(银行日记账明细!W:W,MATCH(A38,银行日记账明细!D:D,0))</f>
        <v>1131                应收账款</v>
      </c>
    </row>
    <row r="39" spans="1:13" x14ac:dyDescent="0.25">
      <c r="A39" s="7">
        <v>1036</v>
      </c>
      <c r="B39" s="3">
        <f>INDEX(银行流水!B:B,MATCH(A39,银行流水!A:A,0))</f>
        <v>45219</v>
      </c>
      <c r="C39" s="3">
        <f>INDEX(银行流水!C:C,MATCH(A39,银行流水!A:A,0))</f>
        <v>45219</v>
      </c>
      <c r="D39" t="str">
        <f>INDEX(银行流水!D:D,MATCH(A39,银行流水!A:A,0))</f>
        <v>TRANSF. A SU FAVOR</v>
      </c>
      <c r="E39" t="str">
        <f>INDEX(银行流水!E:E,MATCH(A39,银行流水!A:A,0))</f>
        <v>00491837-SEUR GEOPOST S.L.U</v>
      </c>
      <c r="F39" s="5">
        <f>INDEX(银行流水!F:F,MATCH(A39,银行流水!A:A,0))</f>
        <v>707.12</v>
      </c>
      <c r="G39" s="5">
        <f>INDEX(银行流水!G:G,MATCH(A39,银行流水!A:A,0))</f>
        <v>17934.89</v>
      </c>
      <c r="H39" s="5">
        <f>INDEX(银行日记账明细!T:T,MATCH(A39,银行日记账明细!D:D,0))</f>
        <v>707.12</v>
      </c>
      <c r="I39" t="str">
        <f>INDEX(银行日记账明细!X:X,MATCH(A39,银行日记账明细!D:D,0))</f>
        <v>FU DA 2017 S.L</v>
      </c>
      <c r="J39" t="str">
        <f>INDEX(银行日记账明细!Y:Y,MATCH(A39,银行日记账明细!D:D,0))</f>
        <v>B01561802</v>
      </c>
      <c r="K39" t="str">
        <f>INDEX(银行日记账明细!K:K,MATCH(A39,银行日记账明细!D:D,0))</f>
        <v>SEUR托收 FU DA 2017 S.L FTS23/0002388&amp;FTS23/0001649&amp;FTS23/0002451</v>
      </c>
      <c r="L39" t="str">
        <f t="shared" si="2"/>
        <v>FTS23/0002388&amp;FTS23/0001649&amp;FTS23/0002451</v>
      </c>
      <c r="M39" t="str">
        <f>INDEX(银行日记账明细!W:W,MATCH(A39,银行日记账明细!D:D,0))</f>
        <v>1131                应收账款</v>
      </c>
    </row>
    <row r="40" spans="1:13" x14ac:dyDescent="0.25">
      <c r="A40" s="7">
        <v>1037</v>
      </c>
      <c r="B40" s="3">
        <f>INDEX(银行流水!B:B,MATCH(A40,银行流水!A:A,0))</f>
        <v>45218</v>
      </c>
      <c r="C40" s="3">
        <f>INDEX(银行流水!C:C,MATCH(A40,银行流水!A:A,0))</f>
        <v>45218</v>
      </c>
      <c r="D40" t="str">
        <f>INDEX(银行流水!D:D,MATCH(A40,银行流水!A:A,0))</f>
        <v>TRANSFER. EN DIV.</v>
      </c>
      <c r="E40" t="str">
        <f>INDEX(银行流水!E:E,MATCH(A40,银行流水!A:A,0))</f>
        <v>BBPIPTPLXXX-VERMELHIMODERNO, UNI</v>
      </c>
      <c r="F40" s="5">
        <f>INDEX(银行流水!F:F,MATCH(A40,银行流水!A:A,0))</f>
        <v>4000</v>
      </c>
      <c r="G40" s="5">
        <f>INDEX(银行流水!G:G,MATCH(A40,银行流水!A:A,0))</f>
        <v>17227.77</v>
      </c>
      <c r="H40" s="5">
        <f>INDEX(银行日记账明细!T:T,MATCH(A40,银行日记账明细!D:D,0))</f>
        <v>4000</v>
      </c>
      <c r="I40">
        <f>INDEX(银行日记账明细!X:X,MATCH(A40,银行日记账明细!D:D,0))</f>
        <v>0</v>
      </c>
      <c r="J40">
        <f>INDEX(银行日记账明细!Y:Y,MATCH(A40,银行日记账明细!D:D,0))</f>
        <v>0</v>
      </c>
      <c r="K40" t="str">
        <f>INDEX(银行日记账明细!K:K,MATCH(A40,银行日记账明细!D:D,0))</f>
        <v>内部转账 葡萄牙_BPI 转给 Future_CAIXA 发票号：FTS23/0001062</v>
      </c>
      <c r="L40" t="str">
        <f t="shared" si="2"/>
        <v>FTS23/0001062</v>
      </c>
      <c r="M40" t="str">
        <f>INDEX(银行日记账明细!W:W,MATCH(A40,银行日记账明细!D:D,0))</f>
        <v>10090008            在途存款</v>
      </c>
    </row>
    <row r="41" spans="1:13" x14ac:dyDescent="0.25">
      <c r="A41" s="7">
        <v>1038</v>
      </c>
      <c r="B41" s="3">
        <f>INDEX(银行流水!B:B,MATCH(A41,银行流水!A:A,0))</f>
        <v>45217</v>
      </c>
      <c r="C41" s="3">
        <f>INDEX(银行流水!C:C,MATCH(A41,银行流水!A:A,0))</f>
        <v>45217</v>
      </c>
      <c r="D41" t="str">
        <f>INDEX(银行流水!D:D,MATCH(A41,银行流水!A:A,0))</f>
        <v>TRANSF. A SU FAVOR</v>
      </c>
      <c r="E41" t="str">
        <f>INDEX(银行流水!E:E,MATCH(A41,银行流水!A:A,0))</f>
        <v>20800006-JUNJUN JIN</v>
      </c>
      <c r="F41" s="5">
        <f>INDEX(银行流水!F:F,MATCH(A41,银行流水!A:A,0))</f>
        <v>608.47</v>
      </c>
      <c r="G41" s="5">
        <f>INDEX(银行流水!G:G,MATCH(A41,银行流水!A:A,0))</f>
        <v>13227.77</v>
      </c>
      <c r="H41" s="5">
        <f>INDEX(银行日记账明细!T:T,MATCH(A41,银行日记账明细!D:D,0))</f>
        <v>608.47</v>
      </c>
      <c r="I41" t="str">
        <f>INDEX(银行日记账明细!X:X,MATCH(A41,银行日记账明细!D:D,0))</f>
        <v>JUNJUN JIN</v>
      </c>
      <c r="J41" t="str">
        <f>INDEX(银行日记账明细!Y:Y,MATCH(A41,银行日记账明细!D:D,0))</f>
        <v>X5066670T</v>
      </c>
      <c r="K41" t="str">
        <f>INDEX(银行日记账明细!K:K,MATCH(A41,银行日记账明细!D:D,0))</f>
        <v>JUNJUN JIN FTS23/0002411</v>
      </c>
      <c r="L41" t="str">
        <f t="shared" si="2"/>
        <v>FTS23/0002411</v>
      </c>
      <c r="M41" t="str">
        <f>INDEX(银行日记账明细!W:W,MATCH(A41,银行日记账明细!D:D,0))</f>
        <v>1131                应收账款</v>
      </c>
    </row>
    <row r="42" spans="1:13" x14ac:dyDescent="0.25">
      <c r="A42" s="7">
        <v>1039</v>
      </c>
      <c r="B42" s="3">
        <f>INDEX(银行流水!B:B,MATCH(A42,银行流水!A:A,0))</f>
        <v>45217</v>
      </c>
      <c r="C42" s="3">
        <f>INDEX(银行流水!C:C,MATCH(A42,银行流水!A:A,0))</f>
        <v>45217</v>
      </c>
      <c r="D42" t="str">
        <f>INDEX(银行流水!D:D,MATCH(A42,银行流水!A:A,0))</f>
        <v>TRASPASO</v>
      </c>
      <c r="E42" t="str">
        <f>INDEX(银行流水!E:E,MATCH(A42,银行流水!A:A,0))</f>
        <v/>
      </c>
      <c r="F42" s="5">
        <f>INDEX(银行流水!F:F,MATCH(A42,银行流水!A:A,0))</f>
        <v>532.41999999999996</v>
      </c>
      <c r="G42" s="5">
        <f>INDEX(银行流水!G:G,MATCH(A42,银行流水!A:A,0))</f>
        <v>12619.3</v>
      </c>
      <c r="H42" s="5">
        <f>INDEX(银行日记账明细!T:T,MATCH(A42,银行日记账明细!D:D,0))</f>
        <v>532.41999999999996</v>
      </c>
      <c r="I42" t="str">
        <f>INDEX(银行日记账明细!X:X,MATCH(A42,银行日记账明细!D:D,0))</f>
        <v xml:space="preserve">YI SHE </v>
      </c>
      <c r="J42" t="str">
        <f>INDEX(银行日记账明细!Y:Y,MATCH(A42,银行日记账明细!D:D,0))</f>
        <v>X2807340Y</v>
      </c>
      <c r="K42" t="str">
        <f>INDEX(银行日记账明细!K:K,MATCH(A42,银行日记账明细!D:D,0))</f>
        <v>YI SHE FTS23/0002369</v>
      </c>
      <c r="L42" t="str">
        <f t="shared" si="2"/>
        <v>FTS23/0002369</v>
      </c>
      <c r="M42" t="str">
        <f>INDEX(银行日记账明细!W:W,MATCH(A42,银行日记账明细!D:D,0))</f>
        <v>1131                应收账款</v>
      </c>
    </row>
    <row r="43" spans="1:13" x14ac:dyDescent="0.25">
      <c r="A43" s="7" t="s">
        <v>479</v>
      </c>
      <c r="B43" s="3">
        <f>INDEX(银行流水!B:B,MATCH(A43,银行流水!A:A,0))</f>
        <v>45217</v>
      </c>
      <c r="C43" s="3">
        <f>INDEX(银行流水!C:C,MATCH(A43,银行流水!A:A,0))</f>
        <v>45217</v>
      </c>
      <c r="D43" t="str">
        <f>INDEX(银行流水!D:D,MATCH(A43,银行流水!A:A,0))</f>
        <v>TRANSF. A SU FAVOR</v>
      </c>
      <c r="E43" t="str">
        <f>INDEX(银行流水!E:E,MATCH(A43,银行流水!A:A,0))</f>
        <v>00491837-SEUR GEOPOST S.L.U</v>
      </c>
      <c r="F43" s="5">
        <f>INDEX(银行流水!F:F,MATCH(A43,银行流水!A:A,0))</f>
        <v>712.88</v>
      </c>
      <c r="G43" s="5">
        <f>INDEX(银行流水!G:G,MATCH(A43,银行流水!A:A,0))</f>
        <v>12086.88</v>
      </c>
      <c r="H43" s="5">
        <f>INDEX(银行日记账明细!T:T,MATCH(A43,银行日记账明细!D:D,0))</f>
        <v>293.92</v>
      </c>
      <c r="I43" t="str">
        <f>INDEX(银行日记账明细!X:X,MATCH(A43,银行日记账明细!D:D,0))</f>
        <v>KECHU LIN</v>
      </c>
      <c r="J43" t="str">
        <f>INDEX(银行日记账明细!Y:Y,MATCH(A43,银行日记账明细!D:D,0))</f>
        <v>X7869407A</v>
      </c>
      <c r="K43" t="str">
        <f>INDEX(银行日记账明细!K:K,MATCH(A43,银行日记账明细!D:D,0))</f>
        <v>SEUR托收 KECHU LIN FTS23/0002343</v>
      </c>
      <c r="L43" t="str">
        <f t="shared" si="2"/>
        <v>FTS23/0002343</v>
      </c>
      <c r="M43" t="str">
        <f>INDEX(银行日记账明细!W:W,MATCH(A43,银行日记账明细!D:D,0))</f>
        <v>1131                应收账款</v>
      </c>
    </row>
    <row r="44" spans="1:13" x14ac:dyDescent="0.25">
      <c r="A44" s="7" t="s">
        <v>480</v>
      </c>
      <c r="H44" s="5">
        <f>INDEX(银行日记账明细!T:T,MATCH(A44,银行日记账明细!D:D,0))</f>
        <v>418.96</v>
      </c>
      <c r="I44" t="str">
        <f>INDEX(银行日记账明细!X:X,MATCH(A44,银行日记账明细!D:D,0))</f>
        <v>PROMA SABIA AKTHER</v>
      </c>
      <c r="J44" t="str">
        <f>INDEX(银行日记账明细!Y:Y,MATCH(A44,银行日记账明细!D:D,0))</f>
        <v>X9662166G</v>
      </c>
      <c r="K44" t="str">
        <f>INDEX(银行日记账明细!K:K,MATCH(A44,银行日记账明细!D:D,0))</f>
        <v>SEUR托收 PROMA SABIA AKTHER FTS23/0002317</v>
      </c>
      <c r="L44" t="str">
        <f t="shared" ref="L44" si="4">RIGHT(K44,LEN(K44)+1-FIND("FTS",K44))</f>
        <v>FTS23/0002317</v>
      </c>
      <c r="M44" t="str">
        <f>INDEX(银行日记账明细!W:W,MATCH(A44,银行日记账明细!D:D,0))</f>
        <v>1131                应收账款</v>
      </c>
    </row>
    <row r="45" spans="1:13" x14ac:dyDescent="0.25">
      <c r="A45" s="7">
        <v>1041</v>
      </c>
      <c r="B45" s="3">
        <f>INDEX(银行流水!B:B,MATCH(A45,银行流水!A:A,0))</f>
        <v>45216</v>
      </c>
      <c r="C45" s="3">
        <f>INDEX(银行流水!C:C,MATCH(A45,银行流水!A:A,0))</f>
        <v>45216</v>
      </c>
      <c r="D45" t="str">
        <f>INDEX(银行流水!D:D,MATCH(A45,银行流水!A:A,0))</f>
        <v>TRASPASO</v>
      </c>
      <c r="E45" t="str">
        <f>INDEX(银行流水!E:E,MATCH(A45,银行流水!A:A,0))</f>
        <v/>
      </c>
      <c r="F45" s="5">
        <f>INDEX(银行流水!F:F,MATCH(A45,银行流水!A:A,0))</f>
        <v>273.02</v>
      </c>
      <c r="G45" s="5">
        <f>INDEX(银行流水!G:G,MATCH(A45,银行流水!A:A,0))</f>
        <v>11374</v>
      </c>
      <c r="H45" s="5">
        <f>INDEX(银行日记账明细!T:T,MATCH(A45,银行日记账明细!D:D,0))</f>
        <v>273.02</v>
      </c>
      <c r="I45" t="str">
        <f>INDEX(银行日记账明细!X:X,MATCH(A45,银行日记账明细!D:D,0))</f>
        <v>YISI JIANG</v>
      </c>
      <c r="J45" t="str">
        <f>INDEX(银行日记账明细!Y:Y,MATCH(A45,银行日记账明细!D:D,0))</f>
        <v>X7202678K</v>
      </c>
      <c r="K45" t="str">
        <f>INDEX(银行日记账明细!K:K,MATCH(A45,银行日记账明细!D:D,0))</f>
        <v>YISI JIANG FTS23/0002392</v>
      </c>
      <c r="L45" t="str">
        <f t="shared" si="2"/>
        <v>FTS23/0002392</v>
      </c>
      <c r="M45" t="str">
        <f>INDEX(银行日记账明细!W:W,MATCH(A45,银行日记账明细!D:D,0))</f>
        <v>1131                应收账款</v>
      </c>
    </row>
    <row r="46" spans="1:13" x14ac:dyDescent="0.25">
      <c r="A46" s="7">
        <v>1042</v>
      </c>
      <c r="B46" s="3">
        <f>INDEX(银行流水!B:B,MATCH(A46,银行流水!A:A,0))</f>
        <v>45216</v>
      </c>
      <c r="C46" s="3">
        <f>INDEX(银行流水!C:C,MATCH(A46,银行流水!A:A,0))</f>
        <v>45216</v>
      </c>
      <c r="D46" t="str">
        <f>INDEX(银行流水!D:D,MATCH(A46,银行流水!A:A,0))</f>
        <v>PAGA FRA N. 2023/</v>
      </c>
      <c r="E46" t="str">
        <f>INDEX(银行流水!E:E,MATCH(A46,银行流水!A:A,0))</f>
        <v>A.t. La Espada, S.l.</v>
      </c>
      <c r="F46" s="5">
        <f>INDEX(银行流水!F:F,MATCH(A46,银行流水!A:A,0))</f>
        <v>-8256.2000000000007</v>
      </c>
      <c r="G46" s="5">
        <f>INDEX(银行流水!G:G,MATCH(A46,银行流水!A:A,0))</f>
        <v>11100.98</v>
      </c>
      <c r="H46" s="5">
        <f>INDEX(银行日记账明细!T:T,MATCH(A46,银行日记账明细!D:D,0))</f>
        <v>-8256.2000000000007</v>
      </c>
      <c r="I46" t="str">
        <f>INDEX(银行日记账明细!X:X,MATCH(A46,银行日记账明细!D:D,0))</f>
        <v>LA ESPADA S.L</v>
      </c>
      <c r="J46" t="str">
        <f>INDEX(银行日记账明细!Y:Y,MATCH(A46,银行日记账明细!D:D,0))</f>
        <v>B73092454</v>
      </c>
      <c r="K46" t="str">
        <f>INDEX(银行日记账明细!K:K,MATCH(A46,银行日记账明细!D:D,0))</f>
        <v>支付ESP 清关费 发票号：2023/MAR/3007</v>
      </c>
      <c r="L46" t="str">
        <f>RIGHT(K46,LEN(K46)+1-FIND("2023/",K46))</f>
        <v>2023/MAR/3007</v>
      </c>
      <c r="M46" t="str">
        <f>INDEX(银行日记账明细!W:W,MATCH(A46,银行日记账明细!D:D,0))</f>
        <v>2121                应付账款</v>
      </c>
    </row>
    <row r="47" spans="1:13" x14ac:dyDescent="0.25">
      <c r="A47" s="7">
        <v>1043</v>
      </c>
      <c r="B47" s="3">
        <f>INDEX(银行流水!B:B,MATCH(A47,银行流水!A:A,0))</f>
        <v>45216</v>
      </c>
      <c r="C47" s="3">
        <f>INDEX(银行流水!C:C,MATCH(A47,银行流水!A:A,0))</f>
        <v>45216</v>
      </c>
      <c r="D47" t="str">
        <f>INDEX(银行流水!D:D,MATCH(A47,银行流水!A:A,0))</f>
        <v>TRANSF. A SU FAVOR</v>
      </c>
      <c r="E47" t="str">
        <f>INDEX(银行流水!E:E,MATCH(A47,银行流水!A:A,0))</f>
        <v>00810457-PROPICIO 168 S.L.</v>
      </c>
      <c r="F47" s="5">
        <f>INDEX(银行流水!F:F,MATCH(A47,银行流水!A:A,0))</f>
        <v>1065.01</v>
      </c>
      <c r="G47" s="5">
        <f>INDEX(银行流水!G:G,MATCH(A47,银行流水!A:A,0))</f>
        <v>19357.18</v>
      </c>
      <c r="H47" s="5">
        <f>INDEX(银行日记账明细!T:T,MATCH(A47,银行日记账明细!D:D,0))</f>
        <v>1065.01</v>
      </c>
      <c r="I47" t="str">
        <f>INDEX(银行日记账明细!X:X,MATCH(A47,银行日记账明细!D:D,0))</f>
        <v>PROPICIO 168 S.L</v>
      </c>
      <c r="J47" t="str">
        <f>INDEX(银行日记账明细!Y:Y,MATCH(A47,银行日记账明细!D:D,0))</f>
        <v>B16964124</v>
      </c>
      <c r="K47" t="str">
        <f>INDEX(银行日记账明细!K:K,MATCH(A47,银行日记账明细!D:D,0))</f>
        <v>PROPICIO 168 S.L FTS23/0002204&amp;FTS23/0002238</v>
      </c>
      <c r="L47" t="str">
        <f t="shared" si="2"/>
        <v>FTS23/0002204&amp;FTS23/0002238</v>
      </c>
      <c r="M47" t="str">
        <f>INDEX(银行日记账明细!W:W,MATCH(A47,银行日记账明细!D:D,0))</f>
        <v>1131                应收账款</v>
      </c>
    </row>
    <row r="48" spans="1:13" x14ac:dyDescent="0.25">
      <c r="A48" s="7">
        <v>1044</v>
      </c>
      <c r="B48" s="3">
        <f>INDEX(银行流水!B:B,MATCH(A48,银行流水!A:A,0))</f>
        <v>45216</v>
      </c>
      <c r="C48" s="3">
        <f>INDEX(银行流水!C:C,MATCH(A48,银行流水!A:A,0))</f>
        <v>45216</v>
      </c>
      <c r="D48" t="str">
        <f>INDEX(银行流水!D:D,MATCH(A48,银行流水!A:A,0))</f>
        <v>TRANSF. A SU FAVOR</v>
      </c>
      <c r="E48" t="str">
        <f>INDEX(银行流水!E:E,MATCH(A48,银行流水!A:A,0))</f>
        <v>01826376-COUSINESHOP 2019 S.L.</v>
      </c>
      <c r="F48" s="5">
        <f>INDEX(银行流水!F:F,MATCH(A48,银行流水!A:A,0))</f>
        <v>1506</v>
      </c>
      <c r="G48" s="5">
        <f>INDEX(银行流水!G:G,MATCH(A48,银行流水!A:A,0))</f>
        <v>18292.169999999998</v>
      </c>
      <c r="H48" s="5">
        <f>INDEX(银行日记账明细!T:T,MATCH(A48,银行日记账明细!D:D,0))</f>
        <v>1506</v>
      </c>
      <c r="I48" t="str">
        <f>INDEX(银行日记账明细!X:X,MATCH(A48,银行日记账明细!D:D,0))</f>
        <v>COUSINESHOP 2019 S.L</v>
      </c>
      <c r="J48" t="str">
        <f>INDEX(银行日记账明细!Y:Y,MATCH(A48,银行日记账明细!D:D,0))</f>
        <v>B67468389-2</v>
      </c>
      <c r="K48" t="str">
        <f>INDEX(银行日记账明细!K:K,MATCH(A48,银行日记账明细!D:D,0))</f>
        <v>COUSINESHOP 2019 S.L FTS23/0002385</v>
      </c>
      <c r="L48" t="str">
        <f t="shared" si="2"/>
        <v>FTS23/0002385</v>
      </c>
      <c r="M48" t="str">
        <f>INDEX(银行日记账明细!W:W,MATCH(A48,银行日记账明细!D:D,0))</f>
        <v>1131                应收账款</v>
      </c>
    </row>
    <row r="49" spans="1:13" x14ac:dyDescent="0.25">
      <c r="A49" s="7">
        <v>1045</v>
      </c>
      <c r="B49" s="3">
        <f>INDEX(银行流水!B:B,MATCH(A49,银行流水!A:A,0))</f>
        <v>45215</v>
      </c>
      <c r="C49" s="3">
        <f>INDEX(银行流水!C:C,MATCH(A49,银行流水!A:A,0))</f>
        <v>45215</v>
      </c>
      <c r="D49" t="str">
        <f>INDEX(银行流水!D:D,MATCH(A49,银行流水!A:A,0))</f>
        <v>TRANSF. A SU FAVOR</v>
      </c>
      <c r="E49" t="str">
        <f>INDEX(银行流水!E:E,MATCH(A49,银行流水!A:A,0))</f>
        <v>30350329-NHAFKRA 0,50 S.L.</v>
      </c>
      <c r="F49" s="5">
        <f>INDEX(银行流水!F:F,MATCH(A49,银行流水!A:A,0))</f>
        <v>591.9</v>
      </c>
      <c r="G49" s="5">
        <f>INDEX(银行流水!G:G,MATCH(A49,银行流水!A:A,0))</f>
        <v>16786.169999999998</v>
      </c>
      <c r="H49" s="5">
        <f>INDEX(银行日记账明细!T:T,MATCH(A49,银行日记账明细!D:D,0))</f>
        <v>591.9</v>
      </c>
      <c r="I49" t="str">
        <f>INDEX(银行日记账明细!X:X,MATCH(A49,银行日记账明细!D:D,0))</f>
        <v>NHAFKRA 050 S.L</v>
      </c>
      <c r="J49" t="str">
        <f>INDEX(银行日记账明细!Y:Y,MATCH(A49,银行日记账明细!D:D,0))</f>
        <v>B99287831</v>
      </c>
      <c r="K49" t="str">
        <f>INDEX(银行日记账明细!K:K,MATCH(A49,银行日记账明细!D:D,0))</f>
        <v>NHAFKRA 050 S.L FTS23/0002323</v>
      </c>
      <c r="L49" t="str">
        <f t="shared" si="2"/>
        <v>FTS23/0002323</v>
      </c>
      <c r="M49" t="str">
        <f>INDEX(银行日记账明细!W:W,MATCH(A49,银行日记账明细!D:D,0))</f>
        <v>1131                应收账款</v>
      </c>
    </row>
    <row r="50" spans="1:13" x14ac:dyDescent="0.25">
      <c r="A50" s="7">
        <v>1046</v>
      </c>
      <c r="B50" s="3">
        <f>INDEX(银行流水!B:B,MATCH(A50,银行流水!A:A,0))</f>
        <v>45215</v>
      </c>
      <c r="C50" s="3">
        <f>INDEX(银行流水!C:C,MATCH(A50,银行流水!A:A,0))</f>
        <v>45215</v>
      </c>
      <c r="D50" t="str">
        <f>INDEX(银行流水!D:D,MATCH(A50,银行流水!A:A,0))</f>
        <v>TRANSF. A SU FAVOR</v>
      </c>
      <c r="E50" t="str">
        <f>INDEX(银行流水!E:E,MATCH(A50,银行流水!A:A,0))</f>
        <v>00495306-XU  JIEZHONG</v>
      </c>
      <c r="F50" s="5">
        <f>INDEX(银行流水!F:F,MATCH(A50,银行流水!A:A,0))</f>
        <v>657.72</v>
      </c>
      <c r="G50" s="5">
        <f>INDEX(银行流水!G:G,MATCH(A50,银行流水!A:A,0))</f>
        <v>16194.27</v>
      </c>
      <c r="H50" s="5">
        <f>INDEX(银行日记账明细!T:T,MATCH(A50,银行日记账明细!D:D,0))</f>
        <v>657.72</v>
      </c>
      <c r="I50" t="str">
        <f>INDEX(银行日记账明细!X:X,MATCH(A50,银行日记账明细!D:D,0))</f>
        <v>JIEZHONG XU</v>
      </c>
      <c r="J50" t="str">
        <f>INDEX(银行日记账明细!Y:Y,MATCH(A50,银行日记账明细!D:D,0))</f>
        <v>X3462729X</v>
      </c>
      <c r="K50" t="str">
        <f>INDEX(银行日记账明细!K:K,MATCH(A50,银行日记账明细!D:D,0))</f>
        <v>JIEZHONG XU FTS23/0002324</v>
      </c>
      <c r="L50" t="str">
        <f t="shared" si="2"/>
        <v>FTS23/0002324</v>
      </c>
      <c r="M50" t="str">
        <f>INDEX(银行日记账明细!W:W,MATCH(A50,银行日记账明细!D:D,0))</f>
        <v>1131                应收账款</v>
      </c>
    </row>
    <row r="51" spans="1:13" x14ac:dyDescent="0.25">
      <c r="A51" s="7">
        <v>1047</v>
      </c>
      <c r="B51" s="3">
        <f>INDEX(银行流水!B:B,MATCH(A51,银行流水!A:A,0))</f>
        <v>45215</v>
      </c>
      <c r="C51" s="3">
        <f>INDEX(银行流水!C:C,MATCH(A51,银行流水!A:A,0))</f>
        <v>45215</v>
      </c>
      <c r="D51" t="str">
        <f>INDEX(银行流水!D:D,MATCH(A51,银行流水!A:A,0))</f>
        <v>TRANSF. A SU FAVOR</v>
      </c>
      <c r="E51" t="str">
        <f>INDEX(银行流水!E:E,MATCH(A51,银行流水!A:A,0))</f>
        <v>00491514-2018 MINDEST S.L.</v>
      </c>
      <c r="F51" s="5">
        <f>INDEX(银行流水!F:F,MATCH(A51,银行流水!A:A,0))</f>
        <v>2941.75</v>
      </c>
      <c r="G51" s="5">
        <f>INDEX(银行流水!G:G,MATCH(A51,银行流水!A:A,0))</f>
        <v>15536.55</v>
      </c>
      <c r="H51" s="5">
        <f>INDEX(银行日记账明细!T:T,MATCH(A51,银行日记账明细!D:D,0))</f>
        <v>2941.75</v>
      </c>
      <c r="I51" t="str">
        <f>INDEX(银行日记账明细!X:X,MATCH(A51,银行日记账明细!D:D,0))</f>
        <v>2018 MINDEST S.L</v>
      </c>
      <c r="J51" t="str">
        <f>INDEX(银行日记账明细!Y:Y,MATCH(A51,银行日记账明细!D:D,0))</f>
        <v>B67281097</v>
      </c>
      <c r="K51" t="str">
        <f>INDEX(银行日记账明细!K:K,MATCH(A51,银行日记账明细!D:D,0))</f>
        <v>2018 MINDEST S.L FTS23/0002045</v>
      </c>
      <c r="L51" t="str">
        <f t="shared" si="2"/>
        <v>FTS23/0002045</v>
      </c>
      <c r="M51" t="str">
        <f>INDEX(银行日记账明细!W:W,MATCH(A51,银行日记账明细!D:D,0))</f>
        <v>1131                应收账款</v>
      </c>
    </row>
    <row r="52" spans="1:13" x14ac:dyDescent="0.25">
      <c r="A52" s="7">
        <v>1048</v>
      </c>
      <c r="B52" s="3">
        <f>INDEX(银行流水!B:B,MATCH(A52,银行流水!A:A,0))</f>
        <v>45215</v>
      </c>
      <c r="C52" s="3">
        <f>INDEX(银行流水!C:C,MATCH(A52,银行流水!A:A,0))</f>
        <v>45215</v>
      </c>
      <c r="D52" t="str">
        <f>INDEX(银行流水!D:D,MATCH(A52,银行流水!A:A,0))</f>
        <v>TRANSF. A SU FAVOR</v>
      </c>
      <c r="E52" t="str">
        <f>INDEX(银行流水!E:E,MATCH(A52,银行流水!A:A,0))</f>
        <v>00495423-MOVIEXPRESS SEVILLA S.L</v>
      </c>
      <c r="F52" s="5">
        <f>INDEX(银行流水!F:F,MATCH(A52,银行流水!A:A,0))</f>
        <v>4896.59</v>
      </c>
      <c r="G52" s="5">
        <f>INDEX(银行流水!G:G,MATCH(A52,银行流水!A:A,0))</f>
        <v>12594.8</v>
      </c>
      <c r="H52" s="5">
        <f>INDEX(银行日记账明细!T:T,MATCH(A52,银行日记账明细!D:D,0))</f>
        <v>4896.59</v>
      </c>
      <c r="I52" t="str">
        <f>INDEX(银行日记账明细!X:X,MATCH(A52,银行日记账明细!D:D,0))</f>
        <v>WE PHONE 2016 S.L 威锋电子</v>
      </c>
      <c r="J52" t="str">
        <f>INDEX(银行日记账明细!Y:Y,MATCH(A52,银行日记账明细!D:D,0))</f>
        <v>B87358818</v>
      </c>
      <c r="K52" t="str">
        <f>INDEX(银行日记账明细!K:K,MATCH(A52,银行日记账明细!D:D,0))</f>
        <v>WE PHONE 2016 S.L 威锋电子 开给 MOVIEXPRESS SEVILLA S.L 外账发票 FTS23/0002225</v>
      </c>
      <c r="L52" t="str">
        <f t="shared" si="2"/>
        <v>FTS23/0002225</v>
      </c>
      <c r="M52" t="str">
        <f>INDEX(银行日记账明细!W:W,MATCH(A52,银行日记账明细!D:D,0))</f>
        <v>1131                应收账款</v>
      </c>
    </row>
    <row r="53" spans="1:13" x14ac:dyDescent="0.25">
      <c r="A53" s="7">
        <v>1049</v>
      </c>
      <c r="B53" s="3">
        <f>INDEX(银行流水!B:B,MATCH(A53,银行流水!A:A,0))</f>
        <v>45215</v>
      </c>
      <c r="C53" s="3">
        <f>INDEX(银行流水!C:C,MATCH(A53,银行流水!A:A,0))</f>
        <v>45215</v>
      </c>
      <c r="D53" t="str">
        <f>INDEX(银行流水!D:D,MATCH(A53,银行流水!A:A,0))</f>
        <v>TRASPASO</v>
      </c>
      <c r="E53" t="str">
        <f>INDEX(银行流水!E:E,MATCH(A53,银行流水!A:A,0))</f>
        <v/>
      </c>
      <c r="F53" s="5">
        <f>INDEX(银行流水!F:F,MATCH(A53,银行流水!A:A,0))</f>
        <v>1078</v>
      </c>
      <c r="G53" s="5">
        <f>INDEX(银行流水!G:G,MATCH(A53,银行流水!A:A,0))</f>
        <v>7698.21</v>
      </c>
      <c r="H53" s="5">
        <f>INDEX(银行日记账明细!T:T,MATCH(A53,银行日记账明细!D:D,0))</f>
        <v>1078</v>
      </c>
      <c r="I53" t="str">
        <f>INDEX(银行日记账明细!X:X,MATCH(A53,银行日记账明细!D:D,0))</f>
        <v>MI BAZAR S.L 王晓雪</v>
      </c>
      <c r="J53" t="str">
        <f>INDEX(银行日记账明细!Y:Y,MATCH(A53,银行日记账明细!D:D,0))</f>
        <v>B02837938</v>
      </c>
      <c r="K53" t="str">
        <f>INDEX(银行日记账明细!K:K,MATCH(A53,银行日记账明细!D:D,0))</f>
        <v>MI BAZAR S.L 王晓雪 FTS23/0002365</v>
      </c>
      <c r="L53" t="str">
        <f t="shared" si="2"/>
        <v>FTS23/0002365</v>
      </c>
      <c r="M53" t="str">
        <f>INDEX(银行日记账明细!W:W,MATCH(A53,银行日记账明细!D:D,0))</f>
        <v>1131                应收账款</v>
      </c>
    </row>
    <row r="54" spans="1:13" x14ac:dyDescent="0.25">
      <c r="A54" s="7">
        <v>1050</v>
      </c>
      <c r="B54" s="3">
        <f>INDEX(银行流水!B:B,MATCH(A54,银行流水!A:A,0))</f>
        <v>45215</v>
      </c>
      <c r="C54" s="3">
        <f>INDEX(银行流水!C:C,MATCH(A54,银行流水!A:A,0))</f>
        <v>45215</v>
      </c>
      <c r="D54" t="str">
        <f>INDEX(银行流水!D:D,MATCH(A54,银行流水!A:A,0))</f>
        <v>PAGA FRA N. 2023/</v>
      </c>
      <c r="E54" t="str">
        <f>INDEX(银行流水!E:E,MATCH(A54,银行流水!A:A,0))</f>
        <v>A.t. La Espada, S.l.</v>
      </c>
      <c r="F54" s="5">
        <f>INDEX(银行流水!F:F,MATCH(A54,银行流水!A:A,0))</f>
        <v>-12877.28</v>
      </c>
      <c r="G54" s="5">
        <f>INDEX(银行流水!G:G,MATCH(A54,银行流水!A:A,0))</f>
        <v>6620.21</v>
      </c>
      <c r="H54" s="5">
        <f>INDEX(银行日记账明细!T:T,MATCH(A54,银行日记账明细!D:D,0))</f>
        <v>-12877.28</v>
      </c>
      <c r="I54" t="str">
        <f>INDEX(银行日记账明细!X:X,MATCH(A54,银行日记账明细!D:D,0))</f>
        <v>LA ESPADA S.L</v>
      </c>
      <c r="J54" t="str">
        <f>INDEX(银行日记账明细!Y:Y,MATCH(A54,银行日记账明细!D:D,0))</f>
        <v>B73092454</v>
      </c>
      <c r="K54" t="str">
        <f>INDEX(银行日记账明细!K:K,MATCH(A54,银行日记账明细!D:D,0))</f>
        <v>支付 ESP清关费 发票号：2023/MAR/3006</v>
      </c>
      <c r="L54" t="str">
        <f>RIGHT(K54,LEN(K54)+1-FIND("2023/",K54))</f>
        <v>2023/MAR/3006</v>
      </c>
      <c r="M54" t="str">
        <f>INDEX(银行日记账明细!W:W,MATCH(A54,银行日记账明细!D:D,0))</f>
        <v>2121                应付账款</v>
      </c>
    </row>
    <row r="55" spans="1:13" x14ac:dyDescent="0.25">
      <c r="A55" s="7">
        <v>1051</v>
      </c>
      <c r="B55" s="3">
        <f>INDEX(银行流水!B:B,MATCH(A55,银行流水!A:A,0))</f>
        <v>45215</v>
      </c>
      <c r="C55" s="3">
        <f>INDEX(银行流水!C:C,MATCH(A55,银行流水!A:A,0))</f>
        <v>45215</v>
      </c>
      <c r="D55" t="str">
        <f>INDEX(银行流水!D:D,MATCH(A55,银行流水!A:A,0))</f>
        <v>IMPUESTOS</v>
      </c>
      <c r="E55" t="str">
        <f>INDEX(银行流水!E:E,MATCH(A55,银行流水!A:A,0))</f>
        <v>B09899717/031/2000/  /</v>
      </c>
      <c r="F55" s="5">
        <f>INDEX(银行流水!F:F,MATCH(A55,银行流水!A:A,0))</f>
        <v>-288.36</v>
      </c>
      <c r="G55" s="5">
        <f>INDEX(银行流水!G:G,MATCH(A55,银行流水!A:A,0))</f>
        <v>19497.490000000002</v>
      </c>
      <c r="H55" s="5">
        <f>INDEX(银行日记账明细!T:T,MATCH(A55,银行日记账明细!D:D,0))</f>
        <v>-288.36</v>
      </c>
      <c r="I55" t="str">
        <f>INDEX(银行日记账明细!X:X,MATCH(A55,银行日记账明细!D:D,0))</f>
        <v>AYT EXPRESS 安易通国际物流</v>
      </c>
      <c r="J55" t="str">
        <f>INDEX(银行日记账明细!Y:Y,MATCH(A55,银行日记账明细!D:D,0))</f>
        <v>B67698415</v>
      </c>
      <c r="K55" t="str">
        <f>INDEX(银行日记账明细!K:K,MATCH(A55,银行日记账明细!D:D,0))</f>
        <v>AYT清关公司 空运MOD031 自付关税</v>
      </c>
      <c r="L55" t="s">
        <v>484</v>
      </c>
      <c r="M55" t="str">
        <f>INDEX(银行日记账明细!W:W,MATCH(A55,银行日记账明细!D:D,0))</f>
        <v>2121                应付账款</v>
      </c>
    </row>
    <row r="56" spans="1:13" x14ac:dyDescent="0.25">
      <c r="A56" s="7">
        <v>1052</v>
      </c>
      <c r="B56" s="3">
        <f>INDEX(银行流水!B:B,MATCH(A56,银行流水!A:A,0))</f>
        <v>45215</v>
      </c>
      <c r="C56" s="3">
        <f>INDEX(银行流水!C:C,MATCH(A56,银行流水!A:A,0))</f>
        <v>45215</v>
      </c>
      <c r="D56" t="str">
        <f>INDEX(银行流水!D:D,MATCH(A56,银行流水!A:A,0))</f>
        <v>WINNER GESTORES</v>
      </c>
      <c r="E56" t="str">
        <f>INDEX(银行流水!E:E,MATCH(A56,银行流水!A:A,0))</f>
        <v>Recibos varios</v>
      </c>
      <c r="F56" s="5">
        <f>INDEX(银行流水!F:F,MATCH(A56,银行流水!A:A,0))</f>
        <v>-559.02</v>
      </c>
      <c r="G56" s="5">
        <f>INDEX(银行流水!G:G,MATCH(A56,银行流水!A:A,0))</f>
        <v>19785.849999999999</v>
      </c>
      <c r="H56" s="5">
        <f>INDEX(银行日记账明细!T:T,MATCH(A56,银行日记账明细!D:D,0))</f>
        <v>-559.02</v>
      </c>
      <c r="I56" t="str">
        <f>INDEX(银行日记账明细!X:X,MATCH(A56,银行日记账明细!D:D,0))</f>
        <v>WINNER GESTORES S.L.</v>
      </c>
      <c r="J56" t="str">
        <f>INDEX(银行日记账明细!Y:Y,MATCH(A56,银行日记账明细!D:D,0))</f>
        <v>B86075751</v>
      </c>
      <c r="K56" t="str">
        <f>INDEX(银行日记账明细!K:K,MATCH(A56,银行日记账明细!D:D,0))</f>
        <v>future 10/2023 会计和劳工月度服务费 发票号：762</v>
      </c>
      <c r="L56" t="str">
        <f>RIGHT(K56,LEN(K56)+1-FIND("762",K56))</f>
        <v>762</v>
      </c>
      <c r="M56" t="str">
        <f>INDEX(银行日记账明细!W:W,MATCH(A56,银行日记账明细!D:D,0))</f>
        <v>2121                应付账款</v>
      </c>
    </row>
    <row r="57" spans="1:13" x14ac:dyDescent="0.25">
      <c r="A57" s="7">
        <v>1053</v>
      </c>
      <c r="B57" s="3">
        <f>INDEX(银行流水!B:B,MATCH(A57,银行流水!A:A,0))</f>
        <v>45212</v>
      </c>
      <c r="C57" s="3">
        <f>INDEX(银行流水!C:C,MATCH(A57,银行流水!A:A,0))</f>
        <v>45212</v>
      </c>
      <c r="D57" t="str">
        <f>INDEX(银行流水!D:D,MATCH(A57,银行流水!A:A,0))</f>
        <v>TRASPASO</v>
      </c>
      <c r="E57" t="str">
        <f>INDEX(银行流水!E:E,MATCH(A57,银行流水!A:A,0))</f>
        <v/>
      </c>
      <c r="F57" s="5">
        <f>INDEX(银行流水!F:F,MATCH(A57,银行流水!A:A,0))</f>
        <v>551.20000000000005</v>
      </c>
      <c r="G57" s="5">
        <f>INDEX(银行流水!G:G,MATCH(A57,银行流水!A:A,0))</f>
        <v>20344.87</v>
      </c>
      <c r="H57" s="5">
        <f>INDEX(银行日记账明细!T:T,MATCH(A57,银行日记账明细!D:D,0))</f>
        <v>551.20000000000005</v>
      </c>
      <c r="I57" t="str">
        <f>INDEX(银行日记账明细!X:X,MATCH(A57,银行日记账明细!D:D,0))</f>
        <v>COUSINESHOP 2019 S.L</v>
      </c>
      <c r="J57" t="str">
        <f>INDEX(银行日记账明细!Y:Y,MATCH(A57,银行日记账明细!D:D,0))</f>
        <v>B67468389-4</v>
      </c>
      <c r="K57" t="str">
        <f>INDEX(银行日记账明细!K:K,MATCH(A57,银行日记账明细!D:D,0))</f>
        <v>COUSINESHOP 2019 S.L FTS23/0002359</v>
      </c>
      <c r="L57" t="str">
        <f t="shared" si="2"/>
        <v>FTS23/0002359</v>
      </c>
      <c r="M57" t="str">
        <f>INDEX(银行日记账明细!W:W,MATCH(A57,银行日记账明细!D:D,0))</f>
        <v>1131                应收账款</v>
      </c>
    </row>
    <row r="58" spans="1:13" x14ac:dyDescent="0.25">
      <c r="A58" s="7">
        <v>1054</v>
      </c>
      <c r="B58" s="3">
        <f>INDEX(银行流水!B:B,MATCH(A58,银行流水!A:A,0))</f>
        <v>45211</v>
      </c>
      <c r="C58" s="3">
        <f>INDEX(银行流水!C:C,MATCH(A58,银行流水!A:A,0))</f>
        <v>45211</v>
      </c>
      <c r="D58" t="str">
        <f>INDEX(银行流水!D:D,MATCH(A58,银行流水!A:A,0))</f>
        <v>TRASPASO</v>
      </c>
      <c r="E58" t="str">
        <f>INDEX(银行流水!E:E,MATCH(A58,银行流水!A:A,0))</f>
        <v/>
      </c>
      <c r="F58" s="5">
        <f>INDEX(银行流水!F:F,MATCH(A58,银行流水!A:A,0))</f>
        <v>415.38</v>
      </c>
      <c r="G58" s="5">
        <f>INDEX(银行流水!G:G,MATCH(A58,银行流水!A:A,0))</f>
        <v>19793.669999999998</v>
      </c>
      <c r="H58" s="5">
        <f>INDEX(银行日记账明细!T:T,MATCH(A58,银行日记账明细!D:D,0))</f>
        <v>415.38</v>
      </c>
      <c r="I58" t="str">
        <f>INDEX(银行日记账明细!X:X,MATCH(A58,银行日记账明细!D:D,0))</f>
        <v>SUPERMERCADO FORTUNA 2016 S.L</v>
      </c>
      <c r="J58" t="str">
        <f>INDEX(银行日记账明细!Y:Y,MATCH(A58,银行日记账明细!D:D,0))</f>
        <v>B87573358</v>
      </c>
      <c r="K58" t="str">
        <f>INDEX(银行日记账明细!K:K,MATCH(A58,银行日记账明细!D:D,0))</f>
        <v>SUPERMERCADO FORTUNA 2016 S.L FTS23/0002262&amp;FTS23/0002256&amp;FTS23/0002361&amp;FTS23/0002362</v>
      </c>
      <c r="L58" t="str">
        <f t="shared" si="2"/>
        <v>FTS23/0002262&amp;FTS23/0002256&amp;FTS23/0002361&amp;FTS23/0002362</v>
      </c>
      <c r="M58" t="str">
        <f>INDEX(银行日记账明细!W:W,MATCH(A58,银行日记账明细!D:D,0))</f>
        <v>1131                应收账款</v>
      </c>
    </row>
    <row r="59" spans="1:13" x14ac:dyDescent="0.25">
      <c r="A59" s="7">
        <v>1055</v>
      </c>
      <c r="B59" s="3">
        <f>INDEX(银行流水!B:B,MATCH(A59,银行流水!A:A,0))</f>
        <v>45211</v>
      </c>
      <c r="C59" s="3">
        <f>INDEX(银行流水!C:C,MATCH(A59,银行流水!A:A,0))</f>
        <v>45211</v>
      </c>
      <c r="D59" t="str">
        <f>INDEX(银行流水!D:D,MATCH(A59,银行流水!A:A,0))</f>
        <v>YOU MOBILE TELEC.</v>
      </c>
      <c r="E59" t="str">
        <f>INDEX(银行流水!E:E,MATCH(A59,银行流水!A:A,0))</f>
        <v>Recibos varios</v>
      </c>
      <c r="F59" s="5">
        <f>INDEX(银行流水!F:F,MATCH(A59,银行流水!A:A,0))</f>
        <v>-9.66</v>
      </c>
      <c r="G59" s="5">
        <f>INDEX(银行流水!G:G,MATCH(A59,银行流水!A:A,0))</f>
        <v>19378.29</v>
      </c>
      <c r="H59" s="5">
        <f>INDEX(银行日记账明细!T:T,MATCH(A59,银行日记账明细!D:D,0))</f>
        <v>-9.66</v>
      </c>
      <c r="I59" t="str">
        <f>INDEX(银行日记账明细!X:X,MATCH(A59,银行日记账明细!D:D,0))</f>
        <v>Youmobile Telecom Spain S.L</v>
      </c>
      <c r="J59" t="str">
        <f>INDEX(银行日记账明细!Y:Y,MATCH(A59,银行日记账明细!D:D,0))</f>
        <v>B86948700</v>
      </c>
      <c r="K59" t="str">
        <f>INDEX(银行日记账明细!K:K,MATCH(A59,银行日记账明细!D:D,0))</f>
        <v>688183667 Tariff_7.9_2020 09月费用 FT N.230811764</v>
      </c>
      <c r="L59" t="str">
        <f>RIGHT(K59,LEN(K59)+1-FIND("FT",K59))</f>
        <v>FT N.230811764</v>
      </c>
      <c r="M59" t="str">
        <f>INDEX(银行日记账明细!W:W,MATCH(A59,银行日记账明细!D:D,0))</f>
        <v>2121                应付账款</v>
      </c>
    </row>
    <row r="60" spans="1:13" x14ac:dyDescent="0.25">
      <c r="A60" s="7">
        <v>1056</v>
      </c>
      <c r="B60" s="3">
        <f>INDEX(银行流水!B:B,MATCH(A60,银行流水!A:A,0))</f>
        <v>45211</v>
      </c>
      <c r="C60" s="3">
        <f>INDEX(银行流水!C:C,MATCH(A60,银行流水!A:A,0))</f>
        <v>45211</v>
      </c>
      <c r="D60" t="str">
        <f>INDEX(银行流水!D:D,MATCH(A60,银行流水!A:A,0))</f>
        <v>TRANSF. A SU FAVOR</v>
      </c>
      <c r="E60" t="str">
        <f>INDEX(银行流水!E:E,MATCH(A60,银行流水!A:A,0))</f>
        <v>00810003-XIAOLAN HE</v>
      </c>
      <c r="F60" s="5">
        <f>INDEX(银行流水!F:F,MATCH(A60,银行流水!A:A,0))</f>
        <v>308.25</v>
      </c>
      <c r="G60" s="5">
        <f>INDEX(银行流水!G:G,MATCH(A60,银行流水!A:A,0))</f>
        <v>19387.95</v>
      </c>
      <c r="H60" s="5">
        <f>INDEX(银行日记账明细!T:T,MATCH(A60,银行日记账明细!D:D,0))</f>
        <v>308.25</v>
      </c>
      <c r="I60" t="str">
        <f>INDEX(银行日记账明细!X:X,MATCH(A60,银行日记账明细!D:D,0))</f>
        <v>XIAOLAN HE</v>
      </c>
      <c r="J60" t="str">
        <f>INDEX(银行日记账明细!Y:Y,MATCH(A60,银行日记账明细!D:D,0))</f>
        <v>X6940152V</v>
      </c>
      <c r="K60" t="str">
        <f>INDEX(银行日记账明细!K:K,MATCH(A60,银行日记账明细!D:D,0))</f>
        <v>XIAOLAN HE FTS23/0002345</v>
      </c>
      <c r="L60" t="str">
        <f t="shared" si="2"/>
        <v>FTS23/0002345</v>
      </c>
      <c r="M60" t="str">
        <f>INDEX(银行日记账明细!W:W,MATCH(A60,银行日记账明细!D:D,0))</f>
        <v>1131                应收账款</v>
      </c>
    </row>
    <row r="61" spans="1:13" x14ac:dyDescent="0.25">
      <c r="A61" s="7">
        <v>1057</v>
      </c>
      <c r="B61" s="3">
        <f>INDEX(银行流水!B:B,MATCH(A61,银行流水!A:A,0))</f>
        <v>45211</v>
      </c>
      <c r="C61" s="3">
        <f>INDEX(银行流水!C:C,MATCH(A61,银行流水!A:A,0))</f>
        <v>45211</v>
      </c>
      <c r="D61" t="str">
        <f>INDEX(银行流水!D:D,MATCH(A61,银行流水!A:A,0))</f>
        <v>TRANSF. A SU FAVOR</v>
      </c>
      <c r="E61" t="str">
        <f>INDEX(银行流水!E:E,MATCH(A61,银行流水!A:A,0))</f>
        <v>01821329-SENWEI WU</v>
      </c>
      <c r="F61" s="5">
        <f>INDEX(银行流水!F:F,MATCH(A61,银行流水!A:A,0))</f>
        <v>555.76</v>
      </c>
      <c r="G61" s="5">
        <f>INDEX(银行流水!G:G,MATCH(A61,银行流水!A:A,0))</f>
        <v>19079.7</v>
      </c>
      <c r="H61" s="5">
        <f>INDEX(银行日记账明细!T:T,MATCH(A61,银行日记账明细!D:D,0))</f>
        <v>555.76</v>
      </c>
      <c r="I61" t="str">
        <f>INDEX(银行日记账明细!X:X,MATCH(A61,银行日记账明细!D:D,0))</f>
        <v>SENWEI WU</v>
      </c>
      <c r="J61" t="str">
        <f>INDEX(银行日记账明细!Y:Y,MATCH(A61,银行日记账明细!D:D,0))</f>
        <v>X4000096M</v>
      </c>
      <c r="K61" t="str">
        <f>INDEX(银行日记账明细!K:K,MATCH(A61,银行日记账明细!D:D,0))</f>
        <v>SENWEI WU FTS23/0002336&amp;FTS23/0002231</v>
      </c>
      <c r="L61" t="str">
        <f t="shared" si="2"/>
        <v>FTS23/0002336&amp;FTS23/0002231</v>
      </c>
      <c r="M61" t="str">
        <f>INDEX(银行日记账明细!W:W,MATCH(A61,银行日记账明细!D:D,0))</f>
        <v>1131                应收账款</v>
      </c>
    </row>
    <row r="62" spans="1:13" x14ac:dyDescent="0.25">
      <c r="A62" s="7">
        <v>1058</v>
      </c>
      <c r="B62" s="3">
        <f>INDEX(银行流水!B:B,MATCH(A62,银行流水!A:A,0))</f>
        <v>45210</v>
      </c>
      <c r="C62" s="3">
        <f>INDEX(银行流水!C:C,MATCH(A62,银行流水!A:A,0))</f>
        <v>45210</v>
      </c>
      <c r="D62" t="str">
        <f>INDEX(银行流水!D:D,MATCH(A62,银行流水!A:A,0))</f>
        <v>TRASPASO</v>
      </c>
      <c r="E62" t="str">
        <f>INDEX(银行流水!E:E,MATCH(A62,银行流水!A:A,0))</f>
        <v/>
      </c>
      <c r="F62" s="5">
        <f>INDEX(银行流水!F:F,MATCH(A62,银行流水!A:A,0))</f>
        <v>806.3</v>
      </c>
      <c r="G62" s="5">
        <f>INDEX(银行流水!G:G,MATCH(A62,银行流水!A:A,0))</f>
        <v>18523.939999999999</v>
      </c>
      <c r="H62" s="5">
        <f>INDEX(银行日记账明细!T:T,MATCH(A62,银行日记账明细!D:D,0))</f>
        <v>806.3</v>
      </c>
      <c r="I62" t="str">
        <f>INDEX(银行日记账明细!X:X,MATCH(A62,银行日记账明细!D:D,0))</f>
        <v>NOU MAXI SARRIA DE TER S.L.</v>
      </c>
      <c r="J62" t="str">
        <f>INDEX(银行日记账明细!Y:Y,MATCH(A62,银行日记账明细!D:D,0))</f>
        <v>B16874737</v>
      </c>
      <c r="K62" t="str">
        <f>INDEX(银行日记账明细!K:K,MATCH(A62,银行日记账明细!D:D,0))</f>
        <v>NOU MAXI SARRIA DE TER S.L. FTS23/0002357</v>
      </c>
      <c r="L62" t="str">
        <f t="shared" si="2"/>
        <v>FTS23/0002357</v>
      </c>
      <c r="M62" t="str">
        <f>INDEX(银行日记账明细!W:W,MATCH(A62,银行日记账明细!D:D,0))</f>
        <v>1131                应收账款</v>
      </c>
    </row>
    <row r="63" spans="1:13" x14ac:dyDescent="0.25">
      <c r="A63" s="7">
        <v>1059</v>
      </c>
      <c r="B63" s="3">
        <f>INDEX(银行流水!B:B,MATCH(A63,银行流水!A:A,0))</f>
        <v>45209</v>
      </c>
      <c r="C63" s="3">
        <f>INDEX(银行流水!C:C,MATCH(A63,银行流水!A:A,0))</f>
        <v>45209</v>
      </c>
      <c r="D63" t="str">
        <f>INDEX(银行流水!D:D,MATCH(A63,银行流水!A:A,0))</f>
        <v>TRASPASO</v>
      </c>
      <c r="E63" t="str">
        <f>INDEX(银行流水!E:E,MATCH(A63,银行流水!A:A,0))</f>
        <v/>
      </c>
      <c r="F63" s="5">
        <f>INDEX(银行流水!F:F,MATCH(A63,银行流水!A:A,0))</f>
        <v>2390.5700000000002</v>
      </c>
      <c r="G63" s="5">
        <f>INDEX(银行流水!G:G,MATCH(A63,银行流水!A:A,0))</f>
        <v>17717.64</v>
      </c>
      <c r="H63" s="5">
        <f>INDEX(银行日记账明细!T:T,MATCH(A63,银行日记账明细!D:D,0))</f>
        <v>2390.5700000000002</v>
      </c>
      <c r="I63" t="str">
        <f>INDEX(银行日记账明细!X:X,MATCH(A63,银行日记账明细!D:D,0))</f>
        <v>LEAF &amp; HOUSE S.L</v>
      </c>
      <c r="J63" t="str">
        <f>INDEX(银行日记账明细!Y:Y,MATCH(A63,银行日记账明细!D:D,0))</f>
        <v>B67441618</v>
      </c>
      <c r="K63" t="str">
        <f>INDEX(银行日记账明细!K:K,MATCH(A63,银行日记账明细!D:D,0))</f>
        <v>LEAF &amp; HOUSE S.L FTS23/0001753</v>
      </c>
      <c r="L63" t="str">
        <f t="shared" si="2"/>
        <v>FTS23/0001753</v>
      </c>
      <c r="M63" t="str">
        <f>INDEX(银行日记账明细!W:W,MATCH(A63,银行日记账明细!D:D,0))</f>
        <v>1131                应收账款</v>
      </c>
    </row>
    <row r="64" spans="1:13" x14ac:dyDescent="0.25">
      <c r="A64" s="7">
        <v>1060</v>
      </c>
      <c r="B64" s="3">
        <f>INDEX(银行流水!B:B,MATCH(A64,银行流水!A:A,0))</f>
        <v>45209</v>
      </c>
      <c r="C64" s="3">
        <f>INDEX(银行流水!C:C,MATCH(A64,银行流水!A:A,0))</f>
        <v>45209</v>
      </c>
      <c r="D64" t="str">
        <f>INDEX(银行流水!D:D,MATCH(A64,银行流水!A:A,0))</f>
        <v>TRASPASO</v>
      </c>
      <c r="E64" t="str">
        <f>INDEX(银行流水!E:E,MATCH(A64,银行流水!A:A,0))</f>
        <v/>
      </c>
      <c r="F64" s="5">
        <f>INDEX(银行流水!F:F,MATCH(A64,银行流水!A:A,0))</f>
        <v>464.99</v>
      </c>
      <c r="G64" s="5">
        <f>INDEX(银行流水!G:G,MATCH(A64,银行流水!A:A,0))</f>
        <v>15327.07</v>
      </c>
      <c r="H64" s="5">
        <f>INDEX(银行日记账明细!T:T,MATCH(A64,银行日记账明细!D:D,0))</f>
        <v>464.99</v>
      </c>
      <c r="I64" t="str">
        <f>INDEX(银行日记账明细!X:X,MATCH(A64,银行日记账明细!D:D,0))</f>
        <v>ZHU HUANHAI</v>
      </c>
      <c r="J64" t="str">
        <f>INDEX(银行日记账明细!Y:Y,MATCH(A64,银行日记账明细!D:D,0))</f>
        <v>X7795207R</v>
      </c>
      <c r="K64" t="str">
        <f>INDEX(银行日记账明细!K:K,MATCH(A64,银行日记账明细!D:D,0))</f>
        <v>ZHU HUANHAI FTS23/0002229</v>
      </c>
      <c r="L64" t="str">
        <f t="shared" si="2"/>
        <v>FTS23/0002229</v>
      </c>
      <c r="M64" t="str">
        <f>INDEX(银行日记账明细!W:W,MATCH(A64,银行日记账明细!D:D,0))</f>
        <v>1131                应收账款</v>
      </c>
    </row>
    <row r="65" spans="1:13" x14ac:dyDescent="0.25">
      <c r="A65" s="7">
        <v>1061</v>
      </c>
      <c r="B65" s="3">
        <f>INDEX(银行流水!B:B,MATCH(A65,银行流水!A:A,0))</f>
        <v>45209</v>
      </c>
      <c r="C65" s="3">
        <f>INDEX(银行流水!C:C,MATCH(A65,银行流水!A:A,0))</f>
        <v>45209</v>
      </c>
      <c r="D65" t="str">
        <f>INDEX(银行流水!D:D,MATCH(A65,银行流水!A:A,0))</f>
        <v>TRANSF. A SU FAVOR</v>
      </c>
      <c r="E65" t="str">
        <f>INDEX(银行流水!E:E,MATCH(A65,银行流水!A:A,0))</f>
        <v>00810003-XIAOLAN HE</v>
      </c>
      <c r="F65" s="5">
        <f>INDEX(银行流水!F:F,MATCH(A65,银行流水!A:A,0))</f>
        <v>1852.05</v>
      </c>
      <c r="G65" s="5">
        <f>INDEX(银行流水!G:G,MATCH(A65,银行流水!A:A,0))</f>
        <v>14862.08</v>
      </c>
      <c r="H65" s="5">
        <f>INDEX(银行日记账明细!T:T,MATCH(A65,银行日记账明细!D:D,0))</f>
        <v>1852.05</v>
      </c>
      <c r="I65" t="str">
        <f>INDEX(银行日记账明细!X:X,MATCH(A65,银行日记账明细!D:D,0))</f>
        <v>XIAOLAN HE</v>
      </c>
      <c r="J65" t="str">
        <f>INDEX(银行日记账明细!Y:Y,MATCH(A65,银行日记账明细!D:D,0))</f>
        <v>X6940152V</v>
      </c>
      <c r="K65" t="str">
        <f>INDEX(银行日记账明细!K:K,MATCH(A65,银行日记账明细!D:D,0))</f>
        <v>XIAOLAN HE FTS23/0002311</v>
      </c>
      <c r="L65" t="str">
        <f t="shared" si="2"/>
        <v>FTS23/0002311</v>
      </c>
      <c r="M65" t="str">
        <f>INDEX(银行日记账明细!W:W,MATCH(A65,银行日记账明细!D:D,0))</f>
        <v>1131                应收账款</v>
      </c>
    </row>
    <row r="66" spans="1:13" x14ac:dyDescent="0.25">
      <c r="A66" s="7">
        <v>1062</v>
      </c>
      <c r="B66" s="3">
        <f>INDEX(银行流水!B:B,MATCH(A66,银行流水!A:A,0))</f>
        <v>45209</v>
      </c>
      <c r="C66" s="3">
        <f>INDEX(银行流水!C:C,MATCH(A66,银行流水!A:A,0))</f>
        <v>45209</v>
      </c>
      <c r="D66" t="str">
        <f>INDEX(银行流水!D:D,MATCH(A66,银行流水!A:A,0))</f>
        <v>TRANSF. A SU FAVOR</v>
      </c>
      <c r="E66" t="str">
        <f>INDEX(银行流水!E:E,MATCH(A66,银行流水!A:A,0))</f>
        <v>00810435-MIGO ISLA S.L.</v>
      </c>
      <c r="F66" s="5">
        <f>INDEX(银行流水!F:F,MATCH(A66,银行流水!A:A,0))</f>
        <v>3047.59</v>
      </c>
      <c r="G66" s="5">
        <f>INDEX(银行流水!G:G,MATCH(A66,银行流水!A:A,0))</f>
        <v>13010.03</v>
      </c>
      <c r="H66" s="5">
        <f>INDEX(银行日记账明细!T:T,MATCH(A66,银行日记账明细!D:D,0))</f>
        <v>3047.59</v>
      </c>
      <c r="I66" t="str">
        <f>INDEX(银行日记账明细!X:X,MATCH(A66,银行日记账明细!D:D,0))</f>
        <v>MIGO ISLA S.L</v>
      </c>
      <c r="J66" t="str">
        <f>INDEX(银行日记账明细!Y:Y,MATCH(A66,银行日记账明细!D:D,0))</f>
        <v>B57886137</v>
      </c>
      <c r="K66" t="str">
        <f>INDEX(银行日记账明细!K:K,MATCH(A66,银行日记账明细!D:D,0))</f>
        <v>MIGO ISLA S.L FTS23/0002105&amp;FTS23/0002040</v>
      </c>
      <c r="L66" t="str">
        <f t="shared" si="2"/>
        <v>FTS23/0002105&amp;FTS23/0002040</v>
      </c>
      <c r="M66" t="str">
        <f>INDEX(银行日记账明细!W:W,MATCH(A66,银行日记账明细!D:D,0))</f>
        <v>1131                应收账款</v>
      </c>
    </row>
    <row r="67" spans="1:13" x14ac:dyDescent="0.25">
      <c r="A67" s="7">
        <v>1063</v>
      </c>
      <c r="B67" s="3">
        <f>INDEX(银行流水!B:B,MATCH(A67,银行流水!A:A,0))</f>
        <v>45208</v>
      </c>
      <c r="C67" s="3">
        <f>INDEX(银行流水!C:C,MATCH(A67,银行流水!A:A,0))</f>
        <v>45208</v>
      </c>
      <c r="D67" t="str">
        <f>INDEX(银行流水!D:D,MATCH(A67,银行流水!A:A,0))</f>
        <v>TRASPASO</v>
      </c>
      <c r="E67" t="str">
        <f>INDEX(银行流水!E:E,MATCH(A67,银行流水!A:A,0))</f>
        <v/>
      </c>
      <c r="F67" s="5">
        <f>INDEX(银行流水!F:F,MATCH(A67,银行流水!A:A,0))</f>
        <v>357.01</v>
      </c>
      <c r="G67" s="5">
        <f>INDEX(银行流水!G:G,MATCH(A67,银行流水!A:A,0))</f>
        <v>9962.44</v>
      </c>
      <c r="H67" s="5">
        <f>INDEX(银行日记账明细!T:T,MATCH(A67,银行日记账明细!D:D,0))</f>
        <v>357.01</v>
      </c>
      <c r="I67" t="str">
        <f>INDEX(银行日记账明细!X:X,MATCH(A67,银行日记账明细!D:D,0))</f>
        <v>EL AZRAK MERJANI HAMZA</v>
      </c>
      <c r="J67" t="str">
        <f>INDEX(银行日记账明细!Y:Y,MATCH(A67,银行日记账明细!D:D,0))</f>
        <v>04660340B</v>
      </c>
      <c r="K67" t="str">
        <f>INDEX(银行日记账明细!K:K,MATCH(A67,银行日记账明细!D:D,0))</f>
        <v>EL AZRAK MERJANI HAMZA FTS23/0002234&amp;FTS23/0002293</v>
      </c>
      <c r="L67" t="str">
        <f t="shared" si="2"/>
        <v>FTS23/0002234&amp;FTS23/0002293</v>
      </c>
      <c r="M67" t="str">
        <f>INDEX(银行日记账明细!W:W,MATCH(A67,银行日记账明细!D:D,0))</f>
        <v>1131                应收账款</v>
      </c>
    </row>
    <row r="68" spans="1:13" x14ac:dyDescent="0.25">
      <c r="A68" s="7">
        <v>1064</v>
      </c>
      <c r="B68" s="3">
        <f>INDEX(银行流水!B:B,MATCH(A68,银行流水!A:A,0))</f>
        <v>45208</v>
      </c>
      <c r="C68" s="3">
        <f>INDEX(银行流水!C:C,MATCH(A68,银行流水!A:A,0))</f>
        <v>45208</v>
      </c>
      <c r="D68" t="str">
        <f>INDEX(银行流水!D:D,MATCH(A68,银行流水!A:A,0))</f>
        <v>TRASPASO</v>
      </c>
      <c r="E68" t="str">
        <f>INDEX(银行流水!E:E,MATCH(A68,银行流水!A:A,0))</f>
        <v/>
      </c>
      <c r="F68" s="5">
        <f>INDEX(银行流水!F:F,MATCH(A68,银行流水!A:A,0))</f>
        <v>306.77</v>
      </c>
      <c r="G68" s="5">
        <f>INDEX(银行流水!G:G,MATCH(A68,银行流水!A:A,0))</f>
        <v>9605.43</v>
      </c>
      <c r="H68" s="5">
        <f>INDEX(银行日记账明细!T:T,MATCH(A68,银行日记账明细!D:D,0))</f>
        <v>306.77</v>
      </c>
      <c r="I68" t="str">
        <f>INDEX(银行日记账明细!X:X,MATCH(A68,银行日记账明细!D:D,0))</f>
        <v>GRAN MEDINA S.L</v>
      </c>
      <c r="J68" t="str">
        <f>INDEX(银行日记账明细!Y:Y,MATCH(A68,银行日记账明细!D:D,0))</f>
        <v>B88156856</v>
      </c>
      <c r="K68" t="str">
        <f>INDEX(银行日记账明细!K:K,MATCH(A68,银行日记账明细!D:D,0))</f>
        <v>GRAN MEDINA S.L FTS23/0002318</v>
      </c>
      <c r="L68" t="str">
        <f t="shared" si="2"/>
        <v>FTS23/0002318</v>
      </c>
      <c r="M68" t="str">
        <f>INDEX(银行日记账明细!W:W,MATCH(A68,银行日记账明细!D:D,0))</f>
        <v>1131                应收账款</v>
      </c>
    </row>
    <row r="69" spans="1:13" x14ac:dyDescent="0.25">
      <c r="A69" s="7">
        <v>1065</v>
      </c>
      <c r="B69" s="3">
        <f>INDEX(银行流水!B:B,MATCH(A69,银行流水!A:A,0))</f>
        <v>45206</v>
      </c>
      <c r="C69" s="3">
        <f>INDEX(银行流水!C:C,MATCH(A69,银行流水!A:A,0))</f>
        <v>45206</v>
      </c>
      <c r="D69" t="str">
        <f>INDEX(银行流水!D:D,MATCH(A69,银行流水!A:A,0))</f>
        <v>TRASPASO</v>
      </c>
      <c r="E69" t="str">
        <f>INDEX(银行流水!E:E,MATCH(A69,银行流水!A:A,0))</f>
        <v/>
      </c>
      <c r="F69" s="5">
        <f>INDEX(银行流水!F:F,MATCH(A69,银行流水!A:A,0))</f>
        <v>988.97</v>
      </c>
      <c r="G69" s="5">
        <f>INDEX(银行流水!G:G,MATCH(A69,银行流水!A:A,0))</f>
        <v>9298.66</v>
      </c>
      <c r="H69" s="5">
        <f>INDEX(银行日记账明细!T:T,MATCH(A69,银行日记账明细!D:D,0))</f>
        <v>988.97</v>
      </c>
      <c r="I69" t="str">
        <f>INDEX(银行日记账明细!X:X,MATCH(A69,银行日记账明细!D:D,0))</f>
        <v>IUNTECH GALICIA S.L 齐力分公司</v>
      </c>
      <c r="J69" t="str">
        <f>INDEX(银行日记账明细!Y:Y,MATCH(A69,银行日记账明细!D:D,0))</f>
        <v>B27811553</v>
      </c>
      <c r="K69" t="str">
        <f>INDEX(银行日记账明细!K:K,MATCH(A69,银行日记账明细!D:D,0))</f>
        <v>IUNTECH GALICIA S.L 齐力分公司 FTS23/0001933至FTS23/0002050</v>
      </c>
      <c r="L69" t="str">
        <f t="shared" si="2"/>
        <v>FTS23/0001933至FTS23/0002050</v>
      </c>
      <c r="M69" t="str">
        <f>INDEX(银行日记账明细!W:W,MATCH(A69,银行日记账明细!D:D,0))</f>
        <v>1131                应收账款</v>
      </c>
    </row>
    <row r="70" spans="1:13" x14ac:dyDescent="0.25">
      <c r="A70" s="7">
        <v>1066</v>
      </c>
      <c r="B70" s="3">
        <f>INDEX(银行流水!B:B,MATCH(A70,银行流水!A:A,0))</f>
        <v>45205</v>
      </c>
      <c r="C70" s="3">
        <f>INDEX(银行流水!C:C,MATCH(A70,银行流水!A:A,0))</f>
        <v>45205</v>
      </c>
      <c r="D70" t="str">
        <f>INDEX(银行流水!D:D,MATCH(A70,银行流水!A:A,0))</f>
        <v>TRANSF. A SU FAVOR</v>
      </c>
      <c r="E70" t="str">
        <f>INDEX(银行流水!E:E,MATCH(A70,银行流水!A:A,0))</f>
        <v>00490390-BAZAR LEGANES CENTRAL S</v>
      </c>
      <c r="F70" s="5">
        <f>INDEX(银行流水!F:F,MATCH(A70,银行流水!A:A,0))</f>
        <v>831.15</v>
      </c>
      <c r="G70" s="5">
        <f>INDEX(银行流水!G:G,MATCH(A70,银行流水!A:A,0))</f>
        <v>8309.69</v>
      </c>
      <c r="H70" s="5">
        <f>INDEX(银行日记账明细!T:T,MATCH(A70,银行日记账明细!D:D,0))</f>
        <v>831.15</v>
      </c>
      <c r="I70" t="str">
        <f>INDEX(银行日记账明细!X:X,MATCH(A70,银行日记账明细!D:D,0))</f>
        <v>BAZAR LEGANES CENTRAL S.L</v>
      </c>
      <c r="J70" t="str">
        <f>INDEX(银行日记账明细!Y:Y,MATCH(A70,银行日记账明细!D:D,0))</f>
        <v>B13879051</v>
      </c>
      <c r="K70" t="str">
        <f>INDEX(银行日记账明细!K:K,MATCH(A70,银行日记账明细!D:D,0))</f>
        <v>BAZAR LEGANES CENTRAL S.L FTS23/0002228&amp;FTS23/0002303</v>
      </c>
      <c r="L70" t="str">
        <f t="shared" si="2"/>
        <v>FTS23/0002228&amp;FTS23/0002303</v>
      </c>
      <c r="M70" t="str">
        <f>INDEX(银行日记账明细!W:W,MATCH(A70,银行日记账明细!D:D,0))</f>
        <v>1131                应收账款</v>
      </c>
    </row>
    <row r="71" spans="1:13" x14ac:dyDescent="0.25">
      <c r="A71" s="7">
        <v>1067</v>
      </c>
      <c r="B71" s="3">
        <f>INDEX(银行流水!B:B,MATCH(A71,银行流水!A:A,0))</f>
        <v>45205</v>
      </c>
      <c r="C71" s="3">
        <f>INDEX(银行流水!C:C,MATCH(A71,银行流水!A:A,0))</f>
        <v>45205</v>
      </c>
      <c r="D71" t="str">
        <f>INDEX(银行流水!D:D,MATCH(A71,银行流水!A:A,0))</f>
        <v>TRANSF. A SU FAVOR</v>
      </c>
      <c r="E71" t="str">
        <f>INDEX(银行流水!E:E,MATCH(A71,银行流水!A:A,0))</f>
        <v>00811399-XIN XIN SHANGCHANG SOCI</v>
      </c>
      <c r="F71" s="5">
        <f>INDEX(银行流水!F:F,MATCH(A71,银行流水!A:A,0))</f>
        <v>1539.1</v>
      </c>
      <c r="G71" s="5">
        <f>INDEX(银行流水!G:G,MATCH(A71,银行流水!A:A,0))</f>
        <v>7478.54</v>
      </c>
      <c r="H71" s="5">
        <f>INDEX(银行日记账明细!T:T,MATCH(A71,银行日记账明细!D:D,0))</f>
        <v>1539.1</v>
      </c>
      <c r="I71" t="str">
        <f>INDEX(银行日记账明细!X:X,MATCH(A71,银行日记账明细!D:D,0))</f>
        <v>XINXIN SHANGCHANG S.L</v>
      </c>
      <c r="J71" t="str">
        <f>INDEX(银行日记账明细!Y:Y,MATCH(A71,银行日记账明细!D:D,0))</f>
        <v>B57691495</v>
      </c>
      <c r="K71" t="str">
        <f>INDEX(银行日记账明细!K:K,MATCH(A71,银行日记账明细!D:D,0))</f>
        <v>XINXIN SHANGCHANG S.L FTS23/0002183&amp;FTS23/0002265</v>
      </c>
      <c r="L71" t="str">
        <f t="shared" si="2"/>
        <v>FTS23/0002183&amp;FTS23/0002265</v>
      </c>
      <c r="M71" t="str">
        <f>INDEX(银行日记账明细!W:W,MATCH(A71,银行日记账明细!D:D,0))</f>
        <v>1131                应收账款</v>
      </c>
    </row>
    <row r="72" spans="1:13" x14ac:dyDescent="0.25">
      <c r="A72" s="7">
        <v>1068</v>
      </c>
      <c r="B72" s="3">
        <f>INDEX(银行流水!B:B,MATCH(A72,银行流水!A:A,0))</f>
        <v>45204</v>
      </c>
      <c r="C72" s="3">
        <f>INDEX(银行流水!C:C,MATCH(A72,银行流水!A:A,0))</f>
        <v>45204</v>
      </c>
      <c r="D72" t="str">
        <f>INDEX(银行流水!D:D,MATCH(A72,银行流水!A:A,0))</f>
        <v>TRASPASO</v>
      </c>
      <c r="E72" t="str">
        <f>INDEX(银行流水!E:E,MATCH(A72,银行流水!A:A,0))</f>
        <v/>
      </c>
      <c r="F72" s="5">
        <f>INDEX(银行流水!F:F,MATCH(A72,银行流水!A:A,0))</f>
        <v>195</v>
      </c>
      <c r="G72" s="5">
        <f>INDEX(银行流水!G:G,MATCH(A72,银行流水!A:A,0))</f>
        <v>5939.44</v>
      </c>
      <c r="H72" s="5">
        <f>INDEX(银行日记账明细!T:T,MATCH(A72,银行日记账明细!D:D,0))</f>
        <v>195</v>
      </c>
      <c r="I72" t="str">
        <f>INDEX(银行日记账明细!X:X,MATCH(A72,银行日记账明细!D:D,0))</f>
        <v>RACHIDA CHAABI</v>
      </c>
      <c r="J72" t="str">
        <f>INDEX(银行日记账明细!Y:Y,MATCH(A72,银行日记账明细!D:D,0))</f>
        <v>X2358853L</v>
      </c>
      <c r="K72" t="str">
        <f>INDEX(银行日记账明细!K:K,MATCH(A72,银行日记账明细!D:D,0))</f>
        <v>RACHIDA CHAABI FTS23/0002294&amp;FTS23/0002304</v>
      </c>
      <c r="L72" t="str">
        <f t="shared" si="2"/>
        <v>FTS23/0002294&amp;FTS23/0002304</v>
      </c>
      <c r="M72" t="str">
        <f>INDEX(银行日记账明细!W:W,MATCH(A72,银行日记账明细!D:D,0))</f>
        <v>1131                应收账款</v>
      </c>
    </row>
    <row r="73" spans="1:13" x14ac:dyDescent="0.25">
      <c r="A73" s="7">
        <v>1069</v>
      </c>
      <c r="B73" s="3">
        <f>INDEX(银行流水!B:B,MATCH(A73,银行流水!A:A,0))</f>
        <v>45203</v>
      </c>
      <c r="C73" s="3">
        <f>INDEX(银行流水!C:C,MATCH(A73,银行流水!A:A,0))</f>
        <v>45203</v>
      </c>
      <c r="D73" t="str">
        <f>INDEX(银行流水!D:D,MATCH(A73,银行流水!A:A,0))</f>
        <v>TRANSF. A SU FAVOR</v>
      </c>
      <c r="E73" t="str">
        <f>INDEX(银行流水!E:E,MATCH(A73,银行流水!A:A,0))</f>
        <v>30080068-TE ESPERAMOS SL</v>
      </c>
      <c r="F73" s="5">
        <f>INDEX(银行流水!F:F,MATCH(A73,银行流水!A:A,0))</f>
        <v>720.83</v>
      </c>
      <c r="G73" s="5">
        <f>INDEX(银行流水!G:G,MATCH(A73,银行流水!A:A,0))</f>
        <v>5744.44</v>
      </c>
      <c r="H73" s="5">
        <f>INDEX(银行日记账明细!T:T,MATCH(A73,银行日记账明细!D:D,0))</f>
        <v>720.83</v>
      </c>
      <c r="I73" t="str">
        <f>INDEX(银行日记账明细!X:X,MATCH(A73,银行日记账明细!D:D,0))</f>
        <v>TE ESPERAMOS S.L.</v>
      </c>
      <c r="J73" t="str">
        <f>INDEX(银行日记账明细!Y:Y,MATCH(A73,银行日记账明细!D:D,0))</f>
        <v>B71024418</v>
      </c>
      <c r="K73" t="str">
        <f>INDEX(银行日记账明细!K:K,MATCH(A73,银行日记账明细!D:D,0))</f>
        <v>TE ESPERAMOS S.L. FTS23/0002033</v>
      </c>
      <c r="L73" t="str">
        <f t="shared" si="2"/>
        <v>FTS23/0002033</v>
      </c>
      <c r="M73" t="str">
        <f>INDEX(银行日记账明细!W:W,MATCH(A73,银行日记账明细!D:D,0))</f>
        <v>1131                应收账款</v>
      </c>
    </row>
    <row r="74" spans="1:13" x14ac:dyDescent="0.25">
      <c r="A74" s="7">
        <v>1070</v>
      </c>
      <c r="B74" s="3">
        <f>INDEX(银行流水!B:B,MATCH(A74,银行流水!A:A,0))</f>
        <v>45203</v>
      </c>
      <c r="C74" s="3">
        <f>INDEX(银行流水!C:C,MATCH(A74,银行流水!A:A,0))</f>
        <v>45203</v>
      </c>
      <c r="D74" t="str">
        <f>INDEX(银行流水!D:D,MATCH(A74,银行流水!A:A,0))</f>
        <v>TRASPASO</v>
      </c>
      <c r="E74" t="str">
        <f>INDEX(银行流水!E:E,MATCH(A74,银行流水!A:A,0))</f>
        <v/>
      </c>
      <c r="F74" s="5">
        <f>INDEX(银行流水!F:F,MATCH(A74,银行流水!A:A,0))</f>
        <v>2644.8</v>
      </c>
      <c r="G74" s="5">
        <f>INDEX(银行流水!G:G,MATCH(A74,银行流水!A:A,0))</f>
        <v>5023.6099999999997</v>
      </c>
      <c r="H74" s="5">
        <f>INDEX(银行日记账明细!T:T,MATCH(A74,银行日记账明细!D:D,0))</f>
        <v>2644.8</v>
      </c>
      <c r="I74" t="str">
        <f>INDEX(银行日记账明细!X:X,MATCH(A74,银行日记账明细!D:D,0))</f>
        <v>BAZAR GRAND FORTUNA S.L</v>
      </c>
      <c r="J74" t="str">
        <f>INDEX(银行日记账明细!Y:Y,MATCH(A74,银行日记账明细!D:D,0))</f>
        <v>B01795012</v>
      </c>
      <c r="K74" t="str">
        <f>INDEX(银行日记账明细!K:K,MATCH(A74,银行日记账明细!D:D,0))</f>
        <v>BAZAR GRAND FORTUNA S.L FTS23/0002068&amp;FTS23/0002242</v>
      </c>
      <c r="L74" t="str">
        <f t="shared" si="2"/>
        <v>FTS23/0002068&amp;FTS23/0002242</v>
      </c>
      <c r="M74" t="str">
        <f>INDEX(银行日记账明细!W:W,MATCH(A74,银行日记账明细!D:D,0))</f>
        <v>1131                应收账款</v>
      </c>
    </row>
    <row r="75" spans="1:13" x14ac:dyDescent="0.25">
      <c r="A75" s="7">
        <v>1071</v>
      </c>
      <c r="B75" s="3">
        <f>INDEX(银行流水!B:B,MATCH(A75,银行流水!A:A,0))</f>
        <v>45202</v>
      </c>
      <c r="C75" s="3">
        <f>INDEX(银行流水!C:C,MATCH(A75,银行流水!A:A,0))</f>
        <v>45202</v>
      </c>
      <c r="D75" t="str">
        <f>INDEX(银行流水!D:D,MATCH(A75,银行流水!A:A,0))</f>
        <v>TRASPASO</v>
      </c>
      <c r="E75" t="str">
        <f>INDEX(银行流水!E:E,MATCH(A75,银行流水!A:A,0))</f>
        <v/>
      </c>
      <c r="F75" s="5">
        <f>INDEX(银行流水!F:F,MATCH(A75,银行流水!A:A,0))</f>
        <v>959.23</v>
      </c>
      <c r="G75" s="5">
        <f>INDEX(银行流水!G:G,MATCH(A75,银行流水!A:A,0))</f>
        <v>2378.81</v>
      </c>
      <c r="H75" s="5">
        <f>INDEX(银行日记账明细!T:T,MATCH(A75,银行日记账明细!D:D,0))</f>
        <v>959.23</v>
      </c>
      <c r="I75" t="str">
        <f>INDEX(银行日记账明细!X:X,MATCH(A75,银行日记账明细!D:D,0))</f>
        <v>ASIAN GARDEN SECRET S.L</v>
      </c>
      <c r="J75" t="str">
        <f>INDEX(银行日记账明细!Y:Y,MATCH(A75,银行日记账明细!D:D,0))</f>
        <v>B87975173</v>
      </c>
      <c r="K75" t="str">
        <f>INDEX(银行日记账明细!K:K,MATCH(A75,银行日记账明细!D:D,0))</f>
        <v>ASIAN GARDEN SECRET S.L FTS23/0002196&amp;FTS23/0001856&amp;FTS23/0002171</v>
      </c>
      <c r="L75" t="str">
        <f t="shared" si="2"/>
        <v>FTS23/0002196&amp;FTS23/0001856&amp;FTS23/0002171</v>
      </c>
      <c r="M75" t="str">
        <f>INDEX(银行日记账明细!W:W,MATCH(A75,银行日记账明细!D:D,0))</f>
        <v>1131                应收账款</v>
      </c>
    </row>
    <row r="76" spans="1:13" x14ac:dyDescent="0.25">
      <c r="A76" s="7">
        <v>1072</v>
      </c>
      <c r="B76" s="3">
        <f>INDEX(银行流水!B:B,MATCH(A76,银行流水!A:A,0))</f>
        <v>45202</v>
      </c>
      <c r="C76" s="3">
        <f>INDEX(银行流水!C:C,MATCH(A76,银行流水!A:A,0))</f>
        <v>45202</v>
      </c>
      <c r="D76" t="str">
        <f>INDEX(银行流水!D:D,MATCH(A76,银行流水!A:A,0))</f>
        <v>FRA ES028 del  UB</v>
      </c>
      <c r="E76" t="str">
        <f>INDEX(银行流水!E:E,MATCH(A76,银行流水!A:A,0))</f>
        <v>AYT EXPRESS S.L.</v>
      </c>
      <c r="F76" s="5">
        <f>INDEX(银行流水!F:F,MATCH(A76,银行流水!A:A,0))</f>
        <v>-10000</v>
      </c>
      <c r="G76" s="5">
        <f>INDEX(银行流水!G:G,MATCH(A76,银行流水!A:A,0))</f>
        <v>1419.58</v>
      </c>
      <c r="H76" s="5">
        <f>INDEX(银行日记账明细!T:T,MATCH(A76,银行日记账明细!D:D,0))</f>
        <v>-10000</v>
      </c>
      <c r="I76" t="str">
        <f>INDEX(银行日记账明细!X:X,MATCH(A76,银行日记账明细!D:D,0))</f>
        <v>AYT EXPRESS 安易通国际物流</v>
      </c>
      <c r="J76" t="str">
        <f>INDEX(银行日记账明细!Y:Y,MATCH(A76,银行日记账明细!D:D,0))</f>
        <v>B67698415</v>
      </c>
      <c r="K76" t="str">
        <f>INDEX(银行日记账明细!K:K,MATCH(A76,银行日记账明细!D:D,0))</f>
        <v>支付 AYT公司 清关费 发票号：ES028</v>
      </c>
      <c r="L76" t="str">
        <f>RIGHT(K76,LEN(K76)+1-FIND("ES",K76))</f>
        <v>ES028</v>
      </c>
      <c r="M76" t="str">
        <f>INDEX(银行日记账明细!W:W,MATCH(A76,银行日记账明细!D:D,0))</f>
        <v>2121                应付账款</v>
      </c>
    </row>
    <row r="77" spans="1:13" x14ac:dyDescent="0.25">
      <c r="A77" s="7">
        <v>1073</v>
      </c>
      <c r="B77" s="3">
        <f>INDEX(银行流水!B:B,MATCH(A77,银行流水!A:A,0))</f>
        <v>45201</v>
      </c>
      <c r="C77" s="3">
        <f>INDEX(银行流水!C:C,MATCH(A77,银行流水!A:A,0))</f>
        <v>45201</v>
      </c>
      <c r="D77" t="str">
        <f>INDEX(银行流水!D:D,MATCH(A77,银行流水!A:A,0))</f>
        <v>TRASPASO</v>
      </c>
      <c r="E77" t="str">
        <f>INDEX(银行流水!E:E,MATCH(A77,银行流水!A:A,0))</f>
        <v/>
      </c>
      <c r="F77" s="5">
        <f>INDEX(银行流水!F:F,MATCH(A77,银行流水!A:A,0))</f>
        <v>443.64</v>
      </c>
      <c r="G77" s="5">
        <f>INDEX(银行流水!G:G,MATCH(A77,银行流水!A:A,0))</f>
        <v>11419.58</v>
      </c>
      <c r="H77" s="5">
        <f>INDEX(银行日记账明细!T:T,MATCH(A77,银行日记账明细!D:D,0))</f>
        <v>443.64</v>
      </c>
      <c r="I77" t="str">
        <f>INDEX(银行日记账明细!X:X,MATCH(A77,银行日记账明细!D:D,0))</f>
        <v>CHANG ZONG LI</v>
      </c>
      <c r="J77" t="str">
        <f>INDEX(银行日记账明细!Y:Y,MATCH(A77,银行日记账明细!D:D,0))</f>
        <v>X9930104S</v>
      </c>
      <c r="K77" t="str">
        <f>INDEX(银行日记账明细!K:K,MATCH(A77,银行日记账明细!D:D,0))</f>
        <v>CHANG ZONG LI FTS23/0002233</v>
      </c>
      <c r="L77" t="str">
        <f t="shared" ref="L76:L80" si="5">RIGHT(K77,LEN(K77)+1-FIND("FTS",K77))</f>
        <v>FTS23/0002233</v>
      </c>
      <c r="M77" t="str">
        <f>INDEX(银行日记账明细!W:W,MATCH(A77,银行日记账明细!D:D,0))</f>
        <v>1131                应收账款</v>
      </c>
    </row>
    <row r="78" spans="1:13" x14ac:dyDescent="0.25">
      <c r="A78" s="7">
        <v>1074</v>
      </c>
      <c r="B78" s="3">
        <f>INDEX(银行流水!B:B,MATCH(A78,银行流水!A:A,0))</f>
        <v>45201</v>
      </c>
      <c r="C78" s="3">
        <f>INDEX(银行流水!C:C,MATCH(A78,银行流水!A:A,0))</f>
        <v>45201</v>
      </c>
      <c r="D78" t="str">
        <f>INDEX(银行流水!D:D,MATCH(A78,银行流水!A:A,0))</f>
        <v>TRASPASO</v>
      </c>
      <c r="E78" t="str">
        <f>INDEX(银行流水!E:E,MATCH(A78,银行流水!A:A,0))</f>
        <v/>
      </c>
      <c r="F78" s="5">
        <f>INDEX(银行流水!F:F,MATCH(A78,银行流水!A:A,0))</f>
        <v>1429.2</v>
      </c>
      <c r="G78" s="5">
        <f>INDEX(银行流水!G:G,MATCH(A78,银行流水!A:A,0))</f>
        <v>10975.94</v>
      </c>
      <c r="H78" s="5">
        <f>INDEX(银行日记账明细!T:T,MATCH(A78,银行日记账明细!D:D,0))</f>
        <v>1429.2</v>
      </c>
      <c r="I78" t="str">
        <f>INDEX(银行日记账明细!X:X,MATCH(A78,银行日记账明细!D:D,0))</f>
        <v xml:space="preserve">YINGYING MAOXU </v>
      </c>
      <c r="J78" t="str">
        <f>INDEX(银行日记账明细!Y:Y,MATCH(A78,银行日记账明细!D:D,0))</f>
        <v>55041860P</v>
      </c>
      <c r="K78" t="str">
        <f>INDEX(银行日记账明细!K:K,MATCH(A78,银行日记账明细!D:D,0))</f>
        <v>YINGYING MAOXU FTS23/0002232</v>
      </c>
      <c r="L78" t="str">
        <f t="shared" si="5"/>
        <v>FTS23/0002232</v>
      </c>
      <c r="M78" t="str">
        <f>INDEX(银行日记账明细!W:W,MATCH(A78,银行日记账明细!D:D,0))</f>
        <v>1131                应收账款</v>
      </c>
    </row>
    <row r="79" spans="1:13" x14ac:dyDescent="0.25">
      <c r="A79" s="7">
        <v>1075</v>
      </c>
      <c r="B79" s="3">
        <f>INDEX(银行流水!B:B,MATCH(A79,银行流水!A:A,0))</f>
        <v>45201</v>
      </c>
      <c r="C79" s="3">
        <f>INDEX(银行流水!C:C,MATCH(A79,银行流水!A:A,0))</f>
        <v>45201</v>
      </c>
      <c r="D79" t="str">
        <f>INDEX(银行流水!D:D,MATCH(A79,银行流水!A:A,0))</f>
        <v>INMUEBLES Y LOGIS</v>
      </c>
      <c r="E79" t="str">
        <f>INDEX(银行流水!E:E,MATCH(A79,银行流水!A:A,0))</f>
        <v>Recibos varios</v>
      </c>
      <c r="F79" s="5">
        <f>INDEX(银行流水!F:F,MATCH(A79,银行流水!A:A,0))</f>
        <v>-3764.62</v>
      </c>
      <c r="G79" s="5">
        <f>INDEX(银行流水!G:G,MATCH(A79,银行流水!A:A,0))</f>
        <v>9546.74</v>
      </c>
      <c r="H79" s="5">
        <f>INDEX(银行日记账明细!T:T,MATCH(A79,银行日记账明细!D:D,0))</f>
        <v>-3764.62</v>
      </c>
      <c r="I79" t="str">
        <f>INDEX(银行日记账明细!X:X,MATCH(A79,银行日记账明细!D:D,0))</f>
        <v>CBL LOGISTICA</v>
      </c>
      <c r="J79" t="str">
        <f>INDEX(银行日记账明细!Y:Y,MATCH(A79,银行日记账明细!D:D,0))</f>
        <v>690606838</v>
      </c>
      <c r="K79" t="str">
        <f>INDEX(银行日记账明细!K:K,MATCH(A79,银行日记账明细!D:D,0))</f>
        <v>FUTURE CBL运输费 8月 factura 1A/235703</v>
      </c>
      <c r="L79" t="str">
        <f>RIGHT(K79,LEN(K79)+1-FIND("1A",K79))</f>
        <v>1A/235703</v>
      </c>
      <c r="M79" t="str">
        <f>INDEX(银行日记账明细!W:W,MATCH(A79,银行日记账明细!D:D,0))</f>
        <v>2121                应付账款</v>
      </c>
    </row>
    <row r="80" spans="1:13" x14ac:dyDescent="0.25">
      <c r="A80" s="7">
        <v>1076</v>
      </c>
      <c r="B80" s="3">
        <f>INDEX(银行流水!B:B,MATCH(A80,银行流水!A:A,0))</f>
        <v>45200</v>
      </c>
      <c r="C80" s="3">
        <f>INDEX(银行流水!C:C,MATCH(A80,银行流水!A:A,0))</f>
        <v>45200</v>
      </c>
      <c r="D80" t="str">
        <f>INDEX(银行流水!D:D,MATCH(A80,银行流水!A:A,0))</f>
        <v>RECIBO UNICO MYBOX</v>
      </c>
      <c r="E80" t="str">
        <f>INDEX(银行流水!E:E,MATCH(A80,银行流水!A:A,0))</f>
        <v>CUOTA AGRUPADA MYBOX 01-10-2023</v>
      </c>
      <c r="F80" s="5">
        <f>INDEX(银行流水!F:F,MATCH(A80,银行流水!A:A,0))</f>
        <v>-71.81</v>
      </c>
      <c r="G80" s="5">
        <f>INDEX(银行流水!G:G,MATCH(A80,银行流水!A:A,0))</f>
        <v>13311.36</v>
      </c>
      <c r="H80" s="5">
        <f>INDEX(银行日记账明细!T:T,MATCH(A80,银行日记账明细!D:D,0))</f>
        <v>-71.81</v>
      </c>
      <c r="I80">
        <f>INDEX(银行日记账明细!X:X,MATCH(A80,银行日记账明细!D:D,0))</f>
        <v>0</v>
      </c>
      <c r="J80">
        <f>INDEX(银行日记账明细!Y:Y,MATCH(A80,银行日记账明细!D:D,0))</f>
        <v>0</v>
      </c>
      <c r="K80" t="str">
        <f>INDEX(银行日记账明细!K:K,MATCH(A80,银行日记账明细!D:D,0))</f>
        <v>UNICO MYBOX CUOTA AGRUPADA MYBOX 01-10-2023</v>
      </c>
      <c r="L80" t="e">
        <f t="shared" si="5"/>
        <v>#VALUE!</v>
      </c>
      <c r="M80" t="str">
        <f>INDEX(银行日记账明细!W:W,MATCH(A80,银行日记账明细!D:D,0))</f>
        <v>55030001            手续费</v>
      </c>
    </row>
  </sheetData>
  <autoFilter ref="A2:L5" xr:uid="{23DDC348-C93D-40F6-B115-BBFF0C5A6D4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hu biao</cp:lastModifiedBy>
  <dcterms:created xsi:type="dcterms:W3CDTF">2015-06-05T18:19:34Z</dcterms:created>
  <dcterms:modified xsi:type="dcterms:W3CDTF">2023-11-03T11:48:13Z</dcterms:modified>
</cp:coreProperties>
</file>