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1 西班牙_future\BBVA\7月银行流水\"/>
    </mc:Choice>
  </mc:AlternateContent>
  <xr:revisionPtr revIDLastSave="0" documentId="13_ncr:1_{330B03FB-ED4E-4543-A130-0A32FD33AA9E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发送模板!$A$2:$L$58</definedName>
    <definedName name="_xlnm._FilterDatabase" localSheetId="0" hidden="1">银行流水!$B$16:$K$16</definedName>
    <definedName name="_xlnm._FilterDatabase" localSheetId="1" hidden="1">银行日记账明细!$A$1:$AP$60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3" i="3"/>
  <c r="K46" i="3"/>
  <c r="I4" i="3"/>
  <c r="J4" i="3"/>
  <c r="K4" i="3"/>
  <c r="L4" i="3" s="1"/>
  <c r="I5" i="3"/>
  <c r="J5" i="3"/>
  <c r="K5" i="3"/>
  <c r="L5" i="3" s="1"/>
  <c r="I6" i="3"/>
  <c r="J6" i="3"/>
  <c r="K6" i="3"/>
  <c r="L6" i="3" s="1"/>
  <c r="I7" i="3"/>
  <c r="J7" i="3"/>
  <c r="K7" i="3"/>
  <c r="L7" i="3" s="1"/>
  <c r="I8" i="3"/>
  <c r="J8" i="3"/>
  <c r="K8" i="3"/>
  <c r="L8" i="3" s="1"/>
  <c r="I9" i="3"/>
  <c r="J9" i="3"/>
  <c r="K9" i="3"/>
  <c r="L9" i="3" s="1"/>
  <c r="I10" i="3"/>
  <c r="J10" i="3"/>
  <c r="K10" i="3"/>
  <c r="L10" i="3" s="1"/>
  <c r="K11" i="3"/>
  <c r="I12" i="3"/>
  <c r="J12" i="3"/>
  <c r="K12" i="3"/>
  <c r="L12" i="3" s="1"/>
  <c r="I13" i="3"/>
  <c r="J13" i="3"/>
  <c r="K13" i="3"/>
  <c r="L13" i="3" s="1"/>
  <c r="K14" i="3"/>
  <c r="L14" i="3" s="1"/>
  <c r="I15" i="3"/>
  <c r="J15" i="3"/>
  <c r="K15" i="3"/>
  <c r="L15" i="3" s="1"/>
  <c r="I16" i="3"/>
  <c r="J16" i="3"/>
  <c r="K16" i="3"/>
  <c r="L16" i="3" s="1"/>
  <c r="I17" i="3"/>
  <c r="J17" i="3"/>
  <c r="K17" i="3"/>
  <c r="L17" i="3" s="1"/>
  <c r="I18" i="3"/>
  <c r="J18" i="3"/>
  <c r="K18" i="3"/>
  <c r="L18" i="3" s="1"/>
  <c r="I19" i="3"/>
  <c r="J19" i="3"/>
  <c r="K19" i="3"/>
  <c r="L19" i="3" s="1"/>
  <c r="I20" i="3"/>
  <c r="J20" i="3"/>
  <c r="K20" i="3"/>
  <c r="L20" i="3" s="1"/>
  <c r="I21" i="3"/>
  <c r="J21" i="3"/>
  <c r="K21" i="3"/>
  <c r="L21" i="3" s="1"/>
  <c r="I22" i="3"/>
  <c r="J22" i="3"/>
  <c r="K22" i="3"/>
  <c r="L22" i="3" s="1"/>
  <c r="I23" i="3"/>
  <c r="J23" i="3"/>
  <c r="K23" i="3"/>
  <c r="L23" i="3" s="1"/>
  <c r="I24" i="3"/>
  <c r="J24" i="3"/>
  <c r="K24" i="3"/>
  <c r="L24" i="3" s="1"/>
  <c r="I25" i="3"/>
  <c r="J25" i="3"/>
  <c r="K25" i="3"/>
  <c r="L25" i="3" s="1"/>
  <c r="I26" i="3"/>
  <c r="J26" i="3"/>
  <c r="K26" i="3"/>
  <c r="L26" i="3" s="1"/>
  <c r="K27" i="3"/>
  <c r="L27" i="3" s="1"/>
  <c r="I28" i="3"/>
  <c r="J28" i="3"/>
  <c r="K28" i="3"/>
  <c r="L28" i="3" s="1"/>
  <c r="K29" i="3"/>
  <c r="I30" i="3"/>
  <c r="J30" i="3"/>
  <c r="K30" i="3"/>
  <c r="L30" i="3" s="1"/>
  <c r="I31" i="3"/>
  <c r="J31" i="3"/>
  <c r="K31" i="3"/>
  <c r="L31" i="3" s="1"/>
  <c r="I32" i="3"/>
  <c r="J32" i="3"/>
  <c r="K32" i="3"/>
  <c r="L32" i="3" s="1"/>
  <c r="K33" i="3"/>
  <c r="K34" i="3"/>
  <c r="I35" i="3"/>
  <c r="J35" i="3"/>
  <c r="K35" i="3"/>
  <c r="L35" i="3" s="1"/>
  <c r="I36" i="3"/>
  <c r="J36" i="3"/>
  <c r="K36" i="3"/>
  <c r="L36" i="3" s="1"/>
  <c r="I37" i="3"/>
  <c r="J37" i="3"/>
  <c r="K37" i="3"/>
  <c r="L37" i="3" s="1"/>
  <c r="I38" i="3"/>
  <c r="J38" i="3"/>
  <c r="K38" i="3"/>
  <c r="L38" i="3" s="1"/>
  <c r="I39" i="3"/>
  <c r="J39" i="3"/>
  <c r="K39" i="3"/>
  <c r="L39" i="3" s="1"/>
  <c r="I40" i="3"/>
  <c r="J40" i="3"/>
  <c r="K40" i="3"/>
  <c r="L40" i="3" s="1"/>
  <c r="I41" i="3"/>
  <c r="J41" i="3"/>
  <c r="K41" i="3"/>
  <c r="L41" i="3" s="1"/>
  <c r="I42" i="3"/>
  <c r="J42" i="3"/>
  <c r="K42" i="3"/>
  <c r="L42" i="3" s="1"/>
  <c r="I43" i="3"/>
  <c r="J43" i="3"/>
  <c r="K43" i="3"/>
  <c r="L43" i="3" s="1"/>
  <c r="K44" i="3"/>
  <c r="L44" i="3" s="1"/>
  <c r="I45" i="3"/>
  <c r="J45" i="3"/>
  <c r="K45" i="3"/>
  <c r="L45" i="3" s="1"/>
  <c r="K47" i="3"/>
  <c r="K48" i="3"/>
  <c r="K49" i="3"/>
  <c r="K50" i="3"/>
  <c r="K51" i="3"/>
  <c r="I52" i="3"/>
  <c r="J52" i="3"/>
  <c r="K52" i="3"/>
  <c r="L52" i="3" s="1"/>
  <c r="K53" i="3"/>
  <c r="I54" i="3"/>
  <c r="J54" i="3"/>
  <c r="K54" i="3"/>
  <c r="L54" i="3" s="1"/>
  <c r="I55" i="3"/>
  <c r="J55" i="3"/>
  <c r="K55" i="3"/>
  <c r="L55" i="3" s="1"/>
  <c r="I56" i="3"/>
  <c r="J56" i="3"/>
  <c r="K56" i="3"/>
  <c r="L56" i="3" s="1"/>
  <c r="I57" i="3"/>
  <c r="J57" i="3"/>
  <c r="K57" i="3"/>
  <c r="L57" i="3" s="1"/>
  <c r="I58" i="3"/>
  <c r="J58" i="3"/>
  <c r="K58" i="3"/>
  <c r="L58" i="3" s="1"/>
  <c r="K3" i="3"/>
  <c r="L3" i="3" s="1"/>
  <c r="J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3" i="2"/>
  <c r="C4" i="3"/>
  <c r="D4" i="3"/>
  <c r="E4" i="3"/>
  <c r="F4" i="3"/>
  <c r="B4" i="2" s="1"/>
  <c r="C4" i="2" s="1"/>
  <c r="G4" i="3"/>
  <c r="C5" i="3"/>
  <c r="D5" i="3"/>
  <c r="E5" i="3"/>
  <c r="F5" i="3"/>
  <c r="B5" i="2" s="1"/>
  <c r="C5" i="2" s="1"/>
  <c r="G5" i="3"/>
  <c r="C6" i="3"/>
  <c r="D6" i="3"/>
  <c r="E6" i="3"/>
  <c r="F6" i="3"/>
  <c r="B6" i="2" s="1"/>
  <c r="C6" i="2" s="1"/>
  <c r="G6" i="3"/>
  <c r="C7" i="3"/>
  <c r="D7" i="3"/>
  <c r="E7" i="3"/>
  <c r="F7" i="3"/>
  <c r="B7" i="2" s="1"/>
  <c r="C7" i="2" s="1"/>
  <c r="G7" i="3"/>
  <c r="C8" i="3"/>
  <c r="D8" i="3"/>
  <c r="E8" i="3"/>
  <c r="F8" i="3"/>
  <c r="B8" i="2" s="1"/>
  <c r="C8" i="2" s="1"/>
  <c r="G8" i="3"/>
  <c r="C9" i="3"/>
  <c r="D9" i="3"/>
  <c r="E9" i="3"/>
  <c r="F9" i="3"/>
  <c r="B9" i="2" s="1"/>
  <c r="C9" i="2" s="1"/>
  <c r="G9" i="3"/>
  <c r="C10" i="3"/>
  <c r="D10" i="3"/>
  <c r="E10" i="3"/>
  <c r="F10" i="3"/>
  <c r="B10" i="2" s="1"/>
  <c r="C10" i="2" s="1"/>
  <c r="G10" i="3"/>
  <c r="C11" i="3"/>
  <c r="D11" i="3"/>
  <c r="E11" i="3"/>
  <c r="F11" i="3"/>
  <c r="B11" i="2" s="1"/>
  <c r="C11" i="2" s="1"/>
  <c r="G11" i="3"/>
  <c r="C12" i="3"/>
  <c r="D12" i="3"/>
  <c r="E12" i="3"/>
  <c r="F12" i="3"/>
  <c r="B12" i="2" s="1"/>
  <c r="C12" i="2" s="1"/>
  <c r="G12" i="3"/>
  <c r="C13" i="3"/>
  <c r="D13" i="3"/>
  <c r="E13" i="3"/>
  <c r="F13" i="3"/>
  <c r="B13" i="2" s="1"/>
  <c r="C13" i="2" s="1"/>
  <c r="G13" i="3"/>
  <c r="C14" i="3"/>
  <c r="D14" i="3"/>
  <c r="E14" i="3"/>
  <c r="F14" i="3"/>
  <c r="B14" i="2" s="1"/>
  <c r="C14" i="2" s="1"/>
  <c r="G14" i="3"/>
  <c r="C15" i="3"/>
  <c r="D15" i="3"/>
  <c r="E15" i="3"/>
  <c r="F15" i="3"/>
  <c r="B15" i="2" s="1"/>
  <c r="C15" i="2" s="1"/>
  <c r="G15" i="3"/>
  <c r="C16" i="3"/>
  <c r="D16" i="3"/>
  <c r="E16" i="3"/>
  <c r="F16" i="3"/>
  <c r="B16" i="2" s="1"/>
  <c r="C16" i="2" s="1"/>
  <c r="G16" i="3"/>
  <c r="C17" i="3"/>
  <c r="D17" i="3"/>
  <c r="E17" i="3"/>
  <c r="F17" i="3"/>
  <c r="B17" i="2" s="1"/>
  <c r="C17" i="2" s="1"/>
  <c r="G17" i="3"/>
  <c r="C18" i="3"/>
  <c r="D18" i="3"/>
  <c r="E18" i="3"/>
  <c r="F18" i="3"/>
  <c r="B18" i="2" s="1"/>
  <c r="C18" i="2" s="1"/>
  <c r="G18" i="3"/>
  <c r="C19" i="3"/>
  <c r="D19" i="3"/>
  <c r="E19" i="3"/>
  <c r="F19" i="3"/>
  <c r="B19" i="2" s="1"/>
  <c r="C19" i="2" s="1"/>
  <c r="G19" i="3"/>
  <c r="C20" i="3"/>
  <c r="D20" i="3"/>
  <c r="E20" i="3"/>
  <c r="F20" i="3"/>
  <c r="B20" i="2" s="1"/>
  <c r="C20" i="2" s="1"/>
  <c r="G20" i="3"/>
  <c r="C21" i="3"/>
  <c r="D21" i="3"/>
  <c r="E21" i="3"/>
  <c r="F21" i="3"/>
  <c r="B21" i="2" s="1"/>
  <c r="C21" i="2" s="1"/>
  <c r="G21" i="3"/>
  <c r="C22" i="3"/>
  <c r="D22" i="3"/>
  <c r="E22" i="3"/>
  <c r="F22" i="3"/>
  <c r="B22" i="2" s="1"/>
  <c r="C22" i="2" s="1"/>
  <c r="G22" i="3"/>
  <c r="C23" i="3"/>
  <c r="D23" i="3"/>
  <c r="E23" i="3"/>
  <c r="F23" i="3"/>
  <c r="B23" i="2" s="1"/>
  <c r="C23" i="2" s="1"/>
  <c r="G23" i="3"/>
  <c r="C24" i="3"/>
  <c r="D24" i="3"/>
  <c r="E24" i="3"/>
  <c r="F24" i="3"/>
  <c r="B24" i="2" s="1"/>
  <c r="C24" i="2" s="1"/>
  <c r="G24" i="3"/>
  <c r="C25" i="3"/>
  <c r="D25" i="3"/>
  <c r="E25" i="3"/>
  <c r="F25" i="3"/>
  <c r="B25" i="2" s="1"/>
  <c r="C25" i="2" s="1"/>
  <c r="G25" i="3"/>
  <c r="C26" i="3"/>
  <c r="D26" i="3"/>
  <c r="E26" i="3"/>
  <c r="F26" i="3"/>
  <c r="B26" i="2" s="1"/>
  <c r="C26" i="2" s="1"/>
  <c r="G26" i="3"/>
  <c r="C27" i="3"/>
  <c r="D27" i="3"/>
  <c r="E27" i="3"/>
  <c r="F27" i="3"/>
  <c r="B27" i="2" s="1"/>
  <c r="C27" i="2" s="1"/>
  <c r="G27" i="3"/>
  <c r="C28" i="3"/>
  <c r="D28" i="3"/>
  <c r="E28" i="3"/>
  <c r="F28" i="3"/>
  <c r="B28" i="2" s="1"/>
  <c r="C28" i="2" s="1"/>
  <c r="G28" i="3"/>
  <c r="C29" i="3"/>
  <c r="D29" i="3"/>
  <c r="F29" i="3"/>
  <c r="B29" i="2" s="1"/>
  <c r="C29" i="2" s="1"/>
  <c r="G29" i="3"/>
  <c r="C30" i="3"/>
  <c r="D30" i="3"/>
  <c r="E30" i="3"/>
  <c r="F30" i="3"/>
  <c r="B30" i="2" s="1"/>
  <c r="C30" i="2" s="1"/>
  <c r="G30" i="3"/>
  <c r="C31" i="3"/>
  <c r="D31" i="3"/>
  <c r="E31" i="3"/>
  <c r="F31" i="3"/>
  <c r="B31" i="2" s="1"/>
  <c r="C31" i="2" s="1"/>
  <c r="G31" i="3"/>
  <c r="C32" i="3"/>
  <c r="D32" i="3"/>
  <c r="E32" i="3"/>
  <c r="F32" i="3"/>
  <c r="B32" i="2" s="1"/>
  <c r="C32" i="2" s="1"/>
  <c r="G32" i="3"/>
  <c r="C33" i="3"/>
  <c r="D33" i="3"/>
  <c r="E33" i="3"/>
  <c r="F33" i="3"/>
  <c r="B33" i="2" s="1"/>
  <c r="C33" i="2" s="1"/>
  <c r="G33" i="3"/>
  <c r="C35" i="3"/>
  <c r="D35" i="3"/>
  <c r="E35" i="3"/>
  <c r="F35" i="3"/>
  <c r="B35" i="2" s="1"/>
  <c r="G35" i="3"/>
  <c r="C36" i="3"/>
  <c r="D36" i="3"/>
  <c r="E36" i="3"/>
  <c r="F36" i="3"/>
  <c r="B36" i="2" s="1"/>
  <c r="G36" i="3"/>
  <c r="C37" i="3"/>
  <c r="D37" i="3"/>
  <c r="E37" i="3"/>
  <c r="F37" i="3"/>
  <c r="B37" i="2" s="1"/>
  <c r="C37" i="2" s="1"/>
  <c r="G37" i="3"/>
  <c r="C38" i="3"/>
  <c r="D38" i="3"/>
  <c r="E38" i="3"/>
  <c r="F38" i="3"/>
  <c r="B38" i="2" s="1"/>
  <c r="C38" i="2" s="1"/>
  <c r="G38" i="3"/>
  <c r="C39" i="3"/>
  <c r="D39" i="3"/>
  <c r="E39" i="3"/>
  <c r="F39" i="3"/>
  <c r="B39" i="2" s="1"/>
  <c r="G39" i="3"/>
  <c r="C40" i="3"/>
  <c r="D40" i="3"/>
  <c r="E40" i="3"/>
  <c r="F40" i="3"/>
  <c r="B40" i="2" s="1"/>
  <c r="C40" i="2" s="1"/>
  <c r="G40" i="3"/>
  <c r="C41" i="3"/>
  <c r="D41" i="3"/>
  <c r="E41" i="3"/>
  <c r="F41" i="3"/>
  <c r="B41" i="2" s="1"/>
  <c r="G41" i="3"/>
  <c r="C42" i="3"/>
  <c r="D42" i="3"/>
  <c r="E42" i="3"/>
  <c r="F42" i="3"/>
  <c r="B42" i="2" s="1"/>
  <c r="G42" i="3"/>
  <c r="C43" i="3"/>
  <c r="D43" i="3"/>
  <c r="E43" i="3"/>
  <c r="F43" i="3"/>
  <c r="B43" i="2" s="1"/>
  <c r="G43" i="3"/>
  <c r="C44" i="3"/>
  <c r="D44" i="3"/>
  <c r="E44" i="3"/>
  <c r="F44" i="3"/>
  <c r="B44" i="2" s="1"/>
  <c r="C44" i="2" s="1"/>
  <c r="G44" i="3"/>
  <c r="C45" i="3"/>
  <c r="D45" i="3"/>
  <c r="E45" i="3"/>
  <c r="F45" i="3"/>
  <c r="B45" i="2" s="1"/>
  <c r="C45" i="2" s="1"/>
  <c r="G45" i="3"/>
  <c r="C46" i="3"/>
  <c r="D46" i="3"/>
  <c r="E46" i="3"/>
  <c r="F46" i="3"/>
  <c r="B46" i="2" s="1"/>
  <c r="C46" i="2" s="1"/>
  <c r="G46" i="3"/>
  <c r="C47" i="3"/>
  <c r="D47" i="3"/>
  <c r="E47" i="3"/>
  <c r="F47" i="3"/>
  <c r="B47" i="2" s="1"/>
  <c r="G47" i="3"/>
  <c r="C48" i="3"/>
  <c r="D48" i="3"/>
  <c r="E48" i="3"/>
  <c r="F48" i="3"/>
  <c r="B48" i="2" s="1"/>
  <c r="C48" i="2" s="1"/>
  <c r="G48" i="3"/>
  <c r="C49" i="3"/>
  <c r="D49" i="3"/>
  <c r="E49" i="3"/>
  <c r="F49" i="3"/>
  <c r="B49" i="2" s="1"/>
  <c r="G49" i="3"/>
  <c r="C50" i="3"/>
  <c r="D50" i="3"/>
  <c r="E50" i="3"/>
  <c r="F50" i="3"/>
  <c r="B50" i="2" s="1"/>
  <c r="G50" i="3"/>
  <c r="C51" i="3"/>
  <c r="D51" i="3"/>
  <c r="E51" i="3"/>
  <c r="F51" i="3"/>
  <c r="B51" i="2" s="1"/>
  <c r="G51" i="3"/>
  <c r="C52" i="3"/>
  <c r="D52" i="3"/>
  <c r="E52" i="3"/>
  <c r="F52" i="3"/>
  <c r="B52" i="2" s="1"/>
  <c r="C52" i="2" s="1"/>
  <c r="G52" i="3"/>
  <c r="C53" i="3"/>
  <c r="D53" i="3"/>
  <c r="E53" i="3"/>
  <c r="F53" i="3"/>
  <c r="B53" i="2" s="1"/>
  <c r="C53" i="2" s="1"/>
  <c r="G53" i="3"/>
  <c r="C54" i="3"/>
  <c r="D54" i="3"/>
  <c r="E54" i="3"/>
  <c r="F54" i="3"/>
  <c r="B54" i="2" s="1"/>
  <c r="C54" i="2" s="1"/>
  <c r="G54" i="3"/>
  <c r="C55" i="3"/>
  <c r="D55" i="3"/>
  <c r="E55" i="3"/>
  <c r="F55" i="3"/>
  <c r="B55" i="2" s="1"/>
  <c r="G55" i="3"/>
  <c r="C56" i="3"/>
  <c r="D56" i="3"/>
  <c r="E56" i="3"/>
  <c r="F56" i="3"/>
  <c r="B56" i="2" s="1"/>
  <c r="C56" i="2" s="1"/>
  <c r="G56" i="3"/>
  <c r="C57" i="3"/>
  <c r="D57" i="3"/>
  <c r="E57" i="3"/>
  <c r="F57" i="3"/>
  <c r="B57" i="2" s="1"/>
  <c r="G57" i="3"/>
  <c r="C58" i="3"/>
  <c r="D58" i="3"/>
  <c r="E58" i="3"/>
  <c r="F58" i="3"/>
  <c r="B58" i="2" s="1"/>
  <c r="G58" i="3"/>
  <c r="G3" i="3"/>
  <c r="F3" i="3"/>
  <c r="B3" i="2" s="1"/>
  <c r="E3" i="3"/>
  <c r="D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3" i="3"/>
  <c r="C58" i="2" l="1"/>
  <c r="C57" i="2"/>
  <c r="C49" i="2"/>
  <c r="C41" i="2"/>
  <c r="C47" i="2"/>
  <c r="C36" i="2"/>
  <c r="C3" i="2"/>
  <c r="C51" i="2"/>
  <c r="C35" i="2"/>
  <c r="C50" i="2"/>
  <c r="C42" i="2"/>
  <c r="C43" i="2"/>
  <c r="C55" i="2"/>
  <c r="C39" i="2"/>
</calcChain>
</file>

<file path=xl/sharedStrings.xml><?xml version="1.0" encoding="utf-8"?>
<sst xmlns="http://schemas.openxmlformats.org/spreadsheetml/2006/main" count="1603" uniqueCount="494">
  <si>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</si>
  <si>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</si>
  <si>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</si>
  <si>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</si>
  <si>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</si>
  <si>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</si>
  <si>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</si>
  <si>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</si>
  <si>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</si>
  <si>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>Histórico de movimientos</t>
  </si>
  <si>
    <t>Datos de la consulta</t>
  </si>
  <si>
    <t/>
  </si>
  <si>
    <t>Titular</t>
  </si>
  <si>
    <t>FUTURE TELECOM PLUS S.L.</t>
  </si>
  <si>
    <t>Cuenta</t>
  </si>
  <si>
    <t>ES1501827082910201620671</t>
  </si>
  <si>
    <t>Divisa</t>
  </si>
  <si>
    <t>EUR</t>
  </si>
  <si>
    <t>Banco</t>
  </si>
  <si>
    <t>BANCO BILBAO VIZCAYA ARGENTARIA S.A.</t>
  </si>
  <si>
    <t>01/08/2023</t>
  </si>
  <si>
    <t>Todos</t>
  </si>
  <si>
    <t>Periodo</t>
  </si>
  <si>
    <t>01/07/2023 - 31/07/2023</t>
  </si>
  <si>
    <t>Conceptos seleccionados</t>
  </si>
  <si>
    <t>Fecha Contable</t>
  </si>
  <si>
    <t>Código</t>
  </si>
  <si>
    <t>Oficina</t>
  </si>
  <si>
    <t>Remesa</t>
  </si>
  <si>
    <t>31/07/2023</t>
  </si>
  <si>
    <t>0007</t>
  </si>
  <si>
    <t>TRANSFERENCIAS</t>
  </si>
  <si>
    <t>FACTURA FULIN</t>
  </si>
  <si>
    <t>7013</t>
  </si>
  <si>
    <t>140000050015718984</t>
  </si>
  <si>
    <t>FTS23 0001579</t>
  </si>
  <si>
    <t>1333</t>
  </si>
  <si>
    <t>140000050013583696</t>
  </si>
  <si>
    <t>29/07/2023</t>
  </si>
  <si>
    <t>FUTURE TELECOMPLUS SL</t>
  </si>
  <si>
    <t>6051</t>
  </si>
  <si>
    <t>140000049991873714</t>
  </si>
  <si>
    <t>28/07/2023</t>
  </si>
  <si>
    <t>0172</t>
  </si>
  <si>
    <t>ABONO POR CHEQUE INGRESADO EN CUENTA</t>
  </si>
  <si>
    <t>017082-020975199-0</t>
  </si>
  <si>
    <t>7082</t>
  </si>
  <si>
    <t>27/07/2023</t>
  </si>
  <si>
    <t>FTS23,,0001561.  XINGFA 2021S.L</t>
  </si>
  <si>
    <t>140000049944702207</t>
  </si>
  <si>
    <t>fts23/0001542</t>
  </si>
  <si>
    <t>140000049941724158</t>
  </si>
  <si>
    <t>25/07/2023</t>
  </si>
  <si>
    <t>FACTURA;FTS23,1294_FTS23,1300_FTS23,963_FTS23,1468</t>
  </si>
  <si>
    <t>140000049916128682</t>
  </si>
  <si>
    <t>24/07/2023</t>
  </si>
  <si>
    <t>PAGA FRA N.2023/MAR/1267 2023/MAR/1270 2023/MAR/1711 2023/RM</t>
  </si>
  <si>
    <t>1128</t>
  </si>
  <si>
    <t>140000049901049827</t>
  </si>
  <si>
    <t>0244</t>
  </si>
  <si>
    <t>ORDENES PAGO EMITIDAS EN MONEDA LOCAL</t>
  </si>
  <si>
    <t>pago FRT N. YSL 230408 2 AL iBanFirst</t>
  </si>
  <si>
    <t>23/07/2023</t>
  </si>
  <si>
    <t>0001520</t>
  </si>
  <si>
    <t>140000049884049787</t>
  </si>
  <si>
    <t>22/07/2023</t>
  </si>
  <si>
    <t>FUTURE TELECOM PLUS S.L</t>
  </si>
  <si>
    <t>140000049874519874</t>
  </si>
  <si>
    <t>21/07/2023</t>
  </si>
  <si>
    <t>PAGA FRA N.UE22/0002544 DEL 30/11/2022</t>
  </si>
  <si>
    <t>140000049862792136</t>
  </si>
  <si>
    <t>FTS23/0001492</t>
  </si>
  <si>
    <t>140000049858569926</t>
  </si>
  <si>
    <t>20/07/2023</t>
  </si>
  <si>
    <t>FTS23/0001488.  FTS23/0001497</t>
  </si>
  <si>
    <t>140000049850538962</t>
  </si>
  <si>
    <t>WANGLE</t>
  </si>
  <si>
    <t>140000049845998279</t>
  </si>
  <si>
    <t>FACTURA?FTS23 0001455? FTS23 0001457</t>
  </si>
  <si>
    <t>140000049844680173</t>
  </si>
  <si>
    <t>FACTURA FTS23 0001431</t>
  </si>
  <si>
    <t>140000049843768451</t>
  </si>
  <si>
    <t>factura:FTS23/0001279 y abono</t>
  </si>
  <si>
    <t>140000049843768450</t>
  </si>
  <si>
    <t>BAZAR FAMILY 2020 S.L FTS23 0001479</t>
  </si>
  <si>
    <t>140000049836615499</t>
  </si>
  <si>
    <t>19/07/2023</t>
  </si>
  <si>
    <t>017082-020070702-4</t>
  </si>
  <si>
    <t>XIAOJUN CHEN</t>
  </si>
  <si>
    <t>140000049830118536</t>
  </si>
  <si>
    <t>FAC. FTS23/0001458</t>
  </si>
  <si>
    <t>140000049829004685</t>
  </si>
  <si>
    <t>Pago factura n.FTS23/0001443</t>
  </si>
  <si>
    <t>140000049827161482</t>
  </si>
  <si>
    <t>18/07/2023</t>
  </si>
  <si>
    <t>PAGO FRA N. UE22/0002544</t>
  </si>
  <si>
    <t>140000049806422500</t>
  </si>
  <si>
    <t>17/07/2023</t>
  </si>
  <si>
    <t>FTS23 0001441</t>
  </si>
  <si>
    <t>140000049800774274</t>
  </si>
  <si>
    <t>15/07/2023</t>
  </si>
  <si>
    <t>0313</t>
  </si>
  <si>
    <t>LIQUIDACION DE INTERESES-COMISIONES-GASTOS</t>
  </si>
  <si>
    <t>14/07/2023</t>
  </si>
  <si>
    <t>FTS23/0001307</t>
  </si>
  <si>
    <t>140000049760542774</t>
  </si>
  <si>
    <t>13/07/2023</t>
  </si>
  <si>
    <t>MULTICENTRO ORIENTAL S.L.B16837288</t>
  </si>
  <si>
    <t>140000049737950895</t>
  </si>
  <si>
    <t>12/07/2023</t>
  </si>
  <si>
    <t>NUHUA HE PAGAR N.FAC.FTS23/0001353 Y FTS23/0001351</t>
  </si>
  <si>
    <t>140000049732848238</t>
  </si>
  <si>
    <t>11/07/2023</t>
  </si>
  <si>
    <t>0001115</t>
  </si>
  <si>
    <t>140000049714141285</t>
  </si>
  <si>
    <t>PAGAR FACTURA FTS23/0001349</t>
  </si>
  <si>
    <t>140000049712613857</t>
  </si>
  <si>
    <t>10/07/2023</t>
  </si>
  <si>
    <t>PAGO FACTURA FTS230001404</t>
  </si>
  <si>
    <t>140000049699759930</t>
  </si>
  <si>
    <t>017082-029166351-5</t>
  </si>
  <si>
    <t>FTS23?0001403</t>
  </si>
  <si>
    <t>140000049695137671</t>
  </si>
  <si>
    <t>08/07/2023</t>
  </si>
  <si>
    <t>NUMERO.FACT.FTS23/0001322</t>
  </si>
  <si>
    <t>140000049676796782</t>
  </si>
  <si>
    <t>DEVOLUCION A FTS23/1352 YUN LAI FU S.L DOBLE PAGO</t>
  </si>
  <si>
    <t>140000049665561997</t>
  </si>
  <si>
    <t>07/07/2023</t>
  </si>
  <si>
    <t>factura:FTS23/0001255</t>
  </si>
  <si>
    <t>140000049656388434</t>
  </si>
  <si>
    <t>06/07/2023</t>
  </si>
  <si>
    <t>017082-028764898-9</t>
  </si>
  <si>
    <t>05/07/2023</t>
  </si>
  <si>
    <t>NúMERO FACTURA 0001319</t>
  </si>
  <si>
    <t>140000049629600961</t>
  </si>
  <si>
    <t>0317</t>
  </si>
  <si>
    <t>PAGO DE NOMINAS POR SU CUENTA</t>
  </si>
  <si>
    <t>NOMINA DE JUNIO 2023</t>
  </si>
  <si>
    <t>FTS23 0001155</t>
  </si>
  <si>
    <t>140000049625612993</t>
  </si>
  <si>
    <t>PAGA FACTURA FTS23 0000646</t>
  </si>
  <si>
    <t>140000049621324517</t>
  </si>
  <si>
    <t>FACTURA: FTS23/0001362</t>
  </si>
  <si>
    <t>140000049621324515</t>
  </si>
  <si>
    <t>04/07/2023</t>
  </si>
  <si>
    <t>FACTURA: FTS23/0001254</t>
  </si>
  <si>
    <t>140000049599520277</t>
  </si>
  <si>
    <t>03/07/2023</t>
  </si>
  <si>
    <t>PAGO DEL FT N.23/6 XIAOBIN LIN</t>
  </si>
  <si>
    <t>140000049584839881</t>
  </si>
  <si>
    <t>017082-028462934-0</t>
  </si>
  <si>
    <t>FTS23 0001326</t>
  </si>
  <si>
    <t>140000049575141504</t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</si>
  <si>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</si>
  <si>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</si>
  <si>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</si>
  <si>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</si>
  <si>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</si>
  <si>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</si>
  <si>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</si>
  <si>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</si>
  <si>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</si>
  <si>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</si>
  <si>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</si>
  <si>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</si>
  <si>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</si>
  <si>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</si>
  <si>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</si>
  <si>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</si>
  <si>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</si>
  <si>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</si>
  <si>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</si>
  <si>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</si>
  <si>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</si>
  <si>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</si>
  <si>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</si>
  <si>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</si>
  <si>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</si>
  <si>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</si>
  <si>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</si>
  <si>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</si>
  <si>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</si>
  <si>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</si>
  <si>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</si>
  <si>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</si>
  <si>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</si>
  <si>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</si>
  <si>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</si>
  <si>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</si>
  <si>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</si>
  <si>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</si>
  <si>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期初余额</t>
  </si>
  <si>
    <t>借</t>
  </si>
  <si>
    <t>02</t>
  </si>
  <si>
    <t>银收-1</t>
  </si>
  <si>
    <t>银行</t>
  </si>
  <si>
    <t>UNIHOME ORTEGAL S.L FTS23/0001326</t>
  </si>
  <si>
    <t>1131                应收账款</t>
  </si>
  <si>
    <t>UNIHOME ORTEGAL S.L</t>
  </si>
  <si>
    <t>B70560578</t>
  </si>
  <si>
    <t>欧锡玉</t>
  </si>
  <si>
    <t>YHDK000016410</t>
  </si>
  <si>
    <t>银收-4</t>
  </si>
  <si>
    <t>代收支票</t>
  </si>
  <si>
    <t>支票 STOCK IN SPAIN ELECTRONICS S.L 步步高 发货，发票STOCKAGO ECOM,S.L FTS23/0001205</t>
  </si>
  <si>
    <t>60792032</t>
  </si>
  <si>
    <t>STOCK IN SPAIN ELECTRONICS S.L 步步高</t>
  </si>
  <si>
    <t>B90296666</t>
  </si>
  <si>
    <t>YHDK000016416</t>
  </si>
  <si>
    <t>银付-7</t>
  </si>
  <si>
    <t>林晓彬6月发票 XIAOBIN LIN  FT N. 6</t>
  </si>
  <si>
    <t>2121                应付账款</t>
  </si>
  <si>
    <t>X6955719J</t>
  </si>
  <si>
    <t>YHDK000016423</t>
  </si>
  <si>
    <t>银收-12</t>
  </si>
  <si>
    <t>LIHUA ZHANG FTS23/0001254</t>
  </si>
  <si>
    <t>LIHUA ZHANG</t>
  </si>
  <si>
    <t>Y3246264N</t>
  </si>
  <si>
    <t>YHDK000016454</t>
  </si>
  <si>
    <t>银收-15</t>
  </si>
  <si>
    <t>JIANING XU FTS23/0001362</t>
  </si>
  <si>
    <t>JIANING XU</t>
  </si>
  <si>
    <t>X6278919B</t>
  </si>
  <si>
    <t>YHDK000016497</t>
  </si>
  <si>
    <t>银收-16</t>
  </si>
  <si>
    <t>UNICO STAR EUROPA S.L. FTS23/0000646</t>
  </si>
  <si>
    <t>10090008            在途存款</t>
  </si>
  <si>
    <t>YHDK000016498</t>
  </si>
  <si>
    <t>银收-17</t>
  </si>
  <si>
    <t>BAZAR CASA 2020 S.L   FTS23/0001155</t>
  </si>
  <si>
    <t>BAZAR CASA 2020 S.L</t>
  </si>
  <si>
    <t>B01950476</t>
  </si>
  <si>
    <t>YHDK000016499</t>
  </si>
  <si>
    <t>银付-28</t>
  </si>
  <si>
    <t>NOMINA 06 ZHANG ZHENTING 章振庭6月工资</t>
  </si>
  <si>
    <t>2151                应付工资</t>
  </si>
  <si>
    <t>管理中心/Management Center</t>
  </si>
  <si>
    <t>YHDK000016500</t>
  </si>
  <si>
    <t>银付-29</t>
  </si>
  <si>
    <t>NOMINA 06 XU JIAPING 徐嘉平6月工资</t>
  </si>
  <si>
    <t>YHDK000016501</t>
  </si>
  <si>
    <t>银付-30</t>
  </si>
  <si>
    <t>NOMINA 06 WANG MENGMENG 王梦梦6月工资</t>
  </si>
  <si>
    <t>YHDK000016502</t>
  </si>
  <si>
    <t>银付-31</t>
  </si>
  <si>
    <t>NOMINA 06 SUN YANCHENG 孙岩成06月工资</t>
  </si>
  <si>
    <t>百货一部/Depar General merchandise -1</t>
  </si>
  <si>
    <t>YHDK000016503</t>
  </si>
  <si>
    <t>银付-32</t>
  </si>
  <si>
    <t>NOMINA 06 XIYU OU 欧锡玉6月工资</t>
  </si>
  <si>
    <t>YHDK000016504</t>
  </si>
  <si>
    <t>银付-33</t>
  </si>
  <si>
    <t>NOMINA 05 KAI LIN 林凯6月工资</t>
  </si>
  <si>
    <t>YHDK000016505</t>
  </si>
  <si>
    <t>银收-18</t>
  </si>
  <si>
    <t>BEST DECORACION HOUSE S.L FTS23/0001319</t>
  </si>
  <si>
    <t>BEST DECORACION HOUSE S.L</t>
  </si>
  <si>
    <t>B88229208</t>
  </si>
  <si>
    <t>YHDK000016506</t>
  </si>
  <si>
    <t>银收-20</t>
  </si>
  <si>
    <t>支票托收 MAXICHINA SEXTO MADRID S.L   FTS23/0001045</t>
  </si>
  <si>
    <t>76506292</t>
  </si>
  <si>
    <t>MAXICHINA SEXTO MADRID S.L</t>
  </si>
  <si>
    <t>B87394425</t>
  </si>
  <si>
    <t>YHDK000016510</t>
  </si>
  <si>
    <t>银收-21</t>
  </si>
  <si>
    <t>支票托收 郭水文客户已收现金 挂郭水文往来 LIHUA CHEN FTS23/0001108</t>
  </si>
  <si>
    <t>11330001            员工欠款</t>
  </si>
  <si>
    <t>郭水文</t>
  </si>
  <si>
    <t>YHDK000016511</t>
  </si>
  <si>
    <t>银收-31</t>
  </si>
  <si>
    <t>WIND HOME STORE S.L  FTS23/0001255</t>
  </si>
  <si>
    <t>WIND HOME STORE S.L</t>
  </si>
  <si>
    <t>B76726736</t>
  </si>
  <si>
    <t>YHDK000016541</t>
  </si>
  <si>
    <t>付-43</t>
  </si>
  <si>
    <t>错误付款应退回客户YUN LAI FU S.L. FTS23/0001352</t>
  </si>
  <si>
    <t>2131                预收账款</t>
  </si>
  <si>
    <t>YUN LAI FU S.L.</t>
  </si>
  <si>
    <t>B71177307</t>
  </si>
  <si>
    <t>YHDK000016565</t>
  </si>
  <si>
    <t>银收-37</t>
  </si>
  <si>
    <t>HIPER PAJARITAS S.L.U  FTS23/0001403</t>
  </si>
  <si>
    <t>HIPER PAJARITAS S.L.U</t>
  </si>
  <si>
    <t>B13706254</t>
  </si>
  <si>
    <t>YHDK000016572</t>
  </si>
  <si>
    <t>银收-38</t>
  </si>
  <si>
    <t>MEIZHOU ZHU FTS23/0001317</t>
  </si>
  <si>
    <t>MEIZHOU ZHU</t>
  </si>
  <si>
    <t>X1209197H</t>
  </si>
  <si>
    <t>YHDK000016589</t>
  </si>
  <si>
    <t>银收-48</t>
  </si>
  <si>
    <t>GRAN BAZAR FAMILIA S.L  FTS23/0001404</t>
  </si>
  <si>
    <t>GRAN BAZAR FAMILIA S.L</t>
  </si>
  <si>
    <t>B47799630</t>
  </si>
  <si>
    <t>YHDK000016602</t>
  </si>
  <si>
    <t>银收-50</t>
  </si>
  <si>
    <t>支票 STOCKAGO ECOM,S.L FTS23/0001205</t>
  </si>
  <si>
    <t>60792043</t>
  </si>
  <si>
    <t>YHDK000016605</t>
  </si>
  <si>
    <t>银收-47</t>
  </si>
  <si>
    <t>UNIFORZ TRADE S.L FTS23/0001349</t>
  </si>
  <si>
    <t>UNIFORZ TRADE S.L 齐力</t>
  </si>
  <si>
    <t>B27806603</t>
  </si>
  <si>
    <t>YHDK000016601</t>
  </si>
  <si>
    <t>银收-51</t>
  </si>
  <si>
    <t>PROXIM YES S.L FTS23/0001427 &amp; FTS23/0001410</t>
  </si>
  <si>
    <t>PROXIM YES S.L</t>
  </si>
  <si>
    <t>B16613473</t>
  </si>
  <si>
    <t>YHDK000016606</t>
  </si>
  <si>
    <t>银付-46</t>
  </si>
  <si>
    <t>euro 27307.48 @1.0986 $30000 FUZHOU USLINK FT N.233002 UNICO-230302-2；</t>
  </si>
  <si>
    <t>21810005            其他应付款-优速联</t>
  </si>
  <si>
    <t>YHDK000016622</t>
  </si>
  <si>
    <t>银付-47</t>
  </si>
  <si>
    <t>付款发票HK USLINK FT N.UNICO-230402-1 $20000; @1.0986 euro8004.99；</t>
  </si>
  <si>
    <t>YHDK000016623</t>
  </si>
  <si>
    <t>银收-60</t>
  </si>
  <si>
    <t>NUHUA HE FTS23/0001353 &amp; FTS23/0001351</t>
  </si>
  <si>
    <t>NUHUA HE</t>
  </si>
  <si>
    <t>X2973802V</t>
  </si>
  <si>
    <t>YHDK000016629</t>
  </si>
  <si>
    <t>银收-79</t>
  </si>
  <si>
    <t>MULTICENTRO ORIENTAL S.L FTS22/0000343</t>
  </si>
  <si>
    <t>MULTICENTRO ORIENTAL S.L</t>
  </si>
  <si>
    <t>B16837288</t>
  </si>
  <si>
    <t>胡彪</t>
  </si>
  <si>
    <t>YHDK000016665</t>
  </si>
  <si>
    <t>银收-80</t>
  </si>
  <si>
    <t>DOKI 168 S.L FTS23/0001307</t>
  </si>
  <si>
    <t>DOKI 168 S.L</t>
  </si>
  <si>
    <t>B66776782</t>
  </si>
  <si>
    <t>YHDK000016667</t>
  </si>
  <si>
    <t>银付-57</t>
  </si>
  <si>
    <t>BBVA 手续费 LIQUIDACION DE INTERESES-COMISIONES-GASTOS</t>
  </si>
  <si>
    <t>55030001            手续费</t>
  </si>
  <si>
    <t>YHDK000016689</t>
  </si>
  <si>
    <t>银收-90</t>
  </si>
  <si>
    <t>JUHE YAN-XIN HE C.B FTS23/0001441</t>
  </si>
  <si>
    <t>JUHE YAN-XIN HE C.B</t>
  </si>
  <si>
    <t>E42829234</t>
  </si>
  <si>
    <t>YHDK000016690</t>
  </si>
  <si>
    <t>银付-59</t>
  </si>
  <si>
    <t>转10000 无手续费 PAGO UNICO STAR EUROPA UE22/0002544</t>
  </si>
  <si>
    <t>YHDK000016715</t>
  </si>
  <si>
    <t>银收-96</t>
  </si>
  <si>
    <t>GRAN BAZAR HAO LI S.L. FTS23/0001443</t>
  </si>
  <si>
    <t>GRAN BAZAR HAO LI S.L.</t>
  </si>
  <si>
    <t>B27827617</t>
  </si>
  <si>
    <t>YHDK000016718</t>
  </si>
  <si>
    <t>银收-97</t>
  </si>
  <si>
    <t>WYR HIPERMARKET S.L FTS23/0001458</t>
  </si>
  <si>
    <t>WYR HIPERMARKET S.L</t>
  </si>
  <si>
    <t>B94023736</t>
  </si>
  <si>
    <t>YHDK000016719</t>
  </si>
  <si>
    <t>银收-98</t>
  </si>
  <si>
    <t>XIAOJUN CHEN FTS23/0001471,FTS23/0001463,FTS23/0001459</t>
  </si>
  <si>
    <t>X2355194V</t>
  </si>
  <si>
    <t>YHDK000016720</t>
  </si>
  <si>
    <t>银收-99</t>
  </si>
  <si>
    <t>支票 REY MARKET 2021 S.L. FTS23/1162</t>
  </si>
  <si>
    <t>89778885</t>
  </si>
  <si>
    <t>REY MARKET 2021 S.L.</t>
  </si>
  <si>
    <t>B05488338</t>
  </si>
  <si>
    <t>YHDK000016724</t>
  </si>
  <si>
    <t>银收-100</t>
  </si>
  <si>
    <t>支票 EL AZRAK MERJANI HAMZA FTS23/371</t>
  </si>
  <si>
    <t>66578346</t>
  </si>
  <si>
    <t>EL AZRAK MERJANI HAMZA</t>
  </si>
  <si>
    <t>04660340B</t>
  </si>
  <si>
    <t>YHDK000016727</t>
  </si>
  <si>
    <t>银收-114</t>
  </si>
  <si>
    <t>BAZAR FAMILY 2020 S.L FTS23/0001479</t>
  </si>
  <si>
    <t>BAZAR FAMILY 2020 S.L</t>
  </si>
  <si>
    <t>B44802486</t>
  </si>
  <si>
    <t>YHDK000016767</t>
  </si>
  <si>
    <t>银收-115</t>
  </si>
  <si>
    <t>SHOPPING CENTER CHINATOWN S.L FTS23/0001279&amp;FTS23/0001268&amp;FTS23/0001271</t>
  </si>
  <si>
    <t>SHOPPING CENTER CHINATOWN S.L</t>
  </si>
  <si>
    <t>B76647536</t>
  </si>
  <si>
    <t>YHDK000016768</t>
  </si>
  <si>
    <t>银收-116</t>
  </si>
  <si>
    <t>MADE IN CHINA 2022 S.L 米克 FTS23/0001431</t>
  </si>
  <si>
    <t>MADE IN CHINA 2022 S.L 米克</t>
  </si>
  <si>
    <t>B72494727</t>
  </si>
  <si>
    <t>YHDK000016769</t>
  </si>
  <si>
    <t>银收-117</t>
  </si>
  <si>
    <t>MULTIHOGAR CAMBADOS S.L FTS23/0001455&amp;FTS23/0001457</t>
  </si>
  <si>
    <t>MULTIHOGAR CAMBADOS S.L</t>
  </si>
  <si>
    <t>B01856202</t>
  </si>
  <si>
    <t>YHDK000016770</t>
  </si>
  <si>
    <t>银收-139</t>
  </si>
  <si>
    <t>LE WANG FTS23/0001478</t>
  </si>
  <si>
    <t>LE WANG</t>
  </si>
  <si>
    <t>X6673377L</t>
  </si>
  <si>
    <t>YHDK000016825</t>
  </si>
  <si>
    <t>银收-140</t>
  </si>
  <si>
    <t>LINGWEI ZHANG FTS23/0001497&amp;FTS23/0001488</t>
  </si>
  <si>
    <t>LINGWEI ZHANG</t>
  </si>
  <si>
    <t>X5433957T</t>
  </si>
  <si>
    <t>YHDK000016826</t>
  </si>
  <si>
    <t>银收-141</t>
  </si>
  <si>
    <t>HUANLIANG YANG FTS23/0001492</t>
  </si>
  <si>
    <t>HUANLIANG YANG</t>
  </si>
  <si>
    <t>X5352455X</t>
  </si>
  <si>
    <t>YHDK000016827</t>
  </si>
  <si>
    <t>银付-79</t>
  </si>
  <si>
    <t>PAGO UNICO STAR EUROPA UE22/0002544</t>
  </si>
  <si>
    <t>YHDK000016828</t>
  </si>
  <si>
    <t>银收-153</t>
  </si>
  <si>
    <t>MAJA PROHOGAR S.L FTS23/0001495</t>
  </si>
  <si>
    <t>MAJA PROHOGAR S.L</t>
  </si>
  <si>
    <t>B87568283</t>
  </si>
  <si>
    <t>YHDK000016850</t>
  </si>
  <si>
    <t>银收-154</t>
  </si>
  <si>
    <t>MERCA VALL 2022 S.L. FTS23/0001520&amp;FTS22/0000616&amp;FTS22/0000309&amp;FTS23/0001519&amp;FTS23/0001568&amp;FTS23/0001565</t>
  </si>
  <si>
    <t>MERCA VALL 2022 S.L.</t>
  </si>
  <si>
    <t>B09657651</t>
  </si>
  <si>
    <t>YHDK000016851</t>
  </si>
  <si>
    <t>银付-80</t>
  </si>
  <si>
    <t>YHDK000016852</t>
  </si>
  <si>
    <t>银付-81</t>
  </si>
  <si>
    <t>PAGA FRA N.2023/ MAR/1267 2023/MAR/1270 2023/MAR/1711 2023/RMAR/110</t>
  </si>
  <si>
    <t>LA ESPADA S.L</t>
  </si>
  <si>
    <t>B73092454</t>
  </si>
  <si>
    <t>YHDK000016853</t>
  </si>
  <si>
    <t>银收-167</t>
  </si>
  <si>
    <t>LA FAMILIA ZHOU S.L FTS23/0000963&amp;FTS23/0001294&amp;FTS23/0001300&amp;FTS23/0001468</t>
  </si>
  <si>
    <t>LA FAMILIA ZHOU S.L</t>
  </si>
  <si>
    <t>B16312951</t>
  </si>
  <si>
    <t>YHDK000016882</t>
  </si>
  <si>
    <t>银收-173</t>
  </si>
  <si>
    <t>BASAR LLUIS COMPANYS S.L FTS23/0001542&amp;FTS23/0001536</t>
  </si>
  <si>
    <t>BASAR LLUIS COMPANYS S.L</t>
  </si>
  <si>
    <t>B66366824</t>
  </si>
  <si>
    <t>YHDK000016904</t>
  </si>
  <si>
    <t>银收-179</t>
  </si>
  <si>
    <t>XINGFA 2021 S.L FTS23/0001561</t>
  </si>
  <si>
    <t>XINGFA 2021 S.L</t>
  </si>
  <si>
    <t>B06855878</t>
  </si>
  <si>
    <t>YHDK000016948</t>
  </si>
  <si>
    <t>银收-193</t>
  </si>
  <si>
    <t>支票 BAZARHU 2020 S.L FTS23/0000816</t>
  </si>
  <si>
    <t>90629304</t>
  </si>
  <si>
    <t>BAZARHU 2020 S.L</t>
  </si>
  <si>
    <t>B01918101</t>
  </si>
  <si>
    <t>YHDK000016988</t>
  </si>
  <si>
    <t>SUPER BAZAR NOIA S.L FTS23/0001589</t>
  </si>
  <si>
    <t>SUPER BAZAR NOIA S.L</t>
  </si>
  <si>
    <t>B72411846</t>
  </si>
  <si>
    <t>YHDK000017027</t>
  </si>
  <si>
    <t>银收-196</t>
  </si>
  <si>
    <t>LEI YE FTS23/0001579</t>
  </si>
  <si>
    <t>LEI YE</t>
  </si>
  <si>
    <t>X8549237E</t>
  </si>
  <si>
    <t>YHDK000017028</t>
  </si>
  <si>
    <t>银收-197</t>
  </si>
  <si>
    <t>FU LIN FTS23/0001543&amp;FTS23/0001535</t>
  </si>
  <si>
    <t>FU LIN</t>
  </si>
  <si>
    <t xml:space="preserve">X2179118Y </t>
  </si>
  <si>
    <t>YHDK000017029</t>
  </si>
  <si>
    <t>期末余额</t>
  </si>
  <si>
    <t>编码</t>
    <phoneticPr fontId="1" type="noConversion"/>
  </si>
  <si>
    <t>Concepto</t>
    <phoneticPr fontId="1" type="noConversion"/>
  </si>
  <si>
    <t>TRANSFERENCIAS</t>
    <phoneticPr fontId="1" type="noConversion"/>
  </si>
  <si>
    <t>Observaciones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</si>
  <si>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</si>
  <si>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</si>
  <si>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</si>
  <si>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</si>
  <si>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1031-1</t>
    <phoneticPr fontId="1" type="noConversion"/>
  </si>
  <si>
    <t>1031-2</t>
    <phoneticPr fontId="1" type="noConversion"/>
  </si>
  <si>
    <t>1031-1</t>
    <phoneticPr fontId="1" type="noConversion"/>
  </si>
  <si>
    <t>1031-2</t>
    <phoneticPr fontId="1" type="noConversion"/>
  </si>
  <si>
    <t>No. FACTURA-源值</t>
    <phoneticPr fontId="1" type="noConversion"/>
  </si>
  <si>
    <t>NOMIMA</t>
    <phoneticPr fontId="1" type="noConversion"/>
  </si>
  <si>
    <t>KAI LIN</t>
    <phoneticPr fontId="1" type="noConversion"/>
  </si>
  <si>
    <t>XIYU OU</t>
    <phoneticPr fontId="1" type="noConversion"/>
  </si>
  <si>
    <t>SUN YANCHENG</t>
    <phoneticPr fontId="1" type="noConversion"/>
  </si>
  <si>
    <t>WANG MENGMENG</t>
    <phoneticPr fontId="1" type="noConversion"/>
  </si>
  <si>
    <t>XU JIAPING</t>
    <phoneticPr fontId="1" type="noConversion"/>
  </si>
  <si>
    <t>ZHANG ZHENTING</t>
    <phoneticPr fontId="1" type="noConversion"/>
  </si>
  <si>
    <t>paga FT N. 233002 UNICO 230302 2 Y UNICO 230402 1</t>
    <phoneticPr fontId="1" type="noConversion"/>
  </si>
  <si>
    <t>pago FRT N. YSL 230408 2 AL iBanFirst</t>
    <phoneticPr fontId="1" type="noConversion"/>
  </si>
  <si>
    <t>YSL 230408 2</t>
    <phoneticPr fontId="1" type="noConversion"/>
  </si>
  <si>
    <t>XIAOBIN LIN</t>
    <phoneticPr fontId="1" type="noConversion"/>
  </si>
  <si>
    <t>UNICO STAR EUROPA S.L</t>
  </si>
  <si>
    <t>B88319900</t>
  </si>
  <si>
    <t>UNICO-230402-1</t>
    <phoneticPr fontId="1" type="noConversion"/>
  </si>
  <si>
    <t>UNICO-230302-2</t>
    <phoneticPr fontId="1" type="noConversion"/>
  </si>
  <si>
    <t>X4725832E</t>
  </si>
  <si>
    <t>LIHUA CHEN</t>
    <phoneticPr fontId="1" type="noConversion"/>
  </si>
  <si>
    <t>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</si>
</sst>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121212"/>
      <name val="等线"/>
      <family val="3"/>
      <charset val="134"/>
    </font>
    <font>
      <b/>
      <sz val="11"/>
      <color rgb="FFF4F4F4"/>
      <name val="等线"/>
      <family val="3"/>
      <charset val="134"/>
    </font>
    <font>
      <sz val="11"/>
      <color rgb="FF072146"/>
      <name val="等线"/>
      <family val="3"/>
      <charset val="134"/>
    </font>
    <font>
      <sz val="11"/>
      <color rgb="FF121212"/>
      <name val="等线"/>
      <family val="3"/>
      <charset val="134"/>
    </font>
    <font>
      <sz val="12"/>
      <name val="Calibri"/>
      <family val="2"/>
    </font>
    <font>
      <sz val="11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4F4F4"/>
      </patternFill>
    </fill>
    <fill>
      <patternFill patternType="solid">
        <fgColor rgb="FF004481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3" fillId="3" borderId="0" xfId="0" applyFont="1" applyFill="1"/>
    <xf numFmtId="0" fontId="4" fillId="4" borderId="0" xfId="0" applyFont="1" applyFill="1"/>
    <xf numFmtId="0" fontId="5" fillId="3" borderId="0" xfId="0" applyFont="1" applyFill="1"/>
    <xf numFmtId="4" fontId="6" fillId="0" borderId="0" xfId="0" applyNumberFormat="1" applyFont="1" applyAlignment="1">
      <alignment horizontal="left" vertical="top"/>
    </xf>
    <xf numFmtId="0" fontId="8" fillId="0" borderId="1" xfId="1" applyFont="1" applyBorder="1"/>
    <xf numFmtId="178" fontId="8" fillId="0" borderId="1" xfId="1" applyNumberFormat="1" applyFont="1" applyBorder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2" borderId="1" xfId="1" applyFont="1" applyFill="1" applyBorder="1"/>
    <xf numFmtId="0" fontId="2" fillId="5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9" fontId="0" fillId="7" borderId="0" xfId="0" applyNumberFormat="1" applyFill="1"/>
    <xf numFmtId="0" fontId="0" fillId="5" borderId="0" xfId="0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9" fontId="0" fillId="5" borderId="0" xfId="0" applyNumberFormat="1" applyFill="1"/>
    <xf numFmtId="177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8" fillId="0" borderId="1" xfId="1" applyFont="1" applyBorder="1"/>
    <xf numFmtId="0" fontId="8" fillId="2" borderId="1" xfId="1" applyFont="1" applyFill="1" applyBorder="1"/>
  </cellXfs>
  <cellStyles count="2"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0</xdr:row>
      <xdr:rowOff>139701</xdr:rowOff>
    </xdr:from>
    <xdr:to>
      <xdr:col>3</xdr:col>
      <xdr:colOff>361315</xdr:colOff>
      <xdr:row>3</xdr:row>
      <xdr:rowOff>36830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32A0465-144A-4293-9BC6-72F8A16E9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90" y="135891"/>
          <a:ext cx="2578100" cy="415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opLeftCell="A13" workbookViewId="0">
      <pane ySplit="4" topLeftCell="A17" activePane="bottomLeft" state="frozen"/>
      <selection activeCell="A13" sqref="A13"/>
      <selection pane="bottomLeft" activeCell="L51" sqref="L51"/>
    </sheetView>
  </sheetViews>
  <sheetFormatPr defaultRowHeight="13.8" x14ac:dyDescent="0.25"/>
  <cols>
    <col min="1" max="1" width="8.88671875" style="12"/>
    <col min="2" max="2" width="16.33203125" customWidth="1"/>
    <col min="3" max="3" width="14" customWidth="1"/>
    <col min="4" max="4" width="9.33203125" customWidth="1"/>
    <col min="5" max="5" width="27.88671875" customWidth="1"/>
    <col min="6" max="6" width="49.77734375" customWidth="1"/>
    <col min="7" max="7" width="15" customWidth="1"/>
    <col min="8" max="8" width="15.109375" customWidth="1"/>
    <col min="9" max="9" width="8.77734375" customWidth="1"/>
    <col min="10" max="10" width="9.33203125" customWidth="1"/>
    <col min="11" max="11" width="21.21875" customWidth="1"/>
    <col min="12" max="12" width="30" customWidth="1"/>
  </cols>
  <sheetData>
    <row r="1" spans="1:11" ht="100.05" customHeight="1" x14ac:dyDescent="0.25"/>
    <row r="4" spans="1:11" x14ac:dyDescent="0.25">
      <c r="B4" s="6" t="s">
        <v>9</v>
      </c>
    </row>
    <row r="6" spans="1:11" x14ac:dyDescent="0.25">
      <c r="B6" s="7" t="s">
        <v>10</v>
      </c>
      <c r="C6" s="7" t="s">
        <v>11</v>
      </c>
      <c r="D6" s="7" t="s">
        <v>11</v>
      </c>
    </row>
    <row r="7" spans="1:11" x14ac:dyDescent="0.25">
      <c r="B7" s="8" t="s">
        <v>12</v>
      </c>
      <c r="C7" s="8" t="s">
        <v>13</v>
      </c>
      <c r="D7" s="8" t="s">
        <v>11</v>
      </c>
    </row>
    <row r="8" spans="1:11" x14ac:dyDescent="0.25">
      <c r="B8" s="8" t="s">
        <v>14</v>
      </c>
      <c r="C8" s="8" t="s">
        <v>15</v>
      </c>
      <c r="D8" s="8" t="s">
        <v>11</v>
      </c>
    </row>
    <row r="9" spans="1:11" x14ac:dyDescent="0.25">
      <c r="B9" s="8" t="s">
        <v>16</v>
      </c>
      <c r="C9" s="8" t="s">
        <v>17</v>
      </c>
      <c r="D9" s="8" t="s">
        <v>11</v>
      </c>
    </row>
    <row r="10" spans="1:11" x14ac:dyDescent="0.25">
      <c r="B10" s="8" t="s">
        <v>18</v>
      </c>
      <c r="C10" s="8" t="s">
        <v>19</v>
      </c>
      <c r="D10" s="8" t="s">
        <v>11</v>
      </c>
    </row>
    <row r="11" spans="1:11" x14ac:dyDescent="0.25">
      <c r="B11" s="8" t="s">
        <v>0</v>
      </c>
      <c r="C11" s="8" t="s">
        <v>20</v>
      </c>
      <c r="D11" s="8" t="s">
        <v>11</v>
      </c>
    </row>
    <row r="12" spans="1:11" x14ac:dyDescent="0.25">
      <c r="B12" s="8" t="s">
        <v>3</v>
      </c>
      <c r="C12" s="8" t="s">
        <v>21</v>
      </c>
      <c r="D12" s="8" t="s">
        <v>11</v>
      </c>
    </row>
    <row r="13" spans="1:11" x14ac:dyDescent="0.25">
      <c r="B13" s="8" t="s">
        <v>22</v>
      </c>
      <c r="C13" s="8" t="s">
        <v>23</v>
      </c>
      <c r="D13" s="8" t="s">
        <v>11</v>
      </c>
    </row>
    <row r="14" spans="1:11" x14ac:dyDescent="0.25">
      <c r="B14" s="8" t="s">
        <v>24</v>
      </c>
      <c r="C14" s="8" t="s">
        <v>21</v>
      </c>
      <c r="D14" s="8" t="s">
        <v>11</v>
      </c>
    </row>
    <row r="16" spans="1:11" x14ac:dyDescent="0.25">
      <c r="A16" s="13" t="s">
        <v>463</v>
      </c>
      <c r="B16" s="7" t="s">
        <v>25</v>
      </c>
      <c r="C16" s="7" t="s">
        <v>2</v>
      </c>
      <c r="D16" s="7" t="s">
        <v>26</v>
      </c>
      <c r="E16" s="7" t="s">
        <v>464</v>
      </c>
      <c r="F16" s="7" t="s">
        <v>466</v>
      </c>
      <c r="G16" s="7" t="s">
        <v>3</v>
      </c>
      <c r="H16" s="7" t="s">
        <v>4</v>
      </c>
      <c r="I16" s="7" t="s">
        <v>16</v>
      </c>
      <c r="J16" s="7" t="s">
        <v>27</v>
      </c>
      <c r="K16" s="7" t="s">
        <v>28</v>
      </c>
    </row>
    <row r="17" spans="1:11" x14ac:dyDescent="0.25">
      <c r="A17" s="12">
        <v>1001</v>
      </c>
      <c r="B17" s="9" t="s">
        <v>29</v>
      </c>
      <c r="C17" s="9" t="s">
        <v>29</v>
      </c>
      <c r="D17" s="9" t="s">
        <v>30</v>
      </c>
      <c r="E17" s="9" t="s">
        <v>31</v>
      </c>
      <c r="F17" s="9" t="s">
        <v>32</v>
      </c>
      <c r="G17" s="9">
        <v>571.88</v>
      </c>
      <c r="H17" s="9">
        <v>7705.63</v>
      </c>
      <c r="I17" s="9" t="s">
        <v>17</v>
      </c>
      <c r="J17" s="9" t="s">
        <v>33</v>
      </c>
      <c r="K17" s="9" t="s">
        <v>34</v>
      </c>
    </row>
    <row r="18" spans="1:11" x14ac:dyDescent="0.25">
      <c r="A18" s="12">
        <v>1002</v>
      </c>
      <c r="B18" s="9" t="s">
        <v>29</v>
      </c>
      <c r="C18" s="9" t="s">
        <v>29</v>
      </c>
      <c r="D18" s="9" t="s">
        <v>30</v>
      </c>
      <c r="E18" s="9" t="s">
        <v>31</v>
      </c>
      <c r="F18" s="9" t="s">
        <v>35</v>
      </c>
      <c r="G18" s="9">
        <v>918.58</v>
      </c>
      <c r="H18" s="9">
        <v>7133.75</v>
      </c>
      <c r="I18" s="9" t="s">
        <v>17</v>
      </c>
      <c r="J18" s="9" t="s">
        <v>36</v>
      </c>
      <c r="K18" s="9" t="s">
        <v>37</v>
      </c>
    </row>
    <row r="19" spans="1:11" x14ac:dyDescent="0.25">
      <c r="A19" s="12">
        <v>1003</v>
      </c>
      <c r="B19" s="9" t="s">
        <v>29</v>
      </c>
      <c r="C19" s="9" t="s">
        <v>38</v>
      </c>
      <c r="D19" s="9" t="s">
        <v>30</v>
      </c>
      <c r="E19" s="9" t="s">
        <v>31</v>
      </c>
      <c r="F19" s="9" t="s">
        <v>39</v>
      </c>
      <c r="G19" s="9">
        <v>772.19</v>
      </c>
      <c r="H19" s="9">
        <v>6215.17</v>
      </c>
      <c r="I19" s="9" t="s">
        <v>17</v>
      </c>
      <c r="J19" s="9" t="s">
        <v>40</v>
      </c>
      <c r="K19" s="9" t="s">
        <v>41</v>
      </c>
    </row>
    <row r="20" spans="1:11" x14ac:dyDescent="0.25">
      <c r="A20" s="12">
        <v>1004</v>
      </c>
      <c r="B20" s="9" t="s">
        <v>42</v>
      </c>
      <c r="C20" s="9" t="s">
        <v>20</v>
      </c>
      <c r="D20" s="9" t="s">
        <v>43</v>
      </c>
      <c r="E20" s="9" t="s">
        <v>44</v>
      </c>
      <c r="F20" s="9" t="s">
        <v>45</v>
      </c>
      <c r="G20" s="9">
        <v>2000</v>
      </c>
      <c r="H20" s="9">
        <v>5442.98</v>
      </c>
      <c r="I20" s="9" t="s">
        <v>17</v>
      </c>
      <c r="J20" s="9" t="s">
        <v>46</v>
      </c>
      <c r="K20" s="9"/>
    </row>
    <row r="21" spans="1:11" x14ac:dyDescent="0.25">
      <c r="A21" s="12">
        <v>1005</v>
      </c>
      <c r="B21" s="9" t="s">
        <v>47</v>
      </c>
      <c r="C21" s="9" t="s">
        <v>47</v>
      </c>
      <c r="D21" s="9" t="s">
        <v>30</v>
      </c>
      <c r="E21" s="9" t="s">
        <v>31</v>
      </c>
      <c r="F21" s="9" t="s">
        <v>48</v>
      </c>
      <c r="G21" s="9">
        <v>487.95</v>
      </c>
      <c r="H21" s="9">
        <v>3442.98</v>
      </c>
      <c r="I21" s="9" t="s">
        <v>17</v>
      </c>
      <c r="J21" s="9" t="s">
        <v>40</v>
      </c>
      <c r="K21" s="9" t="s">
        <v>49</v>
      </c>
    </row>
    <row r="22" spans="1:11" x14ac:dyDescent="0.25">
      <c r="A22" s="12">
        <v>1006</v>
      </c>
      <c r="B22" s="9" t="s">
        <v>47</v>
      </c>
      <c r="C22" s="9" t="s">
        <v>47</v>
      </c>
      <c r="D22" s="9" t="s">
        <v>30</v>
      </c>
      <c r="E22" s="9" t="s">
        <v>31</v>
      </c>
      <c r="F22" s="9" t="s">
        <v>50</v>
      </c>
      <c r="G22" s="9">
        <v>480.29</v>
      </c>
      <c r="H22" s="9">
        <v>2955.03</v>
      </c>
      <c r="I22" s="9" t="s">
        <v>17</v>
      </c>
      <c r="J22" s="9" t="s">
        <v>36</v>
      </c>
      <c r="K22" s="9" t="s">
        <v>51</v>
      </c>
    </row>
    <row r="23" spans="1:11" x14ac:dyDescent="0.25">
      <c r="A23" s="12">
        <v>1007</v>
      </c>
      <c r="B23" s="9" t="s">
        <v>52</v>
      </c>
      <c r="C23" s="9" t="s">
        <v>52</v>
      </c>
      <c r="D23" s="9" t="s">
        <v>30</v>
      </c>
      <c r="E23" s="9" t="s">
        <v>31</v>
      </c>
      <c r="F23" s="9" t="s">
        <v>53</v>
      </c>
      <c r="G23" s="9">
        <v>1022.79</v>
      </c>
      <c r="H23" s="9">
        <v>2474.7399999999998</v>
      </c>
      <c r="I23" s="9" t="s">
        <v>17</v>
      </c>
      <c r="J23" s="9" t="s">
        <v>40</v>
      </c>
      <c r="K23" s="9" t="s">
        <v>54</v>
      </c>
    </row>
    <row r="24" spans="1:11" x14ac:dyDescent="0.25">
      <c r="A24" s="12">
        <v>1008</v>
      </c>
      <c r="B24" s="9" t="s">
        <v>55</v>
      </c>
      <c r="C24" s="9" t="s">
        <v>55</v>
      </c>
      <c r="D24" s="9" t="s">
        <v>30</v>
      </c>
      <c r="E24" s="9" t="s">
        <v>31</v>
      </c>
      <c r="F24" s="9" t="s">
        <v>56</v>
      </c>
      <c r="G24" s="9">
        <v>-10070.91</v>
      </c>
      <c r="H24" s="9">
        <v>1451.95</v>
      </c>
      <c r="I24" s="9" t="s">
        <v>17</v>
      </c>
      <c r="J24" s="9" t="s">
        <v>57</v>
      </c>
      <c r="K24" s="9" t="s">
        <v>58</v>
      </c>
    </row>
    <row r="25" spans="1:11" x14ac:dyDescent="0.25">
      <c r="A25" s="12">
        <v>1009</v>
      </c>
      <c r="B25" s="9" t="s">
        <v>55</v>
      </c>
      <c r="C25" s="9" t="s">
        <v>55</v>
      </c>
      <c r="D25" s="9" t="s">
        <v>59</v>
      </c>
      <c r="E25" s="9" t="s">
        <v>60</v>
      </c>
      <c r="F25" s="9" t="s">
        <v>484</v>
      </c>
      <c r="G25" s="9">
        <v>-4700.01</v>
      </c>
      <c r="H25" s="9">
        <v>11522.86</v>
      </c>
      <c r="I25" s="9" t="s">
        <v>17</v>
      </c>
      <c r="J25" s="9" t="s">
        <v>57</v>
      </c>
      <c r="K25" s="9"/>
    </row>
    <row r="26" spans="1:11" x14ac:dyDescent="0.25">
      <c r="A26" s="12">
        <v>1010</v>
      </c>
      <c r="B26" s="9" t="s">
        <v>55</v>
      </c>
      <c r="C26" s="9" t="s">
        <v>62</v>
      </c>
      <c r="D26" s="9" t="s">
        <v>30</v>
      </c>
      <c r="E26" s="9" t="s">
        <v>31</v>
      </c>
      <c r="F26" s="9" t="s">
        <v>63</v>
      </c>
      <c r="G26" s="9">
        <v>2478.98</v>
      </c>
      <c r="H26" s="9">
        <v>16222.87</v>
      </c>
      <c r="I26" s="9" t="s">
        <v>17</v>
      </c>
      <c r="J26" s="9" t="s">
        <v>40</v>
      </c>
      <c r="K26" s="9" t="s">
        <v>64</v>
      </c>
    </row>
    <row r="27" spans="1:11" x14ac:dyDescent="0.25">
      <c r="A27" s="12">
        <v>1011</v>
      </c>
      <c r="B27" s="9" t="s">
        <v>55</v>
      </c>
      <c r="C27" s="9" t="s">
        <v>65</v>
      </c>
      <c r="D27" s="9" t="s">
        <v>30</v>
      </c>
      <c r="E27" s="9" t="s">
        <v>31</v>
      </c>
      <c r="F27" s="9" t="s">
        <v>66</v>
      </c>
      <c r="G27" s="9">
        <v>684.2</v>
      </c>
      <c r="H27" s="9">
        <v>13743.89</v>
      </c>
      <c r="I27" s="9" t="s">
        <v>17</v>
      </c>
      <c r="J27" s="9" t="s">
        <v>40</v>
      </c>
      <c r="K27" s="9" t="s">
        <v>67</v>
      </c>
    </row>
    <row r="28" spans="1:11" x14ac:dyDescent="0.25">
      <c r="A28" s="12">
        <v>1012</v>
      </c>
      <c r="B28" s="9" t="s">
        <v>68</v>
      </c>
      <c r="C28" s="9" t="s">
        <v>68</v>
      </c>
      <c r="D28" s="9" t="s">
        <v>30</v>
      </c>
      <c r="E28" s="9" t="s">
        <v>31</v>
      </c>
      <c r="F28" s="9" t="s">
        <v>69</v>
      </c>
      <c r="G28" s="9">
        <v>-5000</v>
      </c>
      <c r="H28" s="9">
        <v>13059.69</v>
      </c>
      <c r="I28" s="9" t="s">
        <v>17</v>
      </c>
      <c r="J28" s="9" t="s">
        <v>57</v>
      </c>
      <c r="K28" s="9" t="s">
        <v>70</v>
      </c>
    </row>
    <row r="29" spans="1:11" x14ac:dyDescent="0.25">
      <c r="A29" s="12">
        <v>1013</v>
      </c>
      <c r="B29" s="9" t="s">
        <v>68</v>
      </c>
      <c r="C29" s="9" t="s">
        <v>68</v>
      </c>
      <c r="D29" s="9" t="s">
        <v>30</v>
      </c>
      <c r="E29" s="9" t="s">
        <v>31</v>
      </c>
      <c r="F29" s="9" t="s">
        <v>71</v>
      </c>
      <c r="G29" s="9">
        <v>227.79</v>
      </c>
      <c r="H29" s="9">
        <v>18059.689999999999</v>
      </c>
      <c r="I29" s="9" t="s">
        <v>17</v>
      </c>
      <c r="J29" s="9" t="s">
        <v>36</v>
      </c>
      <c r="K29" s="9" t="s">
        <v>72</v>
      </c>
    </row>
    <row r="30" spans="1:11" x14ac:dyDescent="0.25">
      <c r="A30" s="12">
        <v>1014</v>
      </c>
      <c r="B30" s="9" t="s">
        <v>73</v>
      </c>
      <c r="C30" s="9" t="s">
        <v>73</v>
      </c>
      <c r="D30" s="9" t="s">
        <v>30</v>
      </c>
      <c r="E30" s="9" t="s">
        <v>31</v>
      </c>
      <c r="F30" s="9" t="s">
        <v>74</v>
      </c>
      <c r="G30" s="9">
        <v>101.32</v>
      </c>
      <c r="H30" s="9">
        <v>17831.900000000001</v>
      </c>
      <c r="I30" s="9" t="s">
        <v>17</v>
      </c>
      <c r="J30" s="9" t="s">
        <v>33</v>
      </c>
      <c r="K30" s="9" t="s">
        <v>75</v>
      </c>
    </row>
    <row r="31" spans="1:11" x14ac:dyDescent="0.25">
      <c r="A31" s="12">
        <v>1015</v>
      </c>
      <c r="B31" s="9" t="s">
        <v>73</v>
      </c>
      <c r="C31" s="9" t="s">
        <v>73</v>
      </c>
      <c r="D31" s="9" t="s">
        <v>30</v>
      </c>
      <c r="E31" s="9" t="s">
        <v>31</v>
      </c>
      <c r="F31" s="9" t="s">
        <v>76</v>
      </c>
      <c r="G31" s="9">
        <v>511.91</v>
      </c>
      <c r="H31" s="9">
        <v>17730.580000000002</v>
      </c>
      <c r="I31" s="9" t="s">
        <v>17</v>
      </c>
      <c r="J31" s="9" t="s">
        <v>33</v>
      </c>
      <c r="K31" s="9" t="s">
        <v>77</v>
      </c>
    </row>
    <row r="32" spans="1:11" x14ac:dyDescent="0.25">
      <c r="A32" s="12">
        <v>1016</v>
      </c>
      <c r="B32" s="9" t="s">
        <v>73</v>
      </c>
      <c r="C32" s="9" t="s">
        <v>73</v>
      </c>
      <c r="D32" s="9" t="s">
        <v>30</v>
      </c>
      <c r="E32" s="9" t="s">
        <v>31</v>
      </c>
      <c r="F32" s="9" t="s">
        <v>78</v>
      </c>
      <c r="G32" s="9">
        <v>1195.1500000000001</v>
      </c>
      <c r="H32" s="9">
        <v>17218.669999999998</v>
      </c>
      <c r="I32" s="9" t="s">
        <v>17</v>
      </c>
      <c r="J32" s="9" t="s">
        <v>40</v>
      </c>
      <c r="K32" s="9" t="s">
        <v>79</v>
      </c>
    </row>
    <row r="33" spans="1:11" x14ac:dyDescent="0.25">
      <c r="A33" s="12">
        <v>1017</v>
      </c>
      <c r="B33" s="9" t="s">
        <v>73</v>
      </c>
      <c r="C33" s="9" t="s">
        <v>73</v>
      </c>
      <c r="D33" s="9" t="s">
        <v>30</v>
      </c>
      <c r="E33" s="9" t="s">
        <v>31</v>
      </c>
      <c r="F33" s="9" t="s">
        <v>80</v>
      </c>
      <c r="G33" s="9">
        <v>2359.96</v>
      </c>
      <c r="H33" s="9">
        <v>16023.52</v>
      </c>
      <c r="I33" s="9" t="s">
        <v>17</v>
      </c>
      <c r="J33" s="9" t="s">
        <v>36</v>
      </c>
      <c r="K33" s="9" t="s">
        <v>81</v>
      </c>
    </row>
    <row r="34" spans="1:11" x14ac:dyDescent="0.25">
      <c r="A34" s="12">
        <v>1018</v>
      </c>
      <c r="B34" s="9" t="s">
        <v>73</v>
      </c>
      <c r="C34" s="9" t="s">
        <v>73</v>
      </c>
      <c r="D34" s="9" t="s">
        <v>30</v>
      </c>
      <c r="E34" s="9" t="s">
        <v>31</v>
      </c>
      <c r="F34" s="9" t="s">
        <v>82</v>
      </c>
      <c r="G34" s="9">
        <v>5515.23</v>
      </c>
      <c r="H34" s="9">
        <v>13663.56</v>
      </c>
      <c r="I34" s="9" t="s">
        <v>17</v>
      </c>
      <c r="J34" s="9" t="s">
        <v>36</v>
      </c>
      <c r="K34" s="9" t="s">
        <v>83</v>
      </c>
    </row>
    <row r="35" spans="1:11" x14ac:dyDescent="0.25">
      <c r="A35" s="12">
        <v>1019</v>
      </c>
      <c r="B35" s="9" t="s">
        <v>73</v>
      </c>
      <c r="C35" s="9" t="s">
        <v>73</v>
      </c>
      <c r="D35" s="9" t="s">
        <v>30</v>
      </c>
      <c r="E35" s="9" t="s">
        <v>31</v>
      </c>
      <c r="F35" s="9" t="s">
        <v>84</v>
      </c>
      <c r="G35" s="9">
        <v>882.7</v>
      </c>
      <c r="H35" s="9">
        <v>8148.33</v>
      </c>
      <c r="I35" s="9" t="s">
        <v>17</v>
      </c>
      <c r="J35" s="9" t="s">
        <v>40</v>
      </c>
      <c r="K35" s="9" t="s">
        <v>85</v>
      </c>
    </row>
    <row r="36" spans="1:11" x14ac:dyDescent="0.25">
      <c r="A36" s="12">
        <v>1020</v>
      </c>
      <c r="B36" s="9" t="s">
        <v>86</v>
      </c>
      <c r="C36" s="9" t="s">
        <v>68</v>
      </c>
      <c r="D36" s="9" t="s">
        <v>43</v>
      </c>
      <c r="E36" s="9" t="s">
        <v>44</v>
      </c>
      <c r="F36" s="9" t="s">
        <v>87</v>
      </c>
      <c r="G36" s="9">
        <v>1330</v>
      </c>
      <c r="H36" s="9">
        <v>7265.63</v>
      </c>
      <c r="I36" s="9" t="s">
        <v>17</v>
      </c>
      <c r="J36" s="9" t="s">
        <v>46</v>
      </c>
      <c r="K36" s="9"/>
    </row>
    <row r="37" spans="1:11" x14ac:dyDescent="0.25">
      <c r="A37" s="12">
        <v>1021</v>
      </c>
      <c r="B37" s="9" t="s">
        <v>86</v>
      </c>
      <c r="C37" s="9" t="s">
        <v>86</v>
      </c>
      <c r="D37" s="9" t="s">
        <v>43</v>
      </c>
      <c r="E37" s="9" t="s">
        <v>44</v>
      </c>
      <c r="F37" s="9" t="s">
        <v>87</v>
      </c>
      <c r="G37" s="9">
        <v>2046.86</v>
      </c>
      <c r="H37" s="9">
        <v>5935.63</v>
      </c>
      <c r="I37" s="9" t="s">
        <v>17</v>
      </c>
      <c r="J37" s="9" t="s">
        <v>46</v>
      </c>
      <c r="K37" s="9"/>
    </row>
    <row r="38" spans="1:11" x14ac:dyDescent="0.25">
      <c r="A38" s="12">
        <v>1022</v>
      </c>
      <c r="B38" s="9" t="s">
        <v>86</v>
      </c>
      <c r="C38" s="9" t="s">
        <v>86</v>
      </c>
      <c r="D38" s="9" t="s">
        <v>30</v>
      </c>
      <c r="E38" s="9" t="s">
        <v>31</v>
      </c>
      <c r="F38" s="9" t="s">
        <v>88</v>
      </c>
      <c r="G38" s="9">
        <v>981.77</v>
      </c>
      <c r="H38" s="9">
        <v>3888.77</v>
      </c>
      <c r="I38" s="9" t="s">
        <v>17</v>
      </c>
      <c r="J38" s="9" t="s">
        <v>33</v>
      </c>
      <c r="K38" s="9" t="s">
        <v>89</v>
      </c>
    </row>
    <row r="39" spans="1:11" x14ac:dyDescent="0.25">
      <c r="A39" s="12">
        <v>1023</v>
      </c>
      <c r="B39" s="9" t="s">
        <v>86</v>
      </c>
      <c r="C39" s="9" t="s">
        <v>86</v>
      </c>
      <c r="D39" s="9" t="s">
        <v>30</v>
      </c>
      <c r="E39" s="9" t="s">
        <v>31</v>
      </c>
      <c r="F39" s="9" t="s">
        <v>90</v>
      </c>
      <c r="G39" s="9">
        <v>220.33</v>
      </c>
      <c r="H39" s="9">
        <v>2907</v>
      </c>
      <c r="I39" s="9" t="s">
        <v>17</v>
      </c>
      <c r="J39" s="9" t="s">
        <v>40</v>
      </c>
      <c r="K39" s="9" t="s">
        <v>91</v>
      </c>
    </row>
    <row r="40" spans="1:11" x14ac:dyDescent="0.25">
      <c r="A40" s="12">
        <v>1024</v>
      </c>
      <c r="B40" s="9" t="s">
        <v>86</v>
      </c>
      <c r="C40" s="9" t="s">
        <v>86</v>
      </c>
      <c r="D40" s="9" t="s">
        <v>30</v>
      </c>
      <c r="E40" s="9" t="s">
        <v>31</v>
      </c>
      <c r="F40" s="9" t="s">
        <v>92</v>
      </c>
      <c r="G40" s="9">
        <v>399.8</v>
      </c>
      <c r="H40" s="9">
        <v>2686.67</v>
      </c>
      <c r="I40" s="9" t="s">
        <v>17</v>
      </c>
      <c r="J40" s="9" t="s">
        <v>36</v>
      </c>
      <c r="K40" s="9" t="s">
        <v>93</v>
      </c>
    </row>
    <row r="41" spans="1:11" x14ac:dyDescent="0.25">
      <c r="A41" s="12">
        <v>1025</v>
      </c>
      <c r="B41" s="9" t="s">
        <v>94</v>
      </c>
      <c r="C41" s="9" t="s">
        <v>94</v>
      </c>
      <c r="D41" s="9" t="s">
        <v>30</v>
      </c>
      <c r="E41" s="9" t="s">
        <v>31</v>
      </c>
      <c r="F41" s="9" t="s">
        <v>95</v>
      </c>
      <c r="G41" s="9">
        <v>-10000</v>
      </c>
      <c r="H41" s="9">
        <v>2286.87</v>
      </c>
      <c r="I41" s="9" t="s">
        <v>17</v>
      </c>
      <c r="J41" s="9" t="s">
        <v>40</v>
      </c>
      <c r="K41" s="9" t="s">
        <v>96</v>
      </c>
    </row>
    <row r="42" spans="1:11" x14ac:dyDescent="0.25">
      <c r="A42" s="12">
        <v>1026</v>
      </c>
      <c r="B42" s="9" t="s">
        <v>97</v>
      </c>
      <c r="C42" s="9" t="s">
        <v>97</v>
      </c>
      <c r="D42" s="9" t="s">
        <v>30</v>
      </c>
      <c r="E42" s="9" t="s">
        <v>31</v>
      </c>
      <c r="F42" s="9" t="s">
        <v>98</v>
      </c>
      <c r="G42" s="9">
        <v>533.42999999999995</v>
      </c>
      <c r="H42" s="9">
        <v>12286.87</v>
      </c>
      <c r="I42" s="9" t="s">
        <v>17</v>
      </c>
      <c r="J42" s="9" t="s">
        <v>40</v>
      </c>
      <c r="K42" s="9" t="s">
        <v>99</v>
      </c>
    </row>
    <row r="43" spans="1:11" x14ac:dyDescent="0.25">
      <c r="A43" s="12">
        <v>1027</v>
      </c>
      <c r="B43" s="9" t="s">
        <v>97</v>
      </c>
      <c r="C43" s="9" t="s">
        <v>100</v>
      </c>
      <c r="D43" s="9" t="s">
        <v>101</v>
      </c>
      <c r="E43" s="9" t="s">
        <v>102</v>
      </c>
      <c r="F43" s="9"/>
      <c r="G43" s="9">
        <v>-12</v>
      </c>
      <c r="H43" s="9">
        <v>11753.44</v>
      </c>
      <c r="I43" s="9" t="s">
        <v>17</v>
      </c>
      <c r="J43" s="9" t="s">
        <v>46</v>
      </c>
      <c r="K43" s="9"/>
    </row>
    <row r="44" spans="1:11" x14ac:dyDescent="0.25">
      <c r="A44" s="12">
        <v>1028</v>
      </c>
      <c r="B44" s="9" t="s">
        <v>103</v>
      </c>
      <c r="C44" s="9" t="s">
        <v>103</v>
      </c>
      <c r="D44" s="9" t="s">
        <v>30</v>
      </c>
      <c r="E44" s="9" t="s">
        <v>31</v>
      </c>
      <c r="F44" s="9" t="s">
        <v>104</v>
      </c>
      <c r="G44" s="9">
        <v>4070.68</v>
      </c>
      <c r="H44" s="9">
        <v>11765.44</v>
      </c>
      <c r="I44" s="9" t="s">
        <v>17</v>
      </c>
      <c r="J44" s="9" t="s">
        <v>57</v>
      </c>
      <c r="K44" s="9" t="s">
        <v>105</v>
      </c>
    </row>
    <row r="45" spans="1:11" x14ac:dyDescent="0.25">
      <c r="A45" s="12">
        <v>1029</v>
      </c>
      <c r="B45" s="9" t="s">
        <v>106</v>
      </c>
      <c r="C45" s="9" t="s">
        <v>106</v>
      </c>
      <c r="D45" s="9" t="s">
        <v>30</v>
      </c>
      <c r="E45" s="9" t="s">
        <v>31</v>
      </c>
      <c r="F45" s="9" t="s">
        <v>107</v>
      </c>
      <c r="G45" s="9">
        <v>1127.43</v>
      </c>
      <c r="H45" s="9">
        <v>7694.76</v>
      </c>
      <c r="I45" s="9" t="s">
        <v>17</v>
      </c>
      <c r="J45" s="9" t="s">
        <v>40</v>
      </c>
      <c r="K45" s="9" t="s">
        <v>108</v>
      </c>
    </row>
    <row r="46" spans="1:11" x14ac:dyDescent="0.25">
      <c r="A46" s="12">
        <v>1030</v>
      </c>
      <c r="B46" s="9" t="s">
        <v>109</v>
      </c>
      <c r="C46" s="9" t="s">
        <v>109</v>
      </c>
      <c r="D46" s="9" t="s">
        <v>30</v>
      </c>
      <c r="E46" s="9" t="s">
        <v>31</v>
      </c>
      <c r="F46" s="9" t="s">
        <v>110</v>
      </c>
      <c r="G46" s="9">
        <v>594.29999999999995</v>
      </c>
      <c r="H46" s="9">
        <v>6567.33</v>
      </c>
      <c r="I46" s="9" t="s">
        <v>17</v>
      </c>
      <c r="J46" s="9" t="s">
        <v>33</v>
      </c>
      <c r="K46" s="9" t="s">
        <v>111</v>
      </c>
    </row>
    <row r="47" spans="1:11" x14ac:dyDescent="0.25">
      <c r="A47" s="24" t="s">
        <v>471</v>
      </c>
      <c r="B47" s="9" t="s">
        <v>109</v>
      </c>
      <c r="C47" s="9" t="s">
        <v>109</v>
      </c>
      <c r="D47" s="9" t="s">
        <v>59</v>
      </c>
      <c r="E47" s="9" t="s">
        <v>60</v>
      </c>
      <c r="F47" s="9" t="s">
        <v>483</v>
      </c>
      <c r="G47" s="9">
        <v>-35312.47</v>
      </c>
      <c r="H47" s="9">
        <v>5973.03</v>
      </c>
      <c r="I47" s="9" t="s">
        <v>17</v>
      </c>
      <c r="J47" s="9" t="s">
        <v>40</v>
      </c>
      <c r="K47" s="9"/>
    </row>
    <row r="48" spans="1:11" x14ac:dyDescent="0.25">
      <c r="A48" s="24" t="s">
        <v>472</v>
      </c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25">
      <c r="A49" s="12">
        <v>1032</v>
      </c>
      <c r="B49" s="9" t="s">
        <v>112</v>
      </c>
      <c r="C49" s="9" t="s">
        <v>112</v>
      </c>
      <c r="D49" s="9" t="s">
        <v>30</v>
      </c>
      <c r="E49" s="9" t="s">
        <v>31</v>
      </c>
      <c r="F49" s="9" t="s">
        <v>113</v>
      </c>
      <c r="G49" s="9">
        <v>421.05</v>
      </c>
      <c r="H49" s="9">
        <v>41285.5</v>
      </c>
      <c r="I49" s="9" t="s">
        <v>17</v>
      </c>
      <c r="J49" s="9" t="s">
        <v>40</v>
      </c>
      <c r="K49" s="9" t="s">
        <v>114</v>
      </c>
    </row>
    <row r="50" spans="1:11" x14ac:dyDescent="0.25">
      <c r="A50" s="12">
        <v>1033</v>
      </c>
      <c r="B50" s="9" t="s">
        <v>112</v>
      </c>
      <c r="C50" s="9" t="s">
        <v>112</v>
      </c>
      <c r="D50" s="9" t="s">
        <v>30</v>
      </c>
      <c r="E50" s="9" t="s">
        <v>31</v>
      </c>
      <c r="F50" s="9" t="s">
        <v>115</v>
      </c>
      <c r="G50" s="9">
        <v>5053.5</v>
      </c>
      <c r="H50" s="9">
        <v>40864.449999999997</v>
      </c>
      <c r="I50" s="9" t="s">
        <v>17</v>
      </c>
      <c r="J50" s="9" t="s">
        <v>36</v>
      </c>
      <c r="K50" s="9" t="s">
        <v>116</v>
      </c>
    </row>
    <row r="51" spans="1:11" x14ac:dyDescent="0.25">
      <c r="A51" s="12">
        <v>1034</v>
      </c>
      <c r="B51" s="9" t="s">
        <v>117</v>
      </c>
      <c r="C51" s="9" t="s">
        <v>117</v>
      </c>
      <c r="D51" s="9" t="s">
        <v>30</v>
      </c>
      <c r="E51" s="9" t="s">
        <v>465</v>
      </c>
      <c r="F51" s="9" t="s">
        <v>118</v>
      </c>
      <c r="G51" s="9">
        <v>725.38</v>
      </c>
      <c r="H51" s="9">
        <v>35810.949999999997</v>
      </c>
      <c r="I51" s="9" t="s">
        <v>17</v>
      </c>
      <c r="J51" s="9" t="s">
        <v>40</v>
      </c>
      <c r="K51" s="9" t="s">
        <v>119</v>
      </c>
    </row>
    <row r="52" spans="1:11" x14ac:dyDescent="0.25">
      <c r="A52" s="12">
        <v>1035</v>
      </c>
      <c r="B52" s="9" t="s">
        <v>117</v>
      </c>
      <c r="C52" s="9" t="s">
        <v>109</v>
      </c>
      <c r="D52" s="9" t="s">
        <v>43</v>
      </c>
      <c r="E52" s="9" t="s">
        <v>44</v>
      </c>
      <c r="F52" s="9" t="s">
        <v>120</v>
      </c>
      <c r="G52" s="9">
        <v>5892.26</v>
      </c>
      <c r="H52" s="9">
        <v>35085.57</v>
      </c>
      <c r="I52" s="9" t="s">
        <v>17</v>
      </c>
      <c r="J52" s="9" t="s">
        <v>46</v>
      </c>
      <c r="K52" s="9"/>
    </row>
    <row r="53" spans="1:11" x14ac:dyDescent="0.25">
      <c r="A53" s="12">
        <v>1036</v>
      </c>
      <c r="B53" s="9" t="s">
        <v>117</v>
      </c>
      <c r="C53" s="9" t="s">
        <v>117</v>
      </c>
      <c r="D53" s="9" t="s">
        <v>30</v>
      </c>
      <c r="E53" s="9" t="s">
        <v>31</v>
      </c>
      <c r="F53" s="9" t="s">
        <v>121</v>
      </c>
      <c r="G53" s="9">
        <v>1021.51</v>
      </c>
      <c r="H53" s="9">
        <v>29193.31</v>
      </c>
      <c r="I53" s="9" t="s">
        <v>17</v>
      </c>
      <c r="J53" s="9" t="s">
        <v>40</v>
      </c>
      <c r="K53" s="9" t="s">
        <v>122</v>
      </c>
    </row>
    <row r="54" spans="1:11" x14ac:dyDescent="0.25">
      <c r="A54" s="12">
        <v>1037</v>
      </c>
      <c r="B54" s="9" t="s">
        <v>117</v>
      </c>
      <c r="C54" s="9" t="s">
        <v>123</v>
      </c>
      <c r="D54" s="9" t="s">
        <v>30</v>
      </c>
      <c r="E54" s="9" t="s">
        <v>31</v>
      </c>
      <c r="F54" s="9" t="s">
        <v>124</v>
      </c>
      <c r="G54" s="9">
        <v>496.17</v>
      </c>
      <c r="H54" s="9">
        <v>28171.8</v>
      </c>
      <c r="I54" s="9" t="s">
        <v>17</v>
      </c>
      <c r="J54" s="9" t="s">
        <v>33</v>
      </c>
      <c r="K54" s="9" t="s">
        <v>125</v>
      </c>
    </row>
    <row r="55" spans="1:11" x14ac:dyDescent="0.25">
      <c r="A55" s="12">
        <v>1038</v>
      </c>
      <c r="B55" s="9" t="s">
        <v>117</v>
      </c>
      <c r="C55" s="9" t="s">
        <v>117</v>
      </c>
      <c r="D55" s="9" t="s">
        <v>30</v>
      </c>
      <c r="E55" s="9" t="s">
        <v>31</v>
      </c>
      <c r="F55" s="9" t="s">
        <v>126</v>
      </c>
      <c r="G55" s="9">
        <v>-790.83</v>
      </c>
      <c r="H55" s="9">
        <v>27675.63</v>
      </c>
      <c r="I55" s="9" t="s">
        <v>17</v>
      </c>
      <c r="J55" s="9" t="s">
        <v>57</v>
      </c>
      <c r="K55" s="9" t="s">
        <v>127</v>
      </c>
    </row>
    <row r="56" spans="1:11" x14ac:dyDescent="0.25">
      <c r="A56" s="12">
        <v>1039</v>
      </c>
      <c r="B56" s="9" t="s">
        <v>128</v>
      </c>
      <c r="C56" s="9" t="s">
        <v>128</v>
      </c>
      <c r="D56" s="9" t="s">
        <v>30</v>
      </c>
      <c r="E56" s="9" t="s">
        <v>31</v>
      </c>
      <c r="F56" s="9" t="s">
        <v>129</v>
      </c>
      <c r="G56" s="9">
        <v>1403.77</v>
      </c>
      <c r="H56" s="9">
        <v>28466.46</v>
      </c>
      <c r="I56" s="9" t="s">
        <v>17</v>
      </c>
      <c r="J56" s="9" t="s">
        <v>36</v>
      </c>
      <c r="K56" s="9" t="s">
        <v>130</v>
      </c>
    </row>
    <row r="57" spans="1:11" x14ac:dyDescent="0.25">
      <c r="A57" s="12">
        <v>1040</v>
      </c>
      <c r="B57" s="9" t="s">
        <v>131</v>
      </c>
      <c r="C57" s="9" t="s">
        <v>117</v>
      </c>
      <c r="D57" s="9" t="s">
        <v>43</v>
      </c>
      <c r="E57" s="9" t="s">
        <v>44</v>
      </c>
      <c r="F57" s="9" t="s">
        <v>132</v>
      </c>
      <c r="G57" s="9">
        <v>577.04</v>
      </c>
      <c r="H57" s="9">
        <v>27062.69</v>
      </c>
      <c r="I57" s="9" t="s">
        <v>17</v>
      </c>
      <c r="J57" s="9" t="s">
        <v>46</v>
      </c>
      <c r="K57" s="9"/>
    </row>
    <row r="58" spans="1:11" x14ac:dyDescent="0.25">
      <c r="A58" s="12">
        <v>1041</v>
      </c>
      <c r="B58" s="9" t="s">
        <v>131</v>
      </c>
      <c r="C58" s="9" t="s">
        <v>117</v>
      </c>
      <c r="D58" s="9" t="s">
        <v>43</v>
      </c>
      <c r="E58" s="9" t="s">
        <v>44</v>
      </c>
      <c r="F58" s="9" t="s">
        <v>132</v>
      </c>
      <c r="G58" s="9">
        <v>1344.96</v>
      </c>
      <c r="H58" s="9">
        <v>26485.65</v>
      </c>
      <c r="I58" s="9" t="s">
        <v>17</v>
      </c>
      <c r="J58" s="9" t="s">
        <v>46</v>
      </c>
      <c r="K58" s="9"/>
    </row>
    <row r="59" spans="1:11" x14ac:dyDescent="0.25">
      <c r="A59" s="12">
        <v>1042</v>
      </c>
      <c r="B59" s="9" t="s">
        <v>133</v>
      </c>
      <c r="C59" s="9" t="s">
        <v>133</v>
      </c>
      <c r="D59" s="9" t="s">
        <v>30</v>
      </c>
      <c r="E59" s="9" t="s">
        <v>31</v>
      </c>
      <c r="F59" s="9" t="s">
        <v>134</v>
      </c>
      <c r="G59" s="9">
        <v>655.83</v>
      </c>
      <c r="H59" s="9">
        <v>25140.69</v>
      </c>
      <c r="I59" s="9" t="s">
        <v>17</v>
      </c>
      <c r="J59" s="9" t="s">
        <v>40</v>
      </c>
      <c r="K59" s="9" t="s">
        <v>135</v>
      </c>
    </row>
    <row r="60" spans="1:11" x14ac:dyDescent="0.25">
      <c r="A60" s="12">
        <v>1043</v>
      </c>
      <c r="B60" s="9" t="s">
        <v>133</v>
      </c>
      <c r="C60" s="9" t="s">
        <v>133</v>
      </c>
      <c r="D60" s="9" t="s">
        <v>136</v>
      </c>
      <c r="E60" s="9" t="s">
        <v>137</v>
      </c>
      <c r="F60" s="9" t="s">
        <v>138</v>
      </c>
      <c r="G60" s="9">
        <v>-1237.56</v>
      </c>
      <c r="H60" s="9">
        <v>24484.86</v>
      </c>
      <c r="I60" s="9" t="s">
        <v>17</v>
      </c>
      <c r="J60" s="9" t="s">
        <v>46</v>
      </c>
      <c r="K60" s="9"/>
    </row>
    <row r="61" spans="1:11" x14ac:dyDescent="0.25">
      <c r="A61" s="12">
        <v>1044</v>
      </c>
      <c r="B61" s="9" t="s">
        <v>133</v>
      </c>
      <c r="C61" s="9" t="s">
        <v>133</v>
      </c>
      <c r="D61" s="9" t="s">
        <v>136</v>
      </c>
      <c r="E61" s="9" t="s">
        <v>137</v>
      </c>
      <c r="F61" s="9" t="s">
        <v>138</v>
      </c>
      <c r="G61" s="9">
        <v>-1214.01</v>
      </c>
      <c r="H61" s="9">
        <v>25722.42</v>
      </c>
      <c r="I61" s="9" t="s">
        <v>17</v>
      </c>
      <c r="J61" s="9" t="s">
        <v>46</v>
      </c>
      <c r="K61" s="9"/>
    </row>
    <row r="62" spans="1:11" x14ac:dyDescent="0.25">
      <c r="A62" s="12">
        <v>1045</v>
      </c>
      <c r="B62" s="9" t="s">
        <v>133</v>
      </c>
      <c r="C62" s="9" t="s">
        <v>133</v>
      </c>
      <c r="D62" s="9" t="s">
        <v>136</v>
      </c>
      <c r="E62" s="9" t="s">
        <v>137</v>
      </c>
      <c r="F62" s="9" t="s">
        <v>138</v>
      </c>
      <c r="G62" s="9">
        <v>-653.76</v>
      </c>
      <c r="H62" s="9">
        <v>26936.43</v>
      </c>
      <c r="I62" s="9" t="s">
        <v>17</v>
      </c>
      <c r="J62" s="9" t="s">
        <v>46</v>
      </c>
      <c r="K62" s="9"/>
    </row>
    <row r="63" spans="1:11" x14ac:dyDescent="0.25">
      <c r="A63" s="12">
        <v>1046</v>
      </c>
      <c r="B63" s="9" t="s">
        <v>133</v>
      </c>
      <c r="C63" s="9" t="s">
        <v>133</v>
      </c>
      <c r="D63" s="9" t="s">
        <v>136</v>
      </c>
      <c r="E63" s="9" t="s">
        <v>137</v>
      </c>
      <c r="F63" s="9" t="s">
        <v>138</v>
      </c>
      <c r="G63" s="9">
        <v>-945.66</v>
      </c>
      <c r="H63" s="9">
        <v>27590.19</v>
      </c>
      <c r="I63" s="9" t="s">
        <v>17</v>
      </c>
      <c r="J63" s="9" t="s">
        <v>46</v>
      </c>
      <c r="K63" s="9"/>
    </row>
    <row r="64" spans="1:11" x14ac:dyDescent="0.25">
      <c r="A64" s="12">
        <v>1047</v>
      </c>
      <c r="B64" s="9" t="s">
        <v>133</v>
      </c>
      <c r="C64" s="9" t="s">
        <v>133</v>
      </c>
      <c r="D64" s="9" t="s">
        <v>136</v>
      </c>
      <c r="E64" s="9" t="s">
        <v>137</v>
      </c>
      <c r="F64" s="9" t="s">
        <v>138</v>
      </c>
      <c r="G64" s="9">
        <v>-639.42999999999995</v>
      </c>
      <c r="H64" s="9">
        <v>28535.85</v>
      </c>
      <c r="I64" s="9" t="s">
        <v>17</v>
      </c>
      <c r="J64" s="9" t="s">
        <v>46</v>
      </c>
      <c r="K64" s="9"/>
    </row>
    <row r="65" spans="1:11" x14ac:dyDescent="0.25">
      <c r="A65" s="12">
        <v>1048</v>
      </c>
      <c r="B65" s="9" t="s">
        <v>133</v>
      </c>
      <c r="C65" s="9" t="s">
        <v>133</v>
      </c>
      <c r="D65" s="9" t="s">
        <v>136</v>
      </c>
      <c r="E65" s="9" t="s">
        <v>137</v>
      </c>
      <c r="F65" s="9" t="s">
        <v>138</v>
      </c>
      <c r="G65" s="9">
        <v>-1214.01</v>
      </c>
      <c r="H65" s="9">
        <v>29175.279999999999</v>
      </c>
      <c r="I65" s="9" t="s">
        <v>17</v>
      </c>
      <c r="J65" s="9" t="s">
        <v>46</v>
      </c>
      <c r="K65" s="9"/>
    </row>
    <row r="66" spans="1:11" x14ac:dyDescent="0.25">
      <c r="A66" s="12">
        <v>1049</v>
      </c>
      <c r="B66" s="9" t="s">
        <v>133</v>
      </c>
      <c r="C66" s="9" t="s">
        <v>133</v>
      </c>
      <c r="D66" s="9" t="s">
        <v>30</v>
      </c>
      <c r="E66" s="9" t="s">
        <v>31</v>
      </c>
      <c r="F66" s="9" t="s">
        <v>139</v>
      </c>
      <c r="G66" s="9">
        <v>554.21</v>
      </c>
      <c r="H66" s="9">
        <v>30389.29</v>
      </c>
      <c r="I66" s="9" t="s">
        <v>17</v>
      </c>
      <c r="J66" s="9" t="s">
        <v>40</v>
      </c>
      <c r="K66" s="9" t="s">
        <v>140</v>
      </c>
    </row>
    <row r="67" spans="1:11" x14ac:dyDescent="0.25">
      <c r="A67" s="12">
        <v>1050</v>
      </c>
      <c r="B67" s="9" t="s">
        <v>133</v>
      </c>
      <c r="C67" s="9" t="s">
        <v>133</v>
      </c>
      <c r="D67" s="9" t="s">
        <v>30</v>
      </c>
      <c r="E67" s="9" t="s">
        <v>31</v>
      </c>
      <c r="F67" s="9" t="s">
        <v>141</v>
      </c>
      <c r="G67" s="9">
        <v>10000</v>
      </c>
      <c r="H67" s="9">
        <v>29835.08</v>
      </c>
      <c r="I67" s="9" t="s">
        <v>17</v>
      </c>
      <c r="J67" s="9" t="s">
        <v>36</v>
      </c>
      <c r="K67" s="9" t="s">
        <v>142</v>
      </c>
    </row>
    <row r="68" spans="1:11" x14ac:dyDescent="0.25">
      <c r="A68" s="12">
        <v>1051</v>
      </c>
      <c r="B68" s="9" t="s">
        <v>133</v>
      </c>
      <c r="C68" s="9" t="s">
        <v>133</v>
      </c>
      <c r="D68" s="9" t="s">
        <v>30</v>
      </c>
      <c r="E68" s="9" t="s">
        <v>31</v>
      </c>
      <c r="F68" s="9" t="s">
        <v>143</v>
      </c>
      <c r="G68" s="9">
        <v>696.45</v>
      </c>
      <c r="H68" s="9">
        <v>19835.080000000002</v>
      </c>
      <c r="I68" s="9" t="s">
        <v>17</v>
      </c>
      <c r="J68" s="9" t="s">
        <v>36</v>
      </c>
      <c r="K68" s="9" t="s">
        <v>144</v>
      </c>
    </row>
    <row r="69" spans="1:11" x14ac:dyDescent="0.25">
      <c r="A69" s="12">
        <v>1052</v>
      </c>
      <c r="B69" s="9" t="s">
        <v>145</v>
      </c>
      <c r="C69" s="9" t="s">
        <v>145</v>
      </c>
      <c r="D69" s="9" t="s">
        <v>30</v>
      </c>
      <c r="E69" s="9" t="s">
        <v>31</v>
      </c>
      <c r="F69" s="9" t="s">
        <v>146</v>
      </c>
      <c r="G69" s="9">
        <v>660.38</v>
      </c>
      <c r="H69" s="9">
        <v>19138.63</v>
      </c>
      <c r="I69" s="9" t="s">
        <v>17</v>
      </c>
      <c r="J69" s="9" t="s">
        <v>33</v>
      </c>
      <c r="K69" s="9" t="s">
        <v>147</v>
      </c>
    </row>
    <row r="70" spans="1:11" x14ac:dyDescent="0.25">
      <c r="A70" s="12">
        <v>1053</v>
      </c>
      <c r="B70" s="9" t="s">
        <v>148</v>
      </c>
      <c r="C70" s="9" t="s">
        <v>148</v>
      </c>
      <c r="D70" s="9" t="s">
        <v>30</v>
      </c>
      <c r="E70" s="9" t="s">
        <v>31</v>
      </c>
      <c r="F70" s="9" t="s">
        <v>149</v>
      </c>
      <c r="G70" s="9">
        <v>-6183.1</v>
      </c>
      <c r="H70" s="9">
        <v>18478.25</v>
      </c>
      <c r="I70" s="9" t="s">
        <v>17</v>
      </c>
      <c r="J70" s="9" t="s">
        <v>40</v>
      </c>
      <c r="K70" s="9" t="s">
        <v>150</v>
      </c>
    </row>
    <row r="71" spans="1:11" x14ac:dyDescent="0.25">
      <c r="A71" s="12">
        <v>1054</v>
      </c>
      <c r="B71" s="9" t="s">
        <v>148</v>
      </c>
      <c r="C71" s="9" t="s">
        <v>133</v>
      </c>
      <c r="D71" s="9" t="s">
        <v>43</v>
      </c>
      <c r="E71" s="9" t="s">
        <v>44</v>
      </c>
      <c r="F71" s="9" t="s">
        <v>151</v>
      </c>
      <c r="G71" s="9">
        <v>6000</v>
      </c>
      <c r="H71" s="9">
        <v>24661.35</v>
      </c>
      <c r="I71" s="9" t="s">
        <v>17</v>
      </c>
      <c r="J71" s="9" t="s">
        <v>46</v>
      </c>
      <c r="K71" s="9"/>
    </row>
    <row r="72" spans="1:11" x14ac:dyDescent="0.25">
      <c r="A72" s="12">
        <v>1055</v>
      </c>
      <c r="B72" s="9" t="s">
        <v>148</v>
      </c>
      <c r="C72" s="9" t="s">
        <v>148</v>
      </c>
      <c r="D72" s="9" t="s">
        <v>30</v>
      </c>
      <c r="E72" s="9" t="s">
        <v>31</v>
      </c>
      <c r="F72" s="9" t="s">
        <v>152</v>
      </c>
      <c r="G72" s="9">
        <v>1015.65</v>
      </c>
      <c r="H72" s="9">
        <v>18661.349999999999</v>
      </c>
      <c r="I72" s="9" t="s">
        <v>17</v>
      </c>
      <c r="J72" s="9" t="s">
        <v>40</v>
      </c>
      <c r="K72" s="9" t="s">
        <v>153</v>
      </c>
    </row>
  </sheetData>
  <autoFilter ref="B16:K16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60"/>
  <sheetViews>
    <sheetView workbookViewId="0">
      <pane ySplit="2" topLeftCell="A42" activePane="bottomLeft" state="frozen"/>
      <selection pane="bottomLeft" activeCell="A53" sqref="A53:XFD53"/>
    </sheetView>
  </sheetViews>
  <sheetFormatPr defaultRowHeight="13.8" x14ac:dyDescent="0.25"/>
  <cols>
    <col min="1" max="1" width="8.88671875" style="12"/>
    <col min="2" max="2" width="14.77734375" style="18" customWidth="1"/>
    <col min="4" max="4" width="8.88671875" style="12"/>
    <col min="5" max="5" width="13.21875" style="12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9" t="s">
        <v>154</v>
      </c>
      <c r="G1" s="30" t="s">
        <v>155</v>
      </c>
      <c r="H1" s="29" t="s">
        <v>156</v>
      </c>
      <c r="I1" s="29" t="s">
        <v>157</v>
      </c>
      <c r="J1" s="30" t="s">
        <v>158</v>
      </c>
      <c r="K1" s="30" t="s">
        <v>159</v>
      </c>
      <c r="L1" s="29" t="s">
        <v>160</v>
      </c>
      <c r="M1" s="29" t="s">
        <v>161</v>
      </c>
      <c r="N1" s="29" t="s">
        <v>162</v>
      </c>
      <c r="O1" s="29" t="s">
        <v>163</v>
      </c>
      <c r="P1" s="29" t="s">
        <v>164</v>
      </c>
      <c r="Q1" s="29" t="s">
        <v>165</v>
      </c>
      <c r="R1" s="29" t="s">
        <v>166</v>
      </c>
      <c r="S1" s="29" t="s">
        <v>167</v>
      </c>
      <c r="T1" s="17" t="s">
        <v>168</v>
      </c>
      <c r="U1" s="29" t="s">
        <v>169</v>
      </c>
      <c r="V1" s="29" t="s">
        <v>170</v>
      </c>
      <c r="W1" s="29" t="s">
        <v>171</v>
      </c>
      <c r="X1" s="29" t="s">
        <v>172</v>
      </c>
      <c r="Y1" s="29" t="s">
        <v>172</v>
      </c>
      <c r="Z1" s="29" t="s">
        <v>172</v>
      </c>
      <c r="AA1" s="29" t="s">
        <v>172</v>
      </c>
      <c r="AB1" s="29" t="s">
        <v>172</v>
      </c>
      <c r="AC1" s="29" t="s">
        <v>173</v>
      </c>
      <c r="AD1" s="29" t="s">
        <v>174</v>
      </c>
      <c r="AE1" s="29" t="s">
        <v>175</v>
      </c>
      <c r="AF1" s="29" t="s">
        <v>176</v>
      </c>
      <c r="AG1" s="29" t="s">
        <v>177</v>
      </c>
      <c r="AH1" s="29" t="s">
        <v>178</v>
      </c>
      <c r="AI1" s="29" t="s">
        <v>179</v>
      </c>
      <c r="AJ1" s="29" t="s">
        <v>180</v>
      </c>
      <c r="AK1" s="29" t="s">
        <v>181</v>
      </c>
      <c r="AL1" s="29" t="s">
        <v>182</v>
      </c>
      <c r="AM1" s="29" t="s">
        <v>183</v>
      </c>
      <c r="AN1" s="29" t="s">
        <v>184</v>
      </c>
      <c r="AO1" s="29" t="s">
        <v>185</v>
      </c>
      <c r="AP1" s="29" t="s">
        <v>186</v>
      </c>
    </row>
    <row r="2" spans="1:42" ht="14.4" x14ac:dyDescent="0.3">
      <c r="A2" s="13" t="s">
        <v>467</v>
      </c>
      <c r="B2" s="13" t="s">
        <v>468</v>
      </c>
      <c r="C2" s="15" t="s">
        <v>469</v>
      </c>
      <c r="D2" s="13" t="s">
        <v>463</v>
      </c>
      <c r="E2" s="13" t="s">
        <v>470</v>
      </c>
      <c r="F2" s="29" t="s">
        <v>11</v>
      </c>
      <c r="G2" s="30" t="s">
        <v>11</v>
      </c>
      <c r="H2" s="29" t="s">
        <v>11</v>
      </c>
      <c r="I2" s="29" t="s">
        <v>11</v>
      </c>
      <c r="J2" s="30" t="s">
        <v>11</v>
      </c>
      <c r="K2" s="30" t="s">
        <v>11</v>
      </c>
      <c r="L2" s="29" t="s">
        <v>11</v>
      </c>
      <c r="M2" s="29" t="s">
        <v>11</v>
      </c>
      <c r="N2" s="29" t="s">
        <v>11</v>
      </c>
      <c r="O2" s="29" t="s">
        <v>11</v>
      </c>
      <c r="P2" s="29" t="s">
        <v>11</v>
      </c>
      <c r="Q2" s="29" t="s">
        <v>11</v>
      </c>
      <c r="R2" s="29" t="s">
        <v>11</v>
      </c>
      <c r="S2" s="29" t="s">
        <v>11</v>
      </c>
      <c r="T2" s="16" t="s">
        <v>11</v>
      </c>
      <c r="U2" s="29" t="s">
        <v>11</v>
      </c>
      <c r="V2" s="29" t="s">
        <v>11</v>
      </c>
      <c r="W2" s="29" t="s">
        <v>11</v>
      </c>
      <c r="X2" s="14" t="s">
        <v>187</v>
      </c>
      <c r="Y2" s="14" t="s">
        <v>188</v>
      </c>
      <c r="Z2" s="10" t="s">
        <v>189</v>
      </c>
      <c r="AA2" s="10" t="s">
        <v>190</v>
      </c>
      <c r="AB2" s="10" t="s">
        <v>191</v>
      </c>
      <c r="AC2" s="29" t="s">
        <v>11</v>
      </c>
      <c r="AD2" s="29" t="s">
        <v>11</v>
      </c>
      <c r="AE2" s="29" t="s">
        <v>11</v>
      </c>
      <c r="AF2" s="29" t="s">
        <v>11</v>
      </c>
      <c r="AG2" s="29" t="s">
        <v>11</v>
      </c>
      <c r="AH2" s="29" t="s">
        <v>11</v>
      </c>
      <c r="AI2" s="29" t="s">
        <v>11</v>
      </c>
      <c r="AJ2" s="29" t="s">
        <v>11</v>
      </c>
      <c r="AK2" s="29" t="s">
        <v>11</v>
      </c>
      <c r="AL2" s="29" t="s">
        <v>11</v>
      </c>
      <c r="AM2" s="29" t="s">
        <v>11</v>
      </c>
      <c r="AN2" s="29" t="s">
        <v>11</v>
      </c>
      <c r="AO2" s="29" t="s">
        <v>11</v>
      </c>
      <c r="AP2" s="29" t="s">
        <v>11</v>
      </c>
    </row>
    <row r="3" spans="1:42" ht="14.4" x14ac:dyDescent="0.3">
      <c r="A3" s="12">
        <v>1001</v>
      </c>
      <c r="B3" s="18">
        <f>INDEX(发送模板!F:F,MATCH(A3,发送模板!A:A,0))</f>
        <v>571.88</v>
      </c>
      <c r="C3" s="19">
        <f>B3-E3</f>
        <v>0</v>
      </c>
      <c r="D3" s="12">
        <v>1001</v>
      </c>
      <c r="E3" s="18">
        <f>T3</f>
        <v>571.88</v>
      </c>
      <c r="F3" s="10" t="s">
        <v>194</v>
      </c>
      <c r="G3" s="11">
        <v>45137.999490740738</v>
      </c>
      <c r="H3" s="10" t="s">
        <v>457</v>
      </c>
      <c r="I3" s="10" t="s">
        <v>196</v>
      </c>
      <c r="J3" s="10" t="s">
        <v>458</v>
      </c>
      <c r="K3" s="10" t="s">
        <v>11</v>
      </c>
      <c r="L3" s="10">
        <v>571.88</v>
      </c>
      <c r="M3" s="10">
        <v>0</v>
      </c>
      <c r="N3" s="10">
        <v>0</v>
      </c>
      <c r="O3" s="10">
        <v>0</v>
      </c>
      <c r="P3" s="10" t="s">
        <v>193</v>
      </c>
      <c r="Q3" s="10">
        <v>7705.63</v>
      </c>
      <c r="R3" s="10">
        <v>1</v>
      </c>
      <c r="S3" s="10">
        <v>0</v>
      </c>
      <c r="T3" s="5">
        <v>571.88</v>
      </c>
      <c r="U3" s="10">
        <v>1</v>
      </c>
      <c r="V3" s="10">
        <v>0</v>
      </c>
      <c r="W3" s="10" t="s">
        <v>198</v>
      </c>
      <c r="X3" s="10" t="s">
        <v>459</v>
      </c>
      <c r="Y3" s="10" t="s">
        <v>460</v>
      </c>
      <c r="Z3" s="10">
        <v>0</v>
      </c>
      <c r="AA3" s="10">
        <v>0</v>
      </c>
      <c r="AB3" s="10">
        <v>0</v>
      </c>
      <c r="AC3" s="10" t="s">
        <v>327</v>
      </c>
      <c r="AD3" s="11">
        <v>45137.999490740738</v>
      </c>
      <c r="AE3" s="10" t="s">
        <v>11</v>
      </c>
      <c r="AF3" s="10" t="s">
        <v>11</v>
      </c>
      <c r="AG3" s="10" t="s">
        <v>11</v>
      </c>
      <c r="AH3" s="10" t="b">
        <v>0</v>
      </c>
      <c r="AI3" s="10">
        <v>0</v>
      </c>
      <c r="AJ3" s="10" t="s">
        <v>11</v>
      </c>
      <c r="AK3" s="10" t="s">
        <v>461</v>
      </c>
      <c r="AL3" s="10" t="s">
        <v>11</v>
      </c>
      <c r="AM3" s="10" t="s">
        <v>327</v>
      </c>
      <c r="AN3" s="10" t="b">
        <v>1</v>
      </c>
      <c r="AO3" s="10">
        <v>2</v>
      </c>
      <c r="AP3" s="10" t="s">
        <v>11</v>
      </c>
    </row>
    <row r="4" spans="1:42" ht="14.4" x14ac:dyDescent="0.3">
      <c r="A4" s="12">
        <v>1002</v>
      </c>
      <c r="B4" s="18">
        <f>INDEX(发送模板!F:F,MATCH(A4,发送模板!A:A,0))</f>
        <v>918.58</v>
      </c>
      <c r="C4" s="19">
        <f t="shared" ref="C4:C58" si="0">B4-E4</f>
        <v>0</v>
      </c>
      <c r="D4" s="12">
        <v>1002</v>
      </c>
      <c r="E4" s="18">
        <f t="shared" ref="E4:E58" si="1">T4</f>
        <v>918.58</v>
      </c>
      <c r="F4" s="10" t="s">
        <v>194</v>
      </c>
      <c r="G4" s="11">
        <v>45137.999490740738</v>
      </c>
      <c r="H4" s="10" t="s">
        <v>452</v>
      </c>
      <c r="I4" s="10" t="s">
        <v>196</v>
      </c>
      <c r="J4" s="10" t="s">
        <v>453</v>
      </c>
      <c r="K4" s="10" t="s">
        <v>11</v>
      </c>
      <c r="L4" s="10">
        <v>918.58</v>
      </c>
      <c r="M4" s="10">
        <v>0</v>
      </c>
      <c r="N4" s="10">
        <v>0</v>
      </c>
      <c r="O4" s="10">
        <v>0</v>
      </c>
      <c r="P4" s="10" t="s">
        <v>193</v>
      </c>
      <c r="Q4" s="10">
        <v>7133.75</v>
      </c>
      <c r="R4" s="10">
        <v>1</v>
      </c>
      <c r="S4" s="10">
        <v>0</v>
      </c>
      <c r="T4" s="5">
        <v>918.58</v>
      </c>
      <c r="U4" s="10">
        <v>1</v>
      </c>
      <c r="V4" s="10">
        <v>0</v>
      </c>
      <c r="W4" s="10" t="s">
        <v>198</v>
      </c>
      <c r="X4" s="10" t="s">
        <v>454</v>
      </c>
      <c r="Y4" s="10" t="s">
        <v>455</v>
      </c>
      <c r="Z4" s="10">
        <v>0</v>
      </c>
      <c r="AA4" s="10">
        <v>0</v>
      </c>
      <c r="AB4" s="10">
        <v>0</v>
      </c>
      <c r="AC4" s="10" t="s">
        <v>327</v>
      </c>
      <c r="AD4" s="11">
        <v>45137.999490740738</v>
      </c>
      <c r="AE4" s="10" t="s">
        <v>11</v>
      </c>
      <c r="AF4" s="10" t="s">
        <v>11</v>
      </c>
      <c r="AG4" s="10" t="s">
        <v>11</v>
      </c>
      <c r="AH4" s="10" t="b">
        <v>0</v>
      </c>
      <c r="AI4" s="10">
        <v>0</v>
      </c>
      <c r="AJ4" s="10" t="s">
        <v>11</v>
      </c>
      <c r="AK4" s="10" t="s">
        <v>456</v>
      </c>
      <c r="AL4" s="10" t="s">
        <v>11</v>
      </c>
      <c r="AM4" s="10" t="s">
        <v>327</v>
      </c>
      <c r="AN4" s="10" t="b">
        <v>1</v>
      </c>
      <c r="AO4" s="10">
        <v>2</v>
      </c>
      <c r="AP4" s="10" t="s">
        <v>11</v>
      </c>
    </row>
    <row r="5" spans="1:42" ht="14.4" x14ac:dyDescent="0.3">
      <c r="A5" s="12">
        <v>1003</v>
      </c>
      <c r="B5" s="18">
        <f>INDEX(发送模板!F:F,MATCH(A5,发送模板!A:A,0))</f>
        <v>772.19</v>
      </c>
      <c r="C5" s="19">
        <f t="shared" si="0"/>
        <v>0</v>
      </c>
      <c r="D5" s="12">
        <v>1003</v>
      </c>
      <c r="E5" s="18">
        <f t="shared" si="1"/>
        <v>772.19</v>
      </c>
      <c r="F5" s="10" t="s">
        <v>194</v>
      </c>
      <c r="G5" s="11">
        <v>45137.999490740738</v>
      </c>
      <c r="H5" s="10" t="s">
        <v>195</v>
      </c>
      <c r="I5" s="10" t="s">
        <v>196</v>
      </c>
      <c r="J5" s="10" t="s">
        <v>448</v>
      </c>
      <c r="K5" s="10" t="s">
        <v>11</v>
      </c>
      <c r="L5" s="10">
        <v>772.19</v>
      </c>
      <c r="M5" s="10">
        <v>0</v>
      </c>
      <c r="N5" s="10">
        <v>0</v>
      </c>
      <c r="O5" s="10">
        <v>0</v>
      </c>
      <c r="P5" s="10" t="s">
        <v>193</v>
      </c>
      <c r="Q5" s="10">
        <v>6215.17</v>
      </c>
      <c r="R5" s="10">
        <v>1</v>
      </c>
      <c r="S5" s="10">
        <v>0</v>
      </c>
      <c r="T5" s="5">
        <v>772.19</v>
      </c>
      <c r="U5" s="10">
        <v>1</v>
      </c>
      <c r="V5" s="10">
        <v>0</v>
      </c>
      <c r="W5" s="10" t="s">
        <v>198</v>
      </c>
      <c r="X5" s="10" t="s">
        <v>449</v>
      </c>
      <c r="Y5" s="10" t="s">
        <v>450</v>
      </c>
      <c r="Z5" s="10">
        <v>0</v>
      </c>
      <c r="AA5" s="10">
        <v>0</v>
      </c>
      <c r="AB5" s="10">
        <v>0</v>
      </c>
      <c r="AC5" s="10" t="s">
        <v>327</v>
      </c>
      <c r="AD5" s="11">
        <v>45137.999490740738</v>
      </c>
      <c r="AE5" s="10" t="s">
        <v>11</v>
      </c>
      <c r="AF5" s="10" t="s">
        <v>11</v>
      </c>
      <c r="AG5" s="10" t="s">
        <v>11</v>
      </c>
      <c r="AH5" s="10" t="b">
        <v>0</v>
      </c>
      <c r="AI5" s="10">
        <v>0</v>
      </c>
      <c r="AJ5" s="10" t="s">
        <v>11</v>
      </c>
      <c r="AK5" s="10" t="s">
        <v>451</v>
      </c>
      <c r="AL5" s="10" t="s">
        <v>11</v>
      </c>
      <c r="AM5" s="10" t="s">
        <v>327</v>
      </c>
      <c r="AN5" s="10" t="b">
        <v>1</v>
      </c>
      <c r="AO5" s="10">
        <v>2</v>
      </c>
      <c r="AP5" s="10" t="s">
        <v>11</v>
      </c>
    </row>
    <row r="6" spans="1:42" ht="14.4" x14ac:dyDescent="0.3">
      <c r="A6" s="12">
        <v>1004</v>
      </c>
      <c r="B6" s="18">
        <f>INDEX(发送模板!F:F,MATCH(A6,发送模板!A:A,0))</f>
        <v>2000</v>
      </c>
      <c r="C6" s="19">
        <f t="shared" si="0"/>
        <v>0</v>
      </c>
      <c r="D6" s="12">
        <v>1004</v>
      </c>
      <c r="E6" s="18">
        <f t="shared" si="1"/>
        <v>2000</v>
      </c>
      <c r="F6" s="10" t="s">
        <v>194</v>
      </c>
      <c r="G6" s="11">
        <v>45134.999490740738</v>
      </c>
      <c r="H6" s="10" t="s">
        <v>442</v>
      </c>
      <c r="I6" s="10" t="s">
        <v>204</v>
      </c>
      <c r="J6" s="10" t="s">
        <v>443</v>
      </c>
      <c r="K6" s="10" t="s">
        <v>444</v>
      </c>
      <c r="L6" s="10">
        <v>2000</v>
      </c>
      <c r="M6" s="10">
        <v>0</v>
      </c>
      <c r="N6" s="10">
        <v>0</v>
      </c>
      <c r="O6" s="10">
        <v>0</v>
      </c>
      <c r="P6" s="10" t="s">
        <v>193</v>
      </c>
      <c r="Q6" s="10">
        <v>5442.98</v>
      </c>
      <c r="R6" s="10">
        <v>1</v>
      </c>
      <c r="S6" s="10">
        <v>0</v>
      </c>
      <c r="T6" s="5">
        <v>2000</v>
      </c>
      <c r="U6" s="10">
        <v>1</v>
      </c>
      <c r="V6" s="10">
        <v>0</v>
      </c>
      <c r="W6" s="10" t="s">
        <v>198</v>
      </c>
      <c r="X6" s="10" t="s">
        <v>445</v>
      </c>
      <c r="Y6" s="10" t="s">
        <v>446</v>
      </c>
      <c r="Z6" s="10">
        <v>0</v>
      </c>
      <c r="AA6" s="10">
        <v>0</v>
      </c>
      <c r="AB6" s="10">
        <v>0</v>
      </c>
      <c r="AC6" s="10" t="s">
        <v>327</v>
      </c>
      <c r="AD6" s="11">
        <v>45134.999490740738</v>
      </c>
      <c r="AE6" s="10" t="s">
        <v>11</v>
      </c>
      <c r="AF6" s="10" t="s">
        <v>11</v>
      </c>
      <c r="AG6" s="10" t="s">
        <v>11</v>
      </c>
      <c r="AH6" s="10" t="b">
        <v>0</v>
      </c>
      <c r="AI6" s="10">
        <v>0</v>
      </c>
      <c r="AJ6" s="10" t="s">
        <v>11</v>
      </c>
      <c r="AK6" s="10" t="s">
        <v>447</v>
      </c>
      <c r="AL6" s="10" t="s">
        <v>11</v>
      </c>
      <c r="AM6" s="10" t="s">
        <v>327</v>
      </c>
      <c r="AN6" s="10" t="b">
        <v>1</v>
      </c>
      <c r="AO6" s="10">
        <v>0</v>
      </c>
      <c r="AP6" s="10" t="s">
        <v>11</v>
      </c>
    </row>
    <row r="7" spans="1:42" ht="14.4" x14ac:dyDescent="0.3">
      <c r="A7" s="12">
        <v>1005</v>
      </c>
      <c r="B7" s="18">
        <f>INDEX(发送模板!F:F,MATCH(A7,发送模板!A:A,0))</f>
        <v>487.95</v>
      </c>
      <c r="C7" s="19">
        <f t="shared" si="0"/>
        <v>0</v>
      </c>
      <c r="D7" s="12">
        <v>1005</v>
      </c>
      <c r="E7" s="18">
        <f t="shared" si="1"/>
        <v>487.95</v>
      </c>
      <c r="F7" s="10" t="s">
        <v>194</v>
      </c>
      <c r="G7" s="11">
        <v>45133.999490740738</v>
      </c>
      <c r="H7" s="10" t="s">
        <v>437</v>
      </c>
      <c r="I7" s="10" t="s">
        <v>196</v>
      </c>
      <c r="J7" s="10" t="s">
        <v>438</v>
      </c>
      <c r="K7" s="10" t="s">
        <v>11</v>
      </c>
      <c r="L7" s="10">
        <v>487.95</v>
      </c>
      <c r="M7" s="10">
        <v>0</v>
      </c>
      <c r="N7" s="10">
        <v>0</v>
      </c>
      <c r="O7" s="10">
        <v>0</v>
      </c>
      <c r="P7" s="10" t="s">
        <v>193</v>
      </c>
      <c r="Q7" s="10">
        <v>3442.98</v>
      </c>
      <c r="R7" s="10">
        <v>1</v>
      </c>
      <c r="S7" s="10">
        <v>0</v>
      </c>
      <c r="T7" s="5">
        <v>487.95</v>
      </c>
      <c r="U7" s="10">
        <v>1</v>
      </c>
      <c r="V7" s="10">
        <v>0</v>
      </c>
      <c r="W7" s="10" t="s">
        <v>198</v>
      </c>
      <c r="X7" s="10" t="s">
        <v>439</v>
      </c>
      <c r="Y7" s="10" t="s">
        <v>440</v>
      </c>
      <c r="Z7" s="10">
        <v>0</v>
      </c>
      <c r="AA7" s="10">
        <v>0</v>
      </c>
      <c r="AB7" s="10">
        <v>0</v>
      </c>
      <c r="AC7" s="10" t="s">
        <v>327</v>
      </c>
      <c r="AD7" s="11">
        <v>45133.999490740738</v>
      </c>
      <c r="AE7" s="10" t="s">
        <v>11</v>
      </c>
      <c r="AF7" s="10" t="s">
        <v>11</v>
      </c>
      <c r="AG7" s="10" t="s">
        <v>11</v>
      </c>
      <c r="AH7" s="10" t="b">
        <v>0</v>
      </c>
      <c r="AI7" s="10">
        <v>0</v>
      </c>
      <c r="AJ7" s="10" t="s">
        <v>11</v>
      </c>
      <c r="AK7" s="10" t="s">
        <v>441</v>
      </c>
      <c r="AL7" s="10" t="s">
        <v>11</v>
      </c>
      <c r="AM7" s="10" t="s">
        <v>327</v>
      </c>
      <c r="AN7" s="10" t="b">
        <v>1</v>
      </c>
      <c r="AO7" s="10">
        <v>2</v>
      </c>
      <c r="AP7" s="10" t="s">
        <v>11</v>
      </c>
    </row>
    <row r="8" spans="1:42" ht="14.4" x14ac:dyDescent="0.3">
      <c r="A8" s="12">
        <v>1006</v>
      </c>
      <c r="B8" s="18">
        <f>INDEX(发送模板!F:F,MATCH(A8,发送模板!A:A,0))</f>
        <v>480.29</v>
      </c>
      <c r="C8" s="19">
        <f t="shared" si="0"/>
        <v>0</v>
      </c>
      <c r="D8" s="12">
        <v>1006</v>
      </c>
      <c r="E8" s="18">
        <f t="shared" si="1"/>
        <v>480.29</v>
      </c>
      <c r="F8" s="10" t="s">
        <v>194</v>
      </c>
      <c r="G8" s="11">
        <v>45133.999490740738</v>
      </c>
      <c r="H8" s="10" t="s">
        <v>432</v>
      </c>
      <c r="I8" s="10" t="s">
        <v>196</v>
      </c>
      <c r="J8" s="10" t="s">
        <v>433</v>
      </c>
      <c r="K8" s="10" t="s">
        <v>11</v>
      </c>
      <c r="L8" s="10">
        <v>480.29</v>
      </c>
      <c r="M8" s="10">
        <v>0</v>
      </c>
      <c r="N8" s="10">
        <v>0</v>
      </c>
      <c r="O8" s="10">
        <v>0</v>
      </c>
      <c r="P8" s="10" t="s">
        <v>193</v>
      </c>
      <c r="Q8" s="10">
        <v>2955.03</v>
      </c>
      <c r="R8" s="10">
        <v>1</v>
      </c>
      <c r="S8" s="10">
        <v>0</v>
      </c>
      <c r="T8" s="5">
        <v>480.29</v>
      </c>
      <c r="U8" s="10">
        <v>1</v>
      </c>
      <c r="V8" s="10">
        <v>0</v>
      </c>
      <c r="W8" s="10" t="s">
        <v>198</v>
      </c>
      <c r="X8" s="10" t="s">
        <v>434</v>
      </c>
      <c r="Y8" s="10" t="s">
        <v>435</v>
      </c>
      <c r="Z8" s="10">
        <v>0</v>
      </c>
      <c r="AA8" s="10">
        <v>0</v>
      </c>
      <c r="AB8" s="10">
        <v>0</v>
      </c>
      <c r="AC8" s="10" t="s">
        <v>327</v>
      </c>
      <c r="AD8" s="11">
        <v>45133.999490740738</v>
      </c>
      <c r="AE8" s="10" t="s">
        <v>11</v>
      </c>
      <c r="AF8" s="10" t="s">
        <v>11</v>
      </c>
      <c r="AG8" s="10" t="s">
        <v>11</v>
      </c>
      <c r="AH8" s="10" t="b">
        <v>0</v>
      </c>
      <c r="AI8" s="10">
        <v>0</v>
      </c>
      <c r="AJ8" s="10" t="s">
        <v>11</v>
      </c>
      <c r="AK8" s="10" t="s">
        <v>436</v>
      </c>
      <c r="AL8" s="10" t="s">
        <v>11</v>
      </c>
      <c r="AM8" s="10" t="s">
        <v>327</v>
      </c>
      <c r="AN8" s="10" t="b">
        <v>1</v>
      </c>
      <c r="AO8" s="10">
        <v>0</v>
      </c>
      <c r="AP8" s="10" t="s">
        <v>11</v>
      </c>
    </row>
    <row r="9" spans="1:42" ht="14.4" x14ac:dyDescent="0.3">
      <c r="A9" s="12">
        <v>1007</v>
      </c>
      <c r="B9" s="18">
        <f>INDEX(发送模板!F:F,MATCH(A9,发送模板!A:A,0))</f>
        <v>1022.79</v>
      </c>
      <c r="C9" s="19">
        <f t="shared" si="0"/>
        <v>0</v>
      </c>
      <c r="D9" s="12">
        <v>1007</v>
      </c>
      <c r="E9" s="18">
        <f t="shared" si="1"/>
        <v>1022.79</v>
      </c>
      <c r="F9" s="10" t="s">
        <v>194</v>
      </c>
      <c r="G9" s="11">
        <v>45131.999490740738</v>
      </c>
      <c r="H9" s="10" t="s">
        <v>427</v>
      </c>
      <c r="I9" s="10" t="s">
        <v>196</v>
      </c>
      <c r="J9" s="10" t="s">
        <v>428</v>
      </c>
      <c r="K9" s="10" t="s">
        <v>11</v>
      </c>
      <c r="L9" s="10">
        <v>1022.79</v>
      </c>
      <c r="M9" s="10">
        <v>0</v>
      </c>
      <c r="N9" s="10">
        <v>0</v>
      </c>
      <c r="O9" s="10">
        <v>0</v>
      </c>
      <c r="P9" s="10" t="s">
        <v>193</v>
      </c>
      <c r="Q9" s="10">
        <v>2474.7399999999998</v>
      </c>
      <c r="R9" s="10">
        <v>1</v>
      </c>
      <c r="S9" s="10">
        <v>0</v>
      </c>
      <c r="T9" s="5">
        <v>1022.79</v>
      </c>
      <c r="U9" s="10">
        <v>1</v>
      </c>
      <c r="V9" s="10">
        <v>0</v>
      </c>
      <c r="W9" s="10" t="s">
        <v>198</v>
      </c>
      <c r="X9" s="10" t="s">
        <v>429</v>
      </c>
      <c r="Y9" s="10" t="s">
        <v>430</v>
      </c>
      <c r="Z9" s="10">
        <v>0</v>
      </c>
      <c r="AA9" s="10">
        <v>0</v>
      </c>
      <c r="AB9" s="10">
        <v>0</v>
      </c>
      <c r="AC9" s="10" t="s">
        <v>327</v>
      </c>
      <c r="AD9" s="11">
        <v>45131.999490740738</v>
      </c>
      <c r="AE9" s="10" t="s">
        <v>11</v>
      </c>
      <c r="AF9" s="10" t="s">
        <v>11</v>
      </c>
      <c r="AG9" s="10" t="s">
        <v>11</v>
      </c>
      <c r="AH9" s="10" t="b">
        <v>0</v>
      </c>
      <c r="AI9" s="10">
        <v>0</v>
      </c>
      <c r="AJ9" s="10" t="s">
        <v>11</v>
      </c>
      <c r="AK9" s="10" t="s">
        <v>431</v>
      </c>
      <c r="AL9" s="10" t="s">
        <v>11</v>
      </c>
      <c r="AM9" s="10" t="s">
        <v>327</v>
      </c>
      <c r="AN9" s="10" t="b">
        <v>1</v>
      </c>
      <c r="AO9" s="10">
        <v>2</v>
      </c>
      <c r="AP9" s="10" t="s">
        <v>11</v>
      </c>
    </row>
    <row r="10" spans="1:42" ht="14.4" x14ac:dyDescent="0.3">
      <c r="A10" s="12">
        <v>1008</v>
      </c>
      <c r="B10" s="18">
        <f>INDEX(发送模板!F:F,MATCH(A10,发送模板!A:A,0))</f>
        <v>-10070.91</v>
      </c>
      <c r="C10" s="19">
        <f t="shared" si="0"/>
        <v>0</v>
      </c>
      <c r="D10" s="12">
        <v>1008</v>
      </c>
      <c r="E10" s="18">
        <f t="shared" si="1"/>
        <v>-10070.91</v>
      </c>
      <c r="F10" s="10" t="s">
        <v>194</v>
      </c>
      <c r="G10" s="11">
        <v>45130.999490740738</v>
      </c>
      <c r="H10" s="10" t="s">
        <v>422</v>
      </c>
      <c r="I10" s="10" t="s">
        <v>196</v>
      </c>
      <c r="J10" s="10" t="s">
        <v>423</v>
      </c>
      <c r="K10" s="10" t="s">
        <v>11</v>
      </c>
      <c r="L10" s="10">
        <v>0</v>
      </c>
      <c r="M10" s="10">
        <v>0</v>
      </c>
      <c r="N10" s="10">
        <v>10070.91</v>
      </c>
      <c r="O10" s="10">
        <v>0</v>
      </c>
      <c r="P10" s="10" t="s">
        <v>193</v>
      </c>
      <c r="Q10" s="10">
        <v>1451.95</v>
      </c>
      <c r="R10" s="10">
        <v>1</v>
      </c>
      <c r="S10" s="10">
        <v>0</v>
      </c>
      <c r="T10" s="5">
        <v>-10070.91</v>
      </c>
      <c r="U10" s="10">
        <v>1</v>
      </c>
      <c r="V10" s="10">
        <v>0</v>
      </c>
      <c r="W10" s="10" t="s">
        <v>212</v>
      </c>
      <c r="X10" s="10" t="s">
        <v>424</v>
      </c>
      <c r="Y10" s="10" t="s">
        <v>425</v>
      </c>
      <c r="Z10" s="10">
        <v>0</v>
      </c>
      <c r="AA10" s="10">
        <v>0</v>
      </c>
      <c r="AB10" s="10">
        <v>0</v>
      </c>
      <c r="AC10" s="10" t="s">
        <v>327</v>
      </c>
      <c r="AD10" s="11">
        <v>45130.999490740738</v>
      </c>
      <c r="AE10" s="10" t="s">
        <v>11</v>
      </c>
      <c r="AF10" s="10" t="s">
        <v>11</v>
      </c>
      <c r="AG10" s="10" t="s">
        <v>11</v>
      </c>
      <c r="AH10" s="10" t="b">
        <v>0</v>
      </c>
      <c r="AI10" s="10">
        <v>0</v>
      </c>
      <c r="AJ10" s="10" t="s">
        <v>11</v>
      </c>
      <c r="AK10" s="10" t="s">
        <v>426</v>
      </c>
      <c r="AL10" s="10" t="s">
        <v>11</v>
      </c>
      <c r="AM10" s="10" t="s">
        <v>327</v>
      </c>
      <c r="AN10" s="10" t="b">
        <v>1</v>
      </c>
      <c r="AO10" s="10">
        <v>2</v>
      </c>
      <c r="AP10" s="10" t="s">
        <v>11</v>
      </c>
    </row>
    <row r="11" spans="1:42" ht="14.4" x14ac:dyDescent="0.3">
      <c r="A11" s="12">
        <v>1009</v>
      </c>
      <c r="B11" s="18">
        <f>INDEX(发送模板!F:F,MATCH(A11,发送模板!A:A,0))</f>
        <v>-4700.01</v>
      </c>
      <c r="C11" s="19">
        <f t="shared" si="0"/>
        <v>0</v>
      </c>
      <c r="D11" s="12">
        <v>1009</v>
      </c>
      <c r="E11" s="18">
        <f t="shared" si="1"/>
        <v>-4700.01</v>
      </c>
      <c r="F11" s="10" t="s">
        <v>194</v>
      </c>
      <c r="G11" s="11">
        <v>45130.999490740738</v>
      </c>
      <c r="H11" s="10" t="s">
        <v>420</v>
      </c>
      <c r="I11" s="10" t="s">
        <v>196</v>
      </c>
      <c r="J11" s="10" t="s">
        <v>61</v>
      </c>
      <c r="K11" s="10" t="s">
        <v>11</v>
      </c>
      <c r="L11" s="10">
        <v>0</v>
      </c>
      <c r="M11" s="10">
        <v>0</v>
      </c>
      <c r="N11" s="10">
        <v>4700.01</v>
      </c>
      <c r="O11" s="10">
        <v>0</v>
      </c>
      <c r="P11" s="10" t="s">
        <v>193</v>
      </c>
      <c r="Q11" s="10">
        <v>11522.86</v>
      </c>
      <c r="R11" s="10">
        <v>1</v>
      </c>
      <c r="S11" s="10">
        <v>0</v>
      </c>
      <c r="T11" s="5">
        <v>-4700.01</v>
      </c>
      <c r="U11" s="10">
        <v>1</v>
      </c>
      <c r="V11" s="10">
        <v>0</v>
      </c>
      <c r="W11" s="10" t="s">
        <v>313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 t="s">
        <v>327</v>
      </c>
      <c r="AD11" s="11">
        <v>45130.999490740738</v>
      </c>
      <c r="AE11" s="10" t="s">
        <v>11</v>
      </c>
      <c r="AF11" s="10" t="s">
        <v>11</v>
      </c>
      <c r="AG11" s="10" t="s">
        <v>11</v>
      </c>
      <c r="AH11" s="10" t="b">
        <v>0</v>
      </c>
      <c r="AI11" s="10">
        <v>0</v>
      </c>
      <c r="AJ11" s="10" t="s">
        <v>11</v>
      </c>
      <c r="AK11" s="10" t="s">
        <v>421</v>
      </c>
      <c r="AL11" s="10" t="s">
        <v>11</v>
      </c>
      <c r="AM11" s="10" t="s">
        <v>327</v>
      </c>
      <c r="AN11" s="10" t="b">
        <v>1</v>
      </c>
      <c r="AO11" s="10">
        <v>2</v>
      </c>
      <c r="AP11" s="10" t="s">
        <v>11</v>
      </c>
    </row>
    <row r="12" spans="1:42" ht="14.4" x14ac:dyDescent="0.3">
      <c r="A12" s="12">
        <v>1010</v>
      </c>
      <c r="B12" s="18">
        <f>INDEX(发送模板!F:F,MATCH(A12,发送模板!A:A,0))</f>
        <v>2478.98</v>
      </c>
      <c r="C12" s="19">
        <f t="shared" si="0"/>
        <v>0</v>
      </c>
      <c r="D12" s="12">
        <v>1010</v>
      </c>
      <c r="E12" s="18">
        <f t="shared" si="1"/>
        <v>2478.98</v>
      </c>
      <c r="F12" s="10" t="s">
        <v>194</v>
      </c>
      <c r="G12" s="11">
        <v>45130.999490740738</v>
      </c>
      <c r="H12" s="10" t="s">
        <v>415</v>
      </c>
      <c r="I12" s="10" t="s">
        <v>196</v>
      </c>
      <c r="J12" s="10" t="s">
        <v>416</v>
      </c>
      <c r="K12" s="10" t="s">
        <v>11</v>
      </c>
      <c r="L12" s="10">
        <v>2478.98</v>
      </c>
      <c r="M12" s="10">
        <v>0</v>
      </c>
      <c r="N12" s="10">
        <v>0</v>
      </c>
      <c r="O12" s="10">
        <v>0</v>
      </c>
      <c r="P12" s="10" t="s">
        <v>193</v>
      </c>
      <c r="Q12" s="10">
        <v>16222.87</v>
      </c>
      <c r="R12" s="10">
        <v>1</v>
      </c>
      <c r="S12" s="10">
        <v>0</v>
      </c>
      <c r="T12" s="5">
        <v>2478.98</v>
      </c>
      <c r="U12" s="10">
        <v>1</v>
      </c>
      <c r="V12" s="10">
        <v>0</v>
      </c>
      <c r="W12" s="10" t="s">
        <v>198</v>
      </c>
      <c r="X12" s="10" t="s">
        <v>417</v>
      </c>
      <c r="Y12" s="10" t="s">
        <v>418</v>
      </c>
      <c r="Z12" s="10">
        <v>0</v>
      </c>
      <c r="AA12" s="10">
        <v>0</v>
      </c>
      <c r="AB12" s="10">
        <v>0</v>
      </c>
      <c r="AC12" s="10" t="s">
        <v>327</v>
      </c>
      <c r="AD12" s="11">
        <v>45130.999490740738</v>
      </c>
      <c r="AE12" s="10" t="s">
        <v>11</v>
      </c>
      <c r="AF12" s="10" t="s">
        <v>11</v>
      </c>
      <c r="AG12" s="10" t="s">
        <v>11</v>
      </c>
      <c r="AH12" s="10" t="b">
        <v>0</v>
      </c>
      <c r="AI12" s="10">
        <v>0</v>
      </c>
      <c r="AJ12" s="10" t="s">
        <v>11</v>
      </c>
      <c r="AK12" s="10" t="s">
        <v>419</v>
      </c>
      <c r="AL12" s="10" t="s">
        <v>11</v>
      </c>
      <c r="AM12" s="10" t="s">
        <v>327</v>
      </c>
      <c r="AN12" s="10" t="b">
        <v>1</v>
      </c>
      <c r="AO12" s="10">
        <v>2</v>
      </c>
      <c r="AP12" s="10" t="s">
        <v>11</v>
      </c>
    </row>
    <row r="13" spans="1:42" ht="14.4" x14ac:dyDescent="0.3">
      <c r="A13" s="12">
        <v>1011</v>
      </c>
      <c r="B13" s="18">
        <f>INDEX(发送模板!F:F,MATCH(A13,发送模板!A:A,0))</f>
        <v>684.2</v>
      </c>
      <c r="C13" s="19">
        <f t="shared" si="0"/>
        <v>0</v>
      </c>
      <c r="D13" s="12">
        <v>1011</v>
      </c>
      <c r="E13" s="18">
        <f t="shared" si="1"/>
        <v>684.2</v>
      </c>
      <c r="F13" s="10" t="s">
        <v>194</v>
      </c>
      <c r="G13" s="11">
        <v>45130.999490740738</v>
      </c>
      <c r="H13" s="10" t="s">
        <v>410</v>
      </c>
      <c r="I13" s="10" t="s">
        <v>196</v>
      </c>
      <c r="J13" s="10" t="s">
        <v>411</v>
      </c>
      <c r="K13" s="10" t="s">
        <v>11</v>
      </c>
      <c r="L13" s="10">
        <v>684.2</v>
      </c>
      <c r="M13" s="10">
        <v>0</v>
      </c>
      <c r="N13" s="10">
        <v>0</v>
      </c>
      <c r="O13" s="10">
        <v>0</v>
      </c>
      <c r="P13" s="10" t="s">
        <v>193</v>
      </c>
      <c r="Q13" s="10">
        <v>13743.89</v>
      </c>
      <c r="R13" s="10">
        <v>1</v>
      </c>
      <c r="S13" s="10">
        <v>0</v>
      </c>
      <c r="T13" s="5">
        <v>684.2</v>
      </c>
      <c r="U13" s="10">
        <v>1</v>
      </c>
      <c r="V13" s="10">
        <v>0</v>
      </c>
      <c r="W13" s="10" t="s">
        <v>198</v>
      </c>
      <c r="X13" s="10" t="s">
        <v>412</v>
      </c>
      <c r="Y13" s="10" t="s">
        <v>413</v>
      </c>
      <c r="Z13" s="10">
        <v>0</v>
      </c>
      <c r="AA13" s="10">
        <v>0</v>
      </c>
      <c r="AB13" s="10">
        <v>0</v>
      </c>
      <c r="AC13" s="10" t="s">
        <v>327</v>
      </c>
      <c r="AD13" s="11">
        <v>45130.999490740738</v>
      </c>
      <c r="AE13" s="10" t="s">
        <v>11</v>
      </c>
      <c r="AF13" s="10" t="s">
        <v>11</v>
      </c>
      <c r="AG13" s="10" t="s">
        <v>11</v>
      </c>
      <c r="AH13" s="10" t="b">
        <v>0</v>
      </c>
      <c r="AI13" s="10">
        <v>0</v>
      </c>
      <c r="AJ13" s="10" t="s">
        <v>11</v>
      </c>
      <c r="AK13" s="10" t="s">
        <v>414</v>
      </c>
      <c r="AL13" s="10" t="s">
        <v>11</v>
      </c>
      <c r="AM13" s="10" t="s">
        <v>327</v>
      </c>
      <c r="AN13" s="10" t="b">
        <v>1</v>
      </c>
      <c r="AO13" s="10">
        <v>2</v>
      </c>
      <c r="AP13" s="10" t="s">
        <v>11</v>
      </c>
    </row>
    <row r="14" spans="1:42" ht="14.4" x14ac:dyDescent="0.3">
      <c r="A14" s="12">
        <v>1012</v>
      </c>
      <c r="B14" s="18">
        <f>INDEX(发送模板!F:F,MATCH(A14,发送模板!A:A,0))</f>
        <v>-5000</v>
      </c>
      <c r="C14" s="19">
        <f t="shared" si="0"/>
        <v>0</v>
      </c>
      <c r="D14" s="12">
        <v>1012</v>
      </c>
      <c r="E14" s="18">
        <f t="shared" si="1"/>
        <v>-5000</v>
      </c>
      <c r="F14" s="10" t="s">
        <v>194</v>
      </c>
      <c r="G14" s="11">
        <v>45127.999490740738</v>
      </c>
      <c r="H14" s="10" t="s">
        <v>407</v>
      </c>
      <c r="I14" s="10" t="s">
        <v>196</v>
      </c>
      <c r="J14" s="10" t="s">
        <v>408</v>
      </c>
      <c r="K14" s="10" t="s">
        <v>11</v>
      </c>
      <c r="L14" s="10">
        <v>0</v>
      </c>
      <c r="M14" s="10">
        <v>0</v>
      </c>
      <c r="N14" s="10">
        <v>5000</v>
      </c>
      <c r="O14" s="10">
        <v>0</v>
      </c>
      <c r="P14" s="10" t="s">
        <v>193</v>
      </c>
      <c r="Q14" s="10">
        <v>13059.69</v>
      </c>
      <c r="R14" s="10">
        <v>1</v>
      </c>
      <c r="S14" s="10">
        <v>0</v>
      </c>
      <c r="T14" s="5">
        <v>-5000</v>
      </c>
      <c r="U14" s="10">
        <v>1</v>
      </c>
      <c r="V14" s="10">
        <v>0</v>
      </c>
      <c r="W14" s="10" t="s">
        <v>227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 t="s">
        <v>327</v>
      </c>
      <c r="AD14" s="11">
        <v>45127.999490740738</v>
      </c>
      <c r="AE14" s="10" t="s">
        <v>11</v>
      </c>
      <c r="AF14" s="10" t="s">
        <v>11</v>
      </c>
      <c r="AG14" s="10" t="s">
        <v>11</v>
      </c>
      <c r="AH14" s="10" t="b">
        <v>0</v>
      </c>
      <c r="AI14" s="10">
        <v>0</v>
      </c>
      <c r="AJ14" s="10" t="s">
        <v>11</v>
      </c>
      <c r="AK14" s="10" t="s">
        <v>409</v>
      </c>
      <c r="AL14" s="10" t="s">
        <v>11</v>
      </c>
      <c r="AM14" s="10" t="s">
        <v>327</v>
      </c>
      <c r="AN14" s="10" t="b">
        <v>1</v>
      </c>
      <c r="AO14" s="10">
        <v>2</v>
      </c>
      <c r="AP14" s="10" t="s">
        <v>11</v>
      </c>
    </row>
    <row r="15" spans="1:42" ht="14.4" x14ac:dyDescent="0.3">
      <c r="A15" s="12">
        <v>1013</v>
      </c>
      <c r="B15" s="18">
        <f>INDEX(发送模板!F:F,MATCH(A15,发送模板!A:A,0))</f>
        <v>227.79</v>
      </c>
      <c r="C15" s="19">
        <f t="shared" si="0"/>
        <v>0</v>
      </c>
      <c r="D15" s="12">
        <v>1013</v>
      </c>
      <c r="E15" s="18">
        <f t="shared" si="1"/>
        <v>227.79</v>
      </c>
      <c r="F15" s="10" t="s">
        <v>194</v>
      </c>
      <c r="G15" s="11">
        <v>45127.999490740738</v>
      </c>
      <c r="H15" s="10" t="s">
        <v>402</v>
      </c>
      <c r="I15" s="10" t="s">
        <v>196</v>
      </c>
      <c r="J15" s="10" t="s">
        <v>403</v>
      </c>
      <c r="K15" s="10" t="s">
        <v>11</v>
      </c>
      <c r="L15" s="10">
        <v>227.79</v>
      </c>
      <c r="M15" s="10">
        <v>0</v>
      </c>
      <c r="N15" s="10">
        <v>0</v>
      </c>
      <c r="O15" s="10">
        <v>0</v>
      </c>
      <c r="P15" s="10" t="s">
        <v>193</v>
      </c>
      <c r="Q15" s="10">
        <v>18059.689999999999</v>
      </c>
      <c r="R15" s="10">
        <v>1</v>
      </c>
      <c r="S15" s="10">
        <v>0</v>
      </c>
      <c r="T15" s="5">
        <v>227.79</v>
      </c>
      <c r="U15" s="10">
        <v>1</v>
      </c>
      <c r="V15" s="10">
        <v>0</v>
      </c>
      <c r="W15" s="10" t="s">
        <v>198</v>
      </c>
      <c r="X15" s="10" t="s">
        <v>404</v>
      </c>
      <c r="Y15" s="10" t="s">
        <v>405</v>
      </c>
      <c r="Z15" s="10">
        <v>0</v>
      </c>
      <c r="AA15" s="10">
        <v>0</v>
      </c>
      <c r="AB15" s="10">
        <v>0</v>
      </c>
      <c r="AC15" s="10" t="s">
        <v>327</v>
      </c>
      <c r="AD15" s="11">
        <v>45127.999490740738</v>
      </c>
      <c r="AE15" s="10" t="s">
        <v>11</v>
      </c>
      <c r="AF15" s="10" t="s">
        <v>11</v>
      </c>
      <c r="AG15" s="10" t="s">
        <v>11</v>
      </c>
      <c r="AH15" s="10" t="b">
        <v>0</v>
      </c>
      <c r="AI15" s="10">
        <v>0</v>
      </c>
      <c r="AJ15" s="10" t="s">
        <v>11</v>
      </c>
      <c r="AK15" s="10" t="s">
        <v>406</v>
      </c>
      <c r="AL15" s="10" t="s">
        <v>11</v>
      </c>
      <c r="AM15" s="10" t="s">
        <v>327</v>
      </c>
      <c r="AN15" s="10" t="b">
        <v>1</v>
      </c>
      <c r="AO15" s="10">
        <v>2</v>
      </c>
      <c r="AP15" s="10" t="s">
        <v>11</v>
      </c>
    </row>
    <row r="16" spans="1:42" ht="14.4" x14ac:dyDescent="0.3">
      <c r="A16" s="12">
        <v>1014</v>
      </c>
      <c r="B16" s="18">
        <f>INDEX(发送模板!F:F,MATCH(A16,发送模板!A:A,0))</f>
        <v>101.32</v>
      </c>
      <c r="C16" s="19">
        <f t="shared" si="0"/>
        <v>0</v>
      </c>
      <c r="D16" s="12">
        <v>1014</v>
      </c>
      <c r="E16" s="18">
        <f t="shared" si="1"/>
        <v>101.32</v>
      </c>
      <c r="F16" s="10" t="s">
        <v>194</v>
      </c>
      <c r="G16" s="11">
        <v>45126.999490740738</v>
      </c>
      <c r="H16" s="10" t="s">
        <v>397</v>
      </c>
      <c r="I16" s="10" t="s">
        <v>196</v>
      </c>
      <c r="J16" s="10" t="s">
        <v>398</v>
      </c>
      <c r="K16" s="10" t="s">
        <v>11</v>
      </c>
      <c r="L16" s="10">
        <v>101.32</v>
      </c>
      <c r="M16" s="10">
        <v>0</v>
      </c>
      <c r="N16" s="10">
        <v>0</v>
      </c>
      <c r="O16" s="10">
        <v>0</v>
      </c>
      <c r="P16" s="10" t="s">
        <v>193</v>
      </c>
      <c r="Q16" s="10">
        <v>17831.900000000001</v>
      </c>
      <c r="R16" s="10">
        <v>1</v>
      </c>
      <c r="S16" s="10">
        <v>0</v>
      </c>
      <c r="T16" s="5">
        <v>101.32</v>
      </c>
      <c r="U16" s="10">
        <v>1</v>
      </c>
      <c r="V16" s="10">
        <v>0</v>
      </c>
      <c r="W16" s="10" t="s">
        <v>198</v>
      </c>
      <c r="X16" s="10" t="s">
        <v>399</v>
      </c>
      <c r="Y16" s="10" t="s">
        <v>400</v>
      </c>
      <c r="Z16" s="10">
        <v>0</v>
      </c>
      <c r="AA16" s="10">
        <v>0</v>
      </c>
      <c r="AB16" s="10">
        <v>0</v>
      </c>
      <c r="AC16" s="10" t="s">
        <v>327</v>
      </c>
      <c r="AD16" s="11">
        <v>45126.999490740738</v>
      </c>
      <c r="AE16" s="10" t="s">
        <v>11</v>
      </c>
      <c r="AF16" s="10" t="s">
        <v>11</v>
      </c>
      <c r="AG16" s="10" t="s">
        <v>11</v>
      </c>
      <c r="AH16" s="10" t="b">
        <v>0</v>
      </c>
      <c r="AI16" s="10">
        <v>0</v>
      </c>
      <c r="AJ16" s="10" t="s">
        <v>11</v>
      </c>
      <c r="AK16" s="10" t="s">
        <v>401</v>
      </c>
      <c r="AL16" s="10" t="s">
        <v>11</v>
      </c>
      <c r="AM16" s="10" t="s">
        <v>327</v>
      </c>
      <c r="AN16" s="10" t="b">
        <v>1</v>
      </c>
      <c r="AO16" s="10">
        <v>2</v>
      </c>
      <c r="AP16" s="10" t="s">
        <v>11</v>
      </c>
    </row>
    <row r="17" spans="1:42" ht="14.4" x14ac:dyDescent="0.3">
      <c r="A17" s="12">
        <v>1015</v>
      </c>
      <c r="B17" s="18">
        <f>INDEX(发送模板!F:F,MATCH(A17,发送模板!A:A,0))</f>
        <v>511.91</v>
      </c>
      <c r="C17" s="19">
        <f t="shared" si="0"/>
        <v>0</v>
      </c>
      <c r="D17" s="12">
        <v>1015</v>
      </c>
      <c r="E17" s="18">
        <f t="shared" si="1"/>
        <v>511.91</v>
      </c>
      <c r="F17" s="10" t="s">
        <v>194</v>
      </c>
      <c r="G17" s="11">
        <v>45126.999490740738</v>
      </c>
      <c r="H17" s="10" t="s">
        <v>392</v>
      </c>
      <c r="I17" s="10" t="s">
        <v>196</v>
      </c>
      <c r="J17" s="10" t="s">
        <v>393</v>
      </c>
      <c r="K17" s="10" t="s">
        <v>11</v>
      </c>
      <c r="L17" s="10">
        <v>511.91</v>
      </c>
      <c r="M17" s="10">
        <v>0</v>
      </c>
      <c r="N17" s="10">
        <v>0</v>
      </c>
      <c r="O17" s="10">
        <v>0</v>
      </c>
      <c r="P17" s="10" t="s">
        <v>193</v>
      </c>
      <c r="Q17" s="10">
        <v>17730.580000000002</v>
      </c>
      <c r="R17" s="10">
        <v>1</v>
      </c>
      <c r="S17" s="10">
        <v>0</v>
      </c>
      <c r="T17" s="5">
        <v>511.91</v>
      </c>
      <c r="U17" s="10">
        <v>1</v>
      </c>
      <c r="V17" s="10">
        <v>0</v>
      </c>
      <c r="W17" s="10" t="s">
        <v>198</v>
      </c>
      <c r="X17" s="10" t="s">
        <v>394</v>
      </c>
      <c r="Y17" s="10" t="s">
        <v>395</v>
      </c>
      <c r="Z17" s="10">
        <v>0</v>
      </c>
      <c r="AA17" s="10">
        <v>0</v>
      </c>
      <c r="AB17" s="10">
        <v>0</v>
      </c>
      <c r="AC17" s="10" t="s">
        <v>327</v>
      </c>
      <c r="AD17" s="11">
        <v>45126.999490740738</v>
      </c>
      <c r="AE17" s="10" t="s">
        <v>11</v>
      </c>
      <c r="AF17" s="10" t="s">
        <v>11</v>
      </c>
      <c r="AG17" s="10" t="s">
        <v>11</v>
      </c>
      <c r="AH17" s="10" t="b">
        <v>0</v>
      </c>
      <c r="AI17" s="10">
        <v>0</v>
      </c>
      <c r="AJ17" s="10" t="s">
        <v>11</v>
      </c>
      <c r="AK17" s="10" t="s">
        <v>396</v>
      </c>
      <c r="AL17" s="10" t="s">
        <v>11</v>
      </c>
      <c r="AM17" s="10" t="s">
        <v>327</v>
      </c>
      <c r="AN17" s="10" t="b">
        <v>1</v>
      </c>
      <c r="AO17" s="10">
        <v>2</v>
      </c>
      <c r="AP17" s="10" t="s">
        <v>11</v>
      </c>
    </row>
    <row r="18" spans="1:42" ht="14.4" x14ac:dyDescent="0.3">
      <c r="A18" s="12">
        <v>1016</v>
      </c>
      <c r="B18" s="18">
        <f>INDEX(发送模板!F:F,MATCH(A18,发送模板!A:A,0))</f>
        <v>1195.1500000000001</v>
      </c>
      <c r="C18" s="19">
        <f t="shared" si="0"/>
        <v>0</v>
      </c>
      <c r="D18" s="12">
        <v>1016</v>
      </c>
      <c r="E18" s="18">
        <f t="shared" si="1"/>
        <v>1195.1500000000001</v>
      </c>
      <c r="F18" s="10" t="s">
        <v>194</v>
      </c>
      <c r="G18" s="11">
        <v>45126.999490740738</v>
      </c>
      <c r="H18" s="10" t="s">
        <v>387</v>
      </c>
      <c r="I18" s="10" t="s">
        <v>196</v>
      </c>
      <c r="J18" s="10" t="s">
        <v>388</v>
      </c>
      <c r="K18" s="10" t="s">
        <v>11</v>
      </c>
      <c r="L18" s="10">
        <v>1195.1500000000001</v>
      </c>
      <c r="M18" s="10">
        <v>0</v>
      </c>
      <c r="N18" s="10">
        <v>0</v>
      </c>
      <c r="O18" s="10">
        <v>0</v>
      </c>
      <c r="P18" s="10" t="s">
        <v>193</v>
      </c>
      <c r="Q18" s="10">
        <v>17218.669999999998</v>
      </c>
      <c r="R18" s="10">
        <v>1</v>
      </c>
      <c r="S18" s="10">
        <v>0</v>
      </c>
      <c r="T18" s="5">
        <v>1195.1500000000001</v>
      </c>
      <c r="U18" s="10">
        <v>1</v>
      </c>
      <c r="V18" s="10">
        <v>0</v>
      </c>
      <c r="W18" s="10" t="s">
        <v>198</v>
      </c>
      <c r="X18" s="10" t="s">
        <v>389</v>
      </c>
      <c r="Y18" s="10" t="s">
        <v>390</v>
      </c>
      <c r="Z18" s="10">
        <v>0</v>
      </c>
      <c r="AA18" s="10">
        <v>0</v>
      </c>
      <c r="AB18" s="10">
        <v>0</v>
      </c>
      <c r="AC18" s="10" t="s">
        <v>327</v>
      </c>
      <c r="AD18" s="11">
        <v>45126.999490740738</v>
      </c>
      <c r="AE18" s="10" t="s">
        <v>11</v>
      </c>
      <c r="AF18" s="10" t="s">
        <v>11</v>
      </c>
      <c r="AG18" s="10" t="s">
        <v>11</v>
      </c>
      <c r="AH18" s="10" t="b">
        <v>0</v>
      </c>
      <c r="AI18" s="10">
        <v>0</v>
      </c>
      <c r="AJ18" s="10" t="s">
        <v>11</v>
      </c>
      <c r="AK18" s="10" t="s">
        <v>391</v>
      </c>
      <c r="AL18" s="10" t="s">
        <v>11</v>
      </c>
      <c r="AM18" s="10" t="s">
        <v>327</v>
      </c>
      <c r="AN18" s="10" t="b">
        <v>1</v>
      </c>
      <c r="AO18" s="10">
        <v>2</v>
      </c>
      <c r="AP18" s="10" t="s">
        <v>11</v>
      </c>
    </row>
    <row r="19" spans="1:42" ht="14.4" x14ac:dyDescent="0.3">
      <c r="A19" s="12">
        <v>1017</v>
      </c>
      <c r="B19" s="18">
        <f>INDEX(发送模板!F:F,MATCH(A19,发送模板!A:A,0))</f>
        <v>2359.96</v>
      </c>
      <c r="C19" s="19">
        <f t="shared" si="0"/>
        <v>0</v>
      </c>
      <c r="D19" s="12">
        <v>1017</v>
      </c>
      <c r="E19" s="18">
        <f t="shared" si="1"/>
        <v>2359.96</v>
      </c>
      <c r="F19" s="10" t="s">
        <v>194</v>
      </c>
      <c r="G19" s="11">
        <v>45126.999490740738</v>
      </c>
      <c r="H19" s="10" t="s">
        <v>382</v>
      </c>
      <c r="I19" s="10" t="s">
        <v>196</v>
      </c>
      <c r="J19" s="10" t="s">
        <v>383</v>
      </c>
      <c r="K19" s="10" t="s">
        <v>11</v>
      </c>
      <c r="L19" s="10">
        <v>2359.96</v>
      </c>
      <c r="M19" s="10">
        <v>0</v>
      </c>
      <c r="N19" s="10">
        <v>0</v>
      </c>
      <c r="O19" s="10">
        <v>0</v>
      </c>
      <c r="P19" s="10" t="s">
        <v>193</v>
      </c>
      <c r="Q19" s="10">
        <v>16023.52</v>
      </c>
      <c r="R19" s="10">
        <v>1</v>
      </c>
      <c r="S19" s="10">
        <v>0</v>
      </c>
      <c r="T19" s="5">
        <v>2359.96</v>
      </c>
      <c r="U19" s="10">
        <v>1</v>
      </c>
      <c r="V19" s="10">
        <v>0</v>
      </c>
      <c r="W19" s="10" t="s">
        <v>198</v>
      </c>
      <c r="X19" s="10" t="s">
        <v>384</v>
      </c>
      <c r="Y19" s="10" t="s">
        <v>385</v>
      </c>
      <c r="Z19" s="10">
        <v>0</v>
      </c>
      <c r="AA19" s="10">
        <v>0</v>
      </c>
      <c r="AB19" s="10">
        <v>0</v>
      </c>
      <c r="AC19" s="10" t="s">
        <v>327</v>
      </c>
      <c r="AD19" s="11">
        <v>45126.999490740738</v>
      </c>
      <c r="AE19" s="10" t="s">
        <v>11</v>
      </c>
      <c r="AF19" s="10" t="s">
        <v>11</v>
      </c>
      <c r="AG19" s="10" t="s">
        <v>11</v>
      </c>
      <c r="AH19" s="10" t="b">
        <v>0</v>
      </c>
      <c r="AI19" s="10">
        <v>0</v>
      </c>
      <c r="AJ19" s="10" t="s">
        <v>11</v>
      </c>
      <c r="AK19" s="10" t="s">
        <v>386</v>
      </c>
      <c r="AL19" s="10" t="s">
        <v>11</v>
      </c>
      <c r="AM19" s="10" t="s">
        <v>327</v>
      </c>
      <c r="AN19" s="10" t="b">
        <v>1</v>
      </c>
      <c r="AO19" s="10">
        <v>2</v>
      </c>
      <c r="AP19" s="10" t="s">
        <v>11</v>
      </c>
    </row>
    <row r="20" spans="1:42" ht="14.4" x14ac:dyDescent="0.3">
      <c r="A20" s="12">
        <v>1018</v>
      </c>
      <c r="B20" s="18">
        <f>INDEX(发送模板!F:F,MATCH(A20,发送模板!A:A,0))</f>
        <v>5515.23</v>
      </c>
      <c r="C20" s="19">
        <f t="shared" si="0"/>
        <v>0</v>
      </c>
      <c r="D20" s="12">
        <v>1018</v>
      </c>
      <c r="E20" s="18">
        <f t="shared" si="1"/>
        <v>5515.23</v>
      </c>
      <c r="F20" s="10" t="s">
        <v>194</v>
      </c>
      <c r="G20" s="11">
        <v>45126.999490740738</v>
      </c>
      <c r="H20" s="10" t="s">
        <v>377</v>
      </c>
      <c r="I20" s="10" t="s">
        <v>196</v>
      </c>
      <c r="J20" s="10" t="s">
        <v>378</v>
      </c>
      <c r="K20" s="10" t="s">
        <v>11</v>
      </c>
      <c r="L20" s="10">
        <v>5515.23</v>
      </c>
      <c r="M20" s="10">
        <v>0</v>
      </c>
      <c r="N20" s="10">
        <v>0</v>
      </c>
      <c r="O20" s="10">
        <v>0</v>
      </c>
      <c r="P20" s="10" t="s">
        <v>193</v>
      </c>
      <c r="Q20" s="10">
        <v>13663.56</v>
      </c>
      <c r="R20" s="10">
        <v>1</v>
      </c>
      <c r="S20" s="10">
        <v>0</v>
      </c>
      <c r="T20" s="5">
        <v>5515.23</v>
      </c>
      <c r="U20" s="10">
        <v>1</v>
      </c>
      <c r="V20" s="10">
        <v>0</v>
      </c>
      <c r="W20" s="10" t="s">
        <v>198</v>
      </c>
      <c r="X20" s="10" t="s">
        <v>379</v>
      </c>
      <c r="Y20" s="10" t="s">
        <v>380</v>
      </c>
      <c r="Z20" s="10">
        <v>0</v>
      </c>
      <c r="AA20" s="10">
        <v>0</v>
      </c>
      <c r="AB20" s="10">
        <v>0</v>
      </c>
      <c r="AC20" s="10" t="s">
        <v>327</v>
      </c>
      <c r="AD20" s="11">
        <v>45126.999490740738</v>
      </c>
      <c r="AE20" s="10" t="s">
        <v>11</v>
      </c>
      <c r="AF20" s="10" t="s">
        <v>11</v>
      </c>
      <c r="AG20" s="10" t="s">
        <v>11</v>
      </c>
      <c r="AH20" s="10" t="b">
        <v>0</v>
      </c>
      <c r="AI20" s="10">
        <v>0</v>
      </c>
      <c r="AJ20" s="10" t="s">
        <v>11</v>
      </c>
      <c r="AK20" s="10" t="s">
        <v>381</v>
      </c>
      <c r="AL20" s="10" t="s">
        <v>11</v>
      </c>
      <c r="AM20" s="10" t="s">
        <v>327</v>
      </c>
      <c r="AN20" s="10" t="b">
        <v>1</v>
      </c>
      <c r="AO20" s="10">
        <v>2</v>
      </c>
      <c r="AP20" s="10" t="s">
        <v>11</v>
      </c>
    </row>
    <row r="21" spans="1:42" ht="14.4" x14ac:dyDescent="0.3">
      <c r="A21" s="12">
        <v>1019</v>
      </c>
      <c r="B21" s="18">
        <f>INDEX(发送模板!F:F,MATCH(A21,发送模板!A:A,0))</f>
        <v>882.7</v>
      </c>
      <c r="C21" s="19">
        <f t="shared" si="0"/>
        <v>0</v>
      </c>
      <c r="D21" s="12">
        <v>1019</v>
      </c>
      <c r="E21" s="18">
        <f t="shared" si="1"/>
        <v>882.7</v>
      </c>
      <c r="F21" s="10" t="s">
        <v>194</v>
      </c>
      <c r="G21" s="11">
        <v>45126.999490740738</v>
      </c>
      <c r="H21" s="10" t="s">
        <v>372</v>
      </c>
      <c r="I21" s="10" t="s">
        <v>196</v>
      </c>
      <c r="J21" s="10" t="s">
        <v>373</v>
      </c>
      <c r="K21" s="10" t="s">
        <v>11</v>
      </c>
      <c r="L21" s="10">
        <v>882.7</v>
      </c>
      <c r="M21" s="10">
        <v>0</v>
      </c>
      <c r="N21" s="10">
        <v>0</v>
      </c>
      <c r="O21" s="10">
        <v>0</v>
      </c>
      <c r="P21" s="10" t="s">
        <v>193</v>
      </c>
      <c r="Q21" s="10">
        <v>8148.33</v>
      </c>
      <c r="R21" s="10">
        <v>1</v>
      </c>
      <c r="S21" s="10">
        <v>0</v>
      </c>
      <c r="T21" s="5">
        <v>882.7</v>
      </c>
      <c r="U21" s="10">
        <v>1</v>
      </c>
      <c r="V21" s="10">
        <v>0</v>
      </c>
      <c r="W21" s="10" t="s">
        <v>198</v>
      </c>
      <c r="X21" s="10" t="s">
        <v>374</v>
      </c>
      <c r="Y21" s="10" t="s">
        <v>375</v>
      </c>
      <c r="Z21" s="10">
        <v>0</v>
      </c>
      <c r="AA21" s="10">
        <v>0</v>
      </c>
      <c r="AB21" s="10">
        <v>0</v>
      </c>
      <c r="AC21" s="10" t="s">
        <v>327</v>
      </c>
      <c r="AD21" s="11">
        <v>45126.999490740738</v>
      </c>
      <c r="AE21" s="10" t="s">
        <v>11</v>
      </c>
      <c r="AF21" s="10" t="s">
        <v>11</v>
      </c>
      <c r="AG21" s="10" t="s">
        <v>11</v>
      </c>
      <c r="AH21" s="10" t="b">
        <v>0</v>
      </c>
      <c r="AI21" s="10">
        <v>0</v>
      </c>
      <c r="AJ21" s="10" t="s">
        <v>11</v>
      </c>
      <c r="AK21" s="10" t="s">
        <v>376</v>
      </c>
      <c r="AL21" s="10" t="s">
        <v>11</v>
      </c>
      <c r="AM21" s="10" t="s">
        <v>327</v>
      </c>
      <c r="AN21" s="10" t="b">
        <v>1</v>
      </c>
      <c r="AO21" s="10">
        <v>2</v>
      </c>
      <c r="AP21" s="10" t="s">
        <v>11</v>
      </c>
    </row>
    <row r="22" spans="1:42" ht="14.4" x14ac:dyDescent="0.3">
      <c r="A22" s="12">
        <v>1020</v>
      </c>
      <c r="B22" s="18">
        <f>INDEX(发送模板!F:F,MATCH(A22,发送模板!A:A,0))</f>
        <v>1330</v>
      </c>
      <c r="C22" s="19">
        <f t="shared" si="0"/>
        <v>0</v>
      </c>
      <c r="D22" s="12">
        <v>1020</v>
      </c>
      <c r="E22" s="18">
        <f t="shared" si="1"/>
        <v>1330</v>
      </c>
      <c r="F22" s="10" t="s">
        <v>194</v>
      </c>
      <c r="G22" s="11">
        <v>45125.999490740738</v>
      </c>
      <c r="H22" s="10" t="s">
        <v>366</v>
      </c>
      <c r="I22" s="10" t="s">
        <v>204</v>
      </c>
      <c r="J22" s="10" t="s">
        <v>367</v>
      </c>
      <c r="K22" s="10" t="s">
        <v>368</v>
      </c>
      <c r="L22" s="10">
        <v>1330</v>
      </c>
      <c r="M22" s="10">
        <v>0</v>
      </c>
      <c r="N22" s="10">
        <v>0</v>
      </c>
      <c r="O22" s="10">
        <v>0</v>
      </c>
      <c r="P22" s="10" t="s">
        <v>193</v>
      </c>
      <c r="Q22" s="10">
        <v>7265.63</v>
      </c>
      <c r="R22" s="10">
        <v>1</v>
      </c>
      <c r="S22" s="10">
        <v>0</v>
      </c>
      <c r="T22" s="5">
        <v>1330</v>
      </c>
      <c r="U22" s="10">
        <v>1</v>
      </c>
      <c r="V22" s="10">
        <v>0</v>
      </c>
      <c r="W22" s="10" t="s">
        <v>198</v>
      </c>
      <c r="X22" s="10" t="s">
        <v>369</v>
      </c>
      <c r="Y22" s="10" t="s">
        <v>370</v>
      </c>
      <c r="Z22" s="10">
        <v>0</v>
      </c>
      <c r="AA22" s="10">
        <v>0</v>
      </c>
      <c r="AB22" s="10">
        <v>0</v>
      </c>
      <c r="AC22" s="10" t="s">
        <v>327</v>
      </c>
      <c r="AD22" s="11">
        <v>45125.999490740738</v>
      </c>
      <c r="AE22" s="10" t="s">
        <v>11</v>
      </c>
      <c r="AF22" s="10" t="s">
        <v>11</v>
      </c>
      <c r="AG22" s="10" t="s">
        <v>11</v>
      </c>
      <c r="AH22" s="10" t="b">
        <v>0</v>
      </c>
      <c r="AI22" s="10">
        <v>0</v>
      </c>
      <c r="AJ22" s="10" t="s">
        <v>11</v>
      </c>
      <c r="AK22" s="10" t="s">
        <v>371</v>
      </c>
      <c r="AL22" s="10" t="s">
        <v>11</v>
      </c>
      <c r="AM22" s="10" t="s">
        <v>327</v>
      </c>
      <c r="AN22" s="10" t="b">
        <v>1</v>
      </c>
      <c r="AO22" s="10">
        <v>0</v>
      </c>
      <c r="AP22" s="10" t="s">
        <v>11</v>
      </c>
    </row>
    <row r="23" spans="1:42" ht="14.4" x14ac:dyDescent="0.3">
      <c r="A23" s="12">
        <v>1021</v>
      </c>
      <c r="B23" s="18">
        <f>INDEX(发送模板!F:F,MATCH(A23,发送模板!A:A,0))</f>
        <v>2046.86</v>
      </c>
      <c r="C23" s="19">
        <f t="shared" si="0"/>
        <v>0</v>
      </c>
      <c r="D23" s="12">
        <v>1021</v>
      </c>
      <c r="E23" s="18">
        <f t="shared" si="1"/>
        <v>2046.86</v>
      </c>
      <c r="F23" s="10" t="s">
        <v>194</v>
      </c>
      <c r="G23" s="11">
        <v>45125.999490740738</v>
      </c>
      <c r="H23" s="10" t="s">
        <v>360</v>
      </c>
      <c r="I23" s="10" t="s">
        <v>204</v>
      </c>
      <c r="J23" s="10" t="s">
        <v>361</v>
      </c>
      <c r="K23" s="10" t="s">
        <v>362</v>
      </c>
      <c r="L23" s="10">
        <v>2046.86</v>
      </c>
      <c r="M23" s="10">
        <v>0</v>
      </c>
      <c r="N23" s="10">
        <v>0</v>
      </c>
      <c r="O23" s="10">
        <v>0</v>
      </c>
      <c r="P23" s="10" t="s">
        <v>193</v>
      </c>
      <c r="Q23" s="10">
        <v>5935.63</v>
      </c>
      <c r="R23" s="10">
        <v>1</v>
      </c>
      <c r="S23" s="10">
        <v>0</v>
      </c>
      <c r="T23" s="5">
        <v>2046.86</v>
      </c>
      <c r="U23" s="10">
        <v>1</v>
      </c>
      <c r="V23" s="10">
        <v>0</v>
      </c>
      <c r="W23" s="10" t="s">
        <v>198</v>
      </c>
      <c r="X23" s="10" t="s">
        <v>363</v>
      </c>
      <c r="Y23" s="10" t="s">
        <v>364</v>
      </c>
      <c r="Z23" s="10">
        <v>0</v>
      </c>
      <c r="AA23" s="10">
        <v>0</v>
      </c>
      <c r="AB23" s="10">
        <v>0</v>
      </c>
      <c r="AC23" s="10" t="s">
        <v>327</v>
      </c>
      <c r="AD23" s="11">
        <v>45125.999490740738</v>
      </c>
      <c r="AE23" s="10" t="s">
        <v>11</v>
      </c>
      <c r="AF23" s="10" t="s">
        <v>11</v>
      </c>
      <c r="AG23" s="10" t="s">
        <v>11</v>
      </c>
      <c r="AH23" s="10" t="b">
        <v>0</v>
      </c>
      <c r="AI23" s="10">
        <v>0</v>
      </c>
      <c r="AJ23" s="10" t="s">
        <v>11</v>
      </c>
      <c r="AK23" s="10" t="s">
        <v>365</v>
      </c>
      <c r="AL23" s="10" t="s">
        <v>11</v>
      </c>
      <c r="AM23" s="10" t="s">
        <v>327</v>
      </c>
      <c r="AN23" s="10" t="b">
        <v>1</v>
      </c>
      <c r="AO23" s="10">
        <v>0</v>
      </c>
      <c r="AP23" s="10" t="s">
        <v>11</v>
      </c>
    </row>
    <row r="24" spans="1:42" ht="14.4" x14ac:dyDescent="0.3">
      <c r="A24" s="12">
        <v>1022</v>
      </c>
      <c r="B24" s="18">
        <f>INDEX(发送模板!F:F,MATCH(A24,发送模板!A:A,0))</f>
        <v>981.77</v>
      </c>
      <c r="C24" s="19">
        <f t="shared" si="0"/>
        <v>0</v>
      </c>
      <c r="D24" s="12">
        <v>1022</v>
      </c>
      <c r="E24" s="18">
        <f t="shared" si="1"/>
        <v>981.77</v>
      </c>
      <c r="F24" s="10" t="s">
        <v>194</v>
      </c>
      <c r="G24" s="11">
        <v>45125.999490740738</v>
      </c>
      <c r="H24" s="10" t="s">
        <v>356</v>
      </c>
      <c r="I24" s="10" t="s">
        <v>196</v>
      </c>
      <c r="J24" s="10" t="s">
        <v>357</v>
      </c>
      <c r="K24" s="10" t="s">
        <v>11</v>
      </c>
      <c r="L24" s="10">
        <v>981.77</v>
      </c>
      <c r="M24" s="10">
        <v>0</v>
      </c>
      <c r="N24" s="10">
        <v>0</v>
      </c>
      <c r="O24" s="10">
        <v>0</v>
      </c>
      <c r="P24" s="10" t="s">
        <v>193</v>
      </c>
      <c r="Q24" s="10">
        <v>3888.77</v>
      </c>
      <c r="R24" s="10">
        <v>1</v>
      </c>
      <c r="S24" s="10">
        <v>0</v>
      </c>
      <c r="T24" s="5">
        <v>981.77</v>
      </c>
      <c r="U24" s="10">
        <v>1</v>
      </c>
      <c r="V24" s="10">
        <v>0</v>
      </c>
      <c r="W24" s="10" t="s">
        <v>198</v>
      </c>
      <c r="X24" s="10" t="s">
        <v>88</v>
      </c>
      <c r="Y24" s="10" t="s">
        <v>358</v>
      </c>
      <c r="Z24" s="10">
        <v>0</v>
      </c>
      <c r="AA24" s="10">
        <v>0</v>
      </c>
      <c r="AB24" s="10">
        <v>0</v>
      </c>
      <c r="AC24" s="10" t="s">
        <v>327</v>
      </c>
      <c r="AD24" s="11">
        <v>45125.999490740738</v>
      </c>
      <c r="AE24" s="10" t="s">
        <v>11</v>
      </c>
      <c r="AF24" s="10" t="s">
        <v>11</v>
      </c>
      <c r="AG24" s="10" t="s">
        <v>11</v>
      </c>
      <c r="AH24" s="10" t="b">
        <v>0</v>
      </c>
      <c r="AI24" s="10">
        <v>0</v>
      </c>
      <c r="AJ24" s="10" t="s">
        <v>11</v>
      </c>
      <c r="AK24" s="10" t="s">
        <v>359</v>
      </c>
      <c r="AL24" s="10" t="s">
        <v>11</v>
      </c>
      <c r="AM24" s="10" t="s">
        <v>327</v>
      </c>
      <c r="AN24" s="10" t="b">
        <v>1</v>
      </c>
      <c r="AO24" s="10">
        <v>3</v>
      </c>
      <c r="AP24" s="10" t="s">
        <v>11</v>
      </c>
    </row>
    <row r="25" spans="1:42" ht="14.4" x14ac:dyDescent="0.3">
      <c r="A25" s="12">
        <v>1023</v>
      </c>
      <c r="B25" s="18">
        <f>INDEX(发送模板!F:F,MATCH(A25,发送模板!A:A,0))</f>
        <v>220.33</v>
      </c>
      <c r="C25" s="19">
        <f t="shared" si="0"/>
        <v>0</v>
      </c>
      <c r="D25" s="12">
        <v>1023</v>
      </c>
      <c r="E25" s="20">
        <f t="shared" si="1"/>
        <v>220.33</v>
      </c>
      <c r="F25" s="10" t="s">
        <v>194</v>
      </c>
      <c r="G25" s="11">
        <v>45125.999490740738</v>
      </c>
      <c r="H25" s="10" t="s">
        <v>351</v>
      </c>
      <c r="I25" s="10" t="s">
        <v>196</v>
      </c>
      <c r="J25" s="10" t="s">
        <v>352</v>
      </c>
      <c r="K25" s="10" t="s">
        <v>11</v>
      </c>
      <c r="L25" s="10">
        <v>220.33</v>
      </c>
      <c r="M25" s="10">
        <v>0</v>
      </c>
      <c r="N25" s="10">
        <v>0</v>
      </c>
      <c r="O25" s="10">
        <v>0</v>
      </c>
      <c r="P25" s="10" t="s">
        <v>193</v>
      </c>
      <c r="Q25" s="10">
        <v>2907</v>
      </c>
      <c r="R25" s="10">
        <v>1</v>
      </c>
      <c r="S25" s="10">
        <v>0</v>
      </c>
      <c r="T25" s="5">
        <v>220.33</v>
      </c>
      <c r="U25" s="10">
        <v>1</v>
      </c>
      <c r="V25" s="10">
        <v>0</v>
      </c>
      <c r="W25" s="10" t="s">
        <v>198</v>
      </c>
      <c r="X25" s="10" t="s">
        <v>353</v>
      </c>
      <c r="Y25" s="10" t="s">
        <v>354</v>
      </c>
      <c r="Z25" s="10">
        <v>0</v>
      </c>
      <c r="AA25" s="10">
        <v>0</v>
      </c>
      <c r="AB25" s="10">
        <v>0</v>
      </c>
      <c r="AC25" s="10" t="s">
        <v>327</v>
      </c>
      <c r="AD25" s="11">
        <v>45125.999490740738</v>
      </c>
      <c r="AE25" s="10" t="s">
        <v>11</v>
      </c>
      <c r="AF25" s="10" t="s">
        <v>11</v>
      </c>
      <c r="AG25" s="10" t="s">
        <v>11</v>
      </c>
      <c r="AH25" s="10" t="b">
        <v>0</v>
      </c>
      <c r="AI25" s="10">
        <v>0</v>
      </c>
      <c r="AJ25" s="10" t="s">
        <v>11</v>
      </c>
      <c r="AK25" s="10" t="s">
        <v>355</v>
      </c>
      <c r="AL25" s="10" t="s">
        <v>11</v>
      </c>
      <c r="AM25" s="10" t="s">
        <v>327</v>
      </c>
      <c r="AN25" s="10" t="b">
        <v>1</v>
      </c>
      <c r="AO25" s="10">
        <v>2</v>
      </c>
      <c r="AP25" s="10" t="s">
        <v>11</v>
      </c>
    </row>
    <row r="26" spans="1:42" ht="14.4" x14ac:dyDescent="0.3">
      <c r="A26" s="12">
        <v>1024</v>
      </c>
      <c r="B26" s="18">
        <f>INDEX(发送模板!F:F,MATCH(A26,发送模板!A:A,0))</f>
        <v>399.8</v>
      </c>
      <c r="C26" s="19">
        <f t="shared" si="0"/>
        <v>0</v>
      </c>
      <c r="D26" s="12">
        <v>1024</v>
      </c>
      <c r="E26" s="20">
        <f t="shared" si="1"/>
        <v>399.8</v>
      </c>
      <c r="F26" s="10" t="s">
        <v>194</v>
      </c>
      <c r="G26" s="11">
        <v>45125.999490740738</v>
      </c>
      <c r="H26" s="10" t="s">
        <v>346</v>
      </c>
      <c r="I26" s="10" t="s">
        <v>196</v>
      </c>
      <c r="J26" s="10" t="s">
        <v>347</v>
      </c>
      <c r="K26" s="10" t="s">
        <v>11</v>
      </c>
      <c r="L26" s="10">
        <v>399.8</v>
      </c>
      <c r="M26" s="10">
        <v>0</v>
      </c>
      <c r="N26" s="10">
        <v>0</v>
      </c>
      <c r="O26" s="10">
        <v>0</v>
      </c>
      <c r="P26" s="10" t="s">
        <v>193</v>
      </c>
      <c r="Q26" s="10">
        <v>2686.67</v>
      </c>
      <c r="R26" s="10">
        <v>1</v>
      </c>
      <c r="S26" s="10">
        <v>0</v>
      </c>
      <c r="T26" s="5">
        <v>399.8</v>
      </c>
      <c r="U26" s="10">
        <v>1</v>
      </c>
      <c r="V26" s="10">
        <v>0</v>
      </c>
      <c r="W26" s="10" t="s">
        <v>198</v>
      </c>
      <c r="X26" s="10" t="s">
        <v>348</v>
      </c>
      <c r="Y26" s="10" t="s">
        <v>349</v>
      </c>
      <c r="Z26" s="10">
        <v>0</v>
      </c>
      <c r="AA26" s="10">
        <v>0</v>
      </c>
      <c r="AB26" s="10">
        <v>0</v>
      </c>
      <c r="AC26" s="10" t="s">
        <v>327</v>
      </c>
      <c r="AD26" s="11">
        <v>45125.999490740738</v>
      </c>
      <c r="AE26" s="10" t="s">
        <v>11</v>
      </c>
      <c r="AF26" s="10" t="s">
        <v>11</v>
      </c>
      <c r="AG26" s="10" t="s">
        <v>11</v>
      </c>
      <c r="AH26" s="10" t="b">
        <v>0</v>
      </c>
      <c r="AI26" s="10">
        <v>0</v>
      </c>
      <c r="AJ26" s="10" t="s">
        <v>11</v>
      </c>
      <c r="AK26" s="10" t="s">
        <v>350</v>
      </c>
      <c r="AL26" s="10" t="s">
        <v>11</v>
      </c>
      <c r="AM26" s="10" t="s">
        <v>327</v>
      </c>
      <c r="AN26" s="10" t="b">
        <v>1</v>
      </c>
      <c r="AO26" s="10">
        <v>2</v>
      </c>
      <c r="AP26" s="10" t="s">
        <v>11</v>
      </c>
    </row>
    <row r="27" spans="1:42" ht="14.4" x14ac:dyDescent="0.3">
      <c r="A27" s="12">
        <v>1025</v>
      </c>
      <c r="B27" s="18">
        <f>INDEX(发送模板!F:F,MATCH(A27,发送模板!A:A,0))</f>
        <v>-10000</v>
      </c>
      <c r="C27" s="19">
        <f t="shared" si="0"/>
        <v>0</v>
      </c>
      <c r="D27" s="12">
        <v>1025</v>
      </c>
      <c r="E27" s="20">
        <f t="shared" si="1"/>
        <v>-10000</v>
      </c>
      <c r="F27" s="10" t="s">
        <v>194</v>
      </c>
      <c r="G27" s="11">
        <v>45124.999490740738</v>
      </c>
      <c r="H27" s="10" t="s">
        <v>343</v>
      </c>
      <c r="I27" s="10" t="s">
        <v>196</v>
      </c>
      <c r="J27" s="10" t="s">
        <v>344</v>
      </c>
      <c r="K27" s="10" t="s">
        <v>11</v>
      </c>
      <c r="L27" s="10">
        <v>0</v>
      </c>
      <c r="M27" s="10">
        <v>0</v>
      </c>
      <c r="N27" s="10">
        <v>10000</v>
      </c>
      <c r="O27" s="10">
        <v>0</v>
      </c>
      <c r="P27" s="10" t="s">
        <v>193</v>
      </c>
      <c r="Q27" s="10">
        <v>2286.87</v>
      </c>
      <c r="R27" s="10">
        <v>1</v>
      </c>
      <c r="S27" s="10">
        <v>0</v>
      </c>
      <c r="T27" s="5">
        <v>-10000</v>
      </c>
      <c r="U27" s="10">
        <v>1</v>
      </c>
      <c r="V27" s="10">
        <v>0</v>
      </c>
      <c r="W27" s="10" t="s">
        <v>227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 t="s">
        <v>327</v>
      </c>
      <c r="AD27" s="11">
        <v>45124.999490740738</v>
      </c>
      <c r="AE27" s="10" t="s">
        <v>11</v>
      </c>
      <c r="AF27" s="10" t="s">
        <v>11</v>
      </c>
      <c r="AG27" s="10" t="s">
        <v>11</v>
      </c>
      <c r="AH27" s="10" t="b">
        <v>0</v>
      </c>
      <c r="AI27" s="10">
        <v>0</v>
      </c>
      <c r="AJ27" s="10" t="s">
        <v>11</v>
      </c>
      <c r="AK27" s="10" t="s">
        <v>345</v>
      </c>
      <c r="AL27" s="10" t="s">
        <v>11</v>
      </c>
      <c r="AM27" s="10" t="s">
        <v>327</v>
      </c>
      <c r="AN27" s="10" t="b">
        <v>1</v>
      </c>
      <c r="AO27" s="10">
        <v>1</v>
      </c>
      <c r="AP27" s="10" t="s">
        <v>11</v>
      </c>
    </row>
    <row r="28" spans="1:42" ht="14.4" x14ac:dyDescent="0.3">
      <c r="A28" s="12">
        <v>1026</v>
      </c>
      <c r="B28" s="18">
        <f>INDEX(发送模板!F:F,MATCH(A28,发送模板!A:A,0))</f>
        <v>533.42999999999995</v>
      </c>
      <c r="C28" s="19">
        <f t="shared" si="0"/>
        <v>0</v>
      </c>
      <c r="D28" s="12">
        <v>1026</v>
      </c>
      <c r="E28" s="20">
        <f t="shared" si="1"/>
        <v>533.42999999999995</v>
      </c>
      <c r="F28" s="10" t="s">
        <v>194</v>
      </c>
      <c r="G28" s="11">
        <v>45123.999490740738</v>
      </c>
      <c r="H28" s="10" t="s">
        <v>338</v>
      </c>
      <c r="I28" s="10" t="s">
        <v>196</v>
      </c>
      <c r="J28" s="10" t="s">
        <v>339</v>
      </c>
      <c r="K28" s="10" t="s">
        <v>11</v>
      </c>
      <c r="L28" s="10">
        <v>533.42999999999995</v>
      </c>
      <c r="M28" s="10">
        <v>0</v>
      </c>
      <c r="N28" s="10">
        <v>0</v>
      </c>
      <c r="O28" s="10">
        <v>0</v>
      </c>
      <c r="P28" s="10" t="s">
        <v>193</v>
      </c>
      <c r="Q28" s="10">
        <v>12286.87</v>
      </c>
      <c r="R28" s="10">
        <v>1</v>
      </c>
      <c r="S28" s="10">
        <v>0</v>
      </c>
      <c r="T28" s="5">
        <v>533.42999999999995</v>
      </c>
      <c r="U28" s="10">
        <v>1</v>
      </c>
      <c r="V28" s="10">
        <v>0</v>
      </c>
      <c r="W28" s="10" t="s">
        <v>198</v>
      </c>
      <c r="X28" s="10" t="s">
        <v>340</v>
      </c>
      <c r="Y28" s="10" t="s">
        <v>341</v>
      </c>
      <c r="Z28" s="10">
        <v>0</v>
      </c>
      <c r="AA28" s="10">
        <v>0</v>
      </c>
      <c r="AB28" s="10">
        <v>0</v>
      </c>
      <c r="AC28" s="10" t="s">
        <v>327</v>
      </c>
      <c r="AD28" s="11">
        <v>45123.999490740738</v>
      </c>
      <c r="AE28" s="10" t="s">
        <v>11</v>
      </c>
      <c r="AF28" s="10" t="s">
        <v>11</v>
      </c>
      <c r="AG28" s="10" t="s">
        <v>11</v>
      </c>
      <c r="AH28" s="10" t="b">
        <v>0</v>
      </c>
      <c r="AI28" s="10">
        <v>0</v>
      </c>
      <c r="AJ28" s="10" t="s">
        <v>11</v>
      </c>
      <c r="AK28" s="10" t="s">
        <v>342</v>
      </c>
      <c r="AL28" s="10" t="s">
        <v>11</v>
      </c>
      <c r="AM28" s="10" t="s">
        <v>327</v>
      </c>
      <c r="AN28" s="10" t="b">
        <v>1</v>
      </c>
      <c r="AO28" s="10">
        <v>2</v>
      </c>
      <c r="AP28" s="10" t="s">
        <v>11</v>
      </c>
    </row>
    <row r="29" spans="1:42" ht="14.4" x14ac:dyDescent="0.3">
      <c r="A29" s="12">
        <v>1027</v>
      </c>
      <c r="B29" s="18">
        <f>INDEX(发送模板!F:F,MATCH(A29,发送模板!A:A,0))</f>
        <v>-12</v>
      </c>
      <c r="C29" s="19">
        <f t="shared" si="0"/>
        <v>0</v>
      </c>
      <c r="D29" s="12">
        <v>1027</v>
      </c>
      <c r="E29" s="20">
        <f t="shared" si="1"/>
        <v>-12</v>
      </c>
      <c r="F29" s="10" t="s">
        <v>194</v>
      </c>
      <c r="G29" s="11">
        <v>45123.999490740738</v>
      </c>
      <c r="H29" s="10" t="s">
        <v>334</v>
      </c>
      <c r="I29" s="10" t="s">
        <v>196</v>
      </c>
      <c r="J29" s="10" t="s">
        <v>335</v>
      </c>
      <c r="K29" s="10" t="s">
        <v>11</v>
      </c>
      <c r="L29" s="10">
        <v>0</v>
      </c>
      <c r="M29" s="10">
        <v>0</v>
      </c>
      <c r="N29" s="10">
        <v>12</v>
      </c>
      <c r="O29" s="10">
        <v>0</v>
      </c>
      <c r="P29" s="10" t="s">
        <v>193</v>
      </c>
      <c r="Q29" s="10">
        <v>11753.44</v>
      </c>
      <c r="R29" s="10">
        <v>1</v>
      </c>
      <c r="S29" s="10">
        <v>0</v>
      </c>
      <c r="T29" s="5">
        <v>-12</v>
      </c>
      <c r="U29" s="10">
        <v>1</v>
      </c>
      <c r="V29" s="10">
        <v>0</v>
      </c>
      <c r="W29" s="10" t="s">
        <v>336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 t="s">
        <v>327</v>
      </c>
      <c r="AD29" s="11">
        <v>45123.999490740738</v>
      </c>
      <c r="AE29" s="10" t="s">
        <v>11</v>
      </c>
      <c r="AF29" s="10" t="s">
        <v>11</v>
      </c>
      <c r="AG29" s="10" t="s">
        <v>11</v>
      </c>
      <c r="AH29" s="10" t="b">
        <v>0</v>
      </c>
      <c r="AI29" s="10">
        <v>0</v>
      </c>
      <c r="AJ29" s="10" t="s">
        <v>11</v>
      </c>
      <c r="AK29" s="10" t="s">
        <v>337</v>
      </c>
      <c r="AL29" s="10" t="s">
        <v>11</v>
      </c>
      <c r="AM29" s="10" t="s">
        <v>327</v>
      </c>
      <c r="AN29" s="10" t="b">
        <v>1</v>
      </c>
      <c r="AO29" s="10">
        <v>2</v>
      </c>
      <c r="AP29" s="10" t="s">
        <v>11</v>
      </c>
    </row>
    <row r="30" spans="1:42" ht="14.4" x14ac:dyDescent="0.3">
      <c r="A30" s="12">
        <v>1028</v>
      </c>
      <c r="B30" s="18">
        <f>INDEX(发送模板!F:F,MATCH(A30,发送模板!A:A,0))</f>
        <v>4070.68</v>
      </c>
      <c r="C30" s="19">
        <f t="shared" si="0"/>
        <v>0</v>
      </c>
      <c r="D30" s="12">
        <v>1028</v>
      </c>
      <c r="E30" s="20">
        <f t="shared" si="1"/>
        <v>4070.68</v>
      </c>
      <c r="F30" s="10" t="s">
        <v>194</v>
      </c>
      <c r="G30" s="11">
        <v>45120.999490740738</v>
      </c>
      <c r="H30" s="10" t="s">
        <v>329</v>
      </c>
      <c r="I30" s="10" t="s">
        <v>196</v>
      </c>
      <c r="J30" s="10" t="s">
        <v>330</v>
      </c>
      <c r="K30" s="10" t="s">
        <v>11</v>
      </c>
      <c r="L30" s="10">
        <v>4070.68</v>
      </c>
      <c r="M30" s="10">
        <v>0</v>
      </c>
      <c r="N30" s="10">
        <v>0</v>
      </c>
      <c r="O30" s="10">
        <v>0</v>
      </c>
      <c r="P30" s="10" t="s">
        <v>193</v>
      </c>
      <c r="Q30" s="10">
        <v>11765.44</v>
      </c>
      <c r="R30" s="10">
        <v>1</v>
      </c>
      <c r="S30" s="10">
        <v>0</v>
      </c>
      <c r="T30" s="5">
        <v>4070.68</v>
      </c>
      <c r="U30" s="10">
        <v>1</v>
      </c>
      <c r="V30" s="10">
        <v>0</v>
      </c>
      <c r="W30" s="10" t="s">
        <v>198</v>
      </c>
      <c r="X30" s="10" t="s">
        <v>331</v>
      </c>
      <c r="Y30" s="10" t="s">
        <v>332</v>
      </c>
      <c r="Z30" s="10">
        <v>0</v>
      </c>
      <c r="AA30" s="10">
        <v>0</v>
      </c>
      <c r="AB30" s="10">
        <v>0</v>
      </c>
      <c r="AC30" s="10" t="s">
        <v>327</v>
      </c>
      <c r="AD30" s="11">
        <v>45120.999490740738</v>
      </c>
      <c r="AE30" s="10" t="s">
        <v>11</v>
      </c>
      <c r="AF30" s="10" t="s">
        <v>11</v>
      </c>
      <c r="AG30" s="10" t="s">
        <v>11</v>
      </c>
      <c r="AH30" s="10" t="b">
        <v>0</v>
      </c>
      <c r="AI30" s="10">
        <v>0</v>
      </c>
      <c r="AJ30" s="10" t="s">
        <v>11</v>
      </c>
      <c r="AK30" s="10" t="s">
        <v>333</v>
      </c>
      <c r="AL30" s="10" t="s">
        <v>11</v>
      </c>
      <c r="AM30" s="10" t="s">
        <v>327</v>
      </c>
      <c r="AN30" s="10" t="b">
        <v>1</v>
      </c>
      <c r="AO30" s="10">
        <v>2</v>
      </c>
      <c r="AP30" s="10" t="s">
        <v>11</v>
      </c>
    </row>
    <row r="31" spans="1:42" ht="14.4" x14ac:dyDescent="0.3">
      <c r="A31" s="12">
        <v>1029</v>
      </c>
      <c r="B31" s="18">
        <f>INDEX(发送模板!F:F,MATCH(A31,发送模板!A:A,0))</f>
        <v>1127.43</v>
      </c>
      <c r="C31" s="19">
        <f t="shared" si="0"/>
        <v>0</v>
      </c>
      <c r="D31" s="12">
        <v>1029</v>
      </c>
      <c r="E31" s="20">
        <f t="shared" si="1"/>
        <v>1127.43</v>
      </c>
      <c r="F31" s="10" t="s">
        <v>194</v>
      </c>
      <c r="G31" s="11">
        <v>45119.999490740738</v>
      </c>
      <c r="H31" s="10" t="s">
        <v>323</v>
      </c>
      <c r="I31" s="10" t="s">
        <v>196</v>
      </c>
      <c r="J31" s="10" t="s">
        <v>324</v>
      </c>
      <c r="K31" s="10" t="s">
        <v>11</v>
      </c>
      <c r="L31" s="10">
        <v>1127.43</v>
      </c>
      <c r="M31" s="10">
        <v>0</v>
      </c>
      <c r="N31" s="10">
        <v>0</v>
      </c>
      <c r="O31" s="10">
        <v>0</v>
      </c>
      <c r="P31" s="10" t="s">
        <v>193</v>
      </c>
      <c r="Q31" s="10">
        <v>7694.76</v>
      </c>
      <c r="R31" s="10">
        <v>1</v>
      </c>
      <c r="S31" s="10">
        <v>0</v>
      </c>
      <c r="T31" s="5">
        <v>1127.43</v>
      </c>
      <c r="U31" s="10">
        <v>1</v>
      </c>
      <c r="V31" s="10">
        <v>0</v>
      </c>
      <c r="W31" s="10" t="s">
        <v>198</v>
      </c>
      <c r="X31" s="10" t="s">
        <v>325</v>
      </c>
      <c r="Y31" s="10" t="s">
        <v>326</v>
      </c>
      <c r="Z31" s="10">
        <v>0</v>
      </c>
      <c r="AA31" s="10">
        <v>0</v>
      </c>
      <c r="AB31" s="10">
        <v>0</v>
      </c>
      <c r="AC31" s="10" t="s">
        <v>327</v>
      </c>
      <c r="AD31" s="11">
        <v>45119.999490740738</v>
      </c>
      <c r="AE31" s="10" t="s">
        <v>11</v>
      </c>
      <c r="AF31" s="10" t="s">
        <v>11</v>
      </c>
      <c r="AG31" s="10" t="s">
        <v>11</v>
      </c>
      <c r="AH31" s="10" t="b">
        <v>0</v>
      </c>
      <c r="AI31" s="10">
        <v>0</v>
      </c>
      <c r="AJ31" s="10" t="s">
        <v>11</v>
      </c>
      <c r="AK31" s="10" t="s">
        <v>328</v>
      </c>
      <c r="AL31" s="10" t="s">
        <v>11</v>
      </c>
      <c r="AM31" s="10" t="s">
        <v>327</v>
      </c>
      <c r="AN31" s="10" t="b">
        <v>1</v>
      </c>
      <c r="AO31" s="10">
        <v>2</v>
      </c>
      <c r="AP31" s="10" t="s">
        <v>11</v>
      </c>
    </row>
    <row r="32" spans="1:42" ht="14.4" x14ac:dyDescent="0.3">
      <c r="A32" s="12">
        <v>1030</v>
      </c>
      <c r="B32" s="18">
        <f>INDEX(发送模板!F:F,MATCH(A32,发送模板!A:A,0))</f>
        <v>594.29999999999995</v>
      </c>
      <c r="C32" s="19">
        <f t="shared" si="0"/>
        <v>0</v>
      </c>
      <c r="D32" s="12">
        <v>1030</v>
      </c>
      <c r="E32" s="20">
        <f t="shared" si="1"/>
        <v>594.29999999999995</v>
      </c>
      <c r="F32" s="10" t="s">
        <v>194</v>
      </c>
      <c r="G32" s="11">
        <v>45118.999490740738</v>
      </c>
      <c r="H32" s="10" t="s">
        <v>318</v>
      </c>
      <c r="I32" s="10" t="s">
        <v>196</v>
      </c>
      <c r="J32" s="10" t="s">
        <v>319</v>
      </c>
      <c r="K32" s="10" t="s">
        <v>11</v>
      </c>
      <c r="L32" s="10">
        <v>594.29999999999995</v>
      </c>
      <c r="M32" s="10">
        <v>0</v>
      </c>
      <c r="N32" s="10">
        <v>0</v>
      </c>
      <c r="O32" s="10">
        <v>0</v>
      </c>
      <c r="P32" s="10" t="s">
        <v>193</v>
      </c>
      <c r="Q32" s="10">
        <v>6567.33</v>
      </c>
      <c r="R32" s="10">
        <v>1</v>
      </c>
      <c r="S32" s="10">
        <v>0</v>
      </c>
      <c r="T32" s="5">
        <v>594.29999999999995</v>
      </c>
      <c r="U32" s="10">
        <v>1</v>
      </c>
      <c r="V32" s="10">
        <v>0</v>
      </c>
      <c r="W32" s="10" t="s">
        <v>198</v>
      </c>
      <c r="X32" s="10" t="s">
        <v>320</v>
      </c>
      <c r="Y32" s="10" t="s">
        <v>321</v>
      </c>
      <c r="Z32" s="10">
        <v>0</v>
      </c>
      <c r="AA32" s="10">
        <v>0</v>
      </c>
      <c r="AB32" s="10">
        <v>0</v>
      </c>
      <c r="AC32" s="10" t="s">
        <v>201</v>
      </c>
      <c r="AD32" s="11">
        <v>45118.999490740738</v>
      </c>
      <c r="AE32" s="10" t="s">
        <v>11</v>
      </c>
      <c r="AF32" s="10" t="s">
        <v>11</v>
      </c>
      <c r="AG32" s="10" t="s">
        <v>11</v>
      </c>
      <c r="AH32" s="10" t="b">
        <v>0</v>
      </c>
      <c r="AI32" s="10">
        <v>0</v>
      </c>
      <c r="AJ32" s="10" t="s">
        <v>11</v>
      </c>
      <c r="AK32" s="10" t="s">
        <v>322</v>
      </c>
      <c r="AL32" s="10" t="s">
        <v>11</v>
      </c>
      <c r="AM32" s="10" t="s">
        <v>201</v>
      </c>
      <c r="AN32" s="10" t="b">
        <v>1</v>
      </c>
      <c r="AO32" s="10">
        <v>1</v>
      </c>
      <c r="AP32" s="10" t="s">
        <v>11</v>
      </c>
    </row>
    <row r="33" spans="1:42" ht="14.4" x14ac:dyDescent="0.3">
      <c r="A33" s="24">
        <v>1031</v>
      </c>
      <c r="B33" s="25" t="e">
        <f>INDEX(发送模板!F:F,MATCH(A33,发送模板!A:A,0))</f>
        <v>#N/A</v>
      </c>
      <c r="C33" s="26" t="e">
        <f t="shared" si="0"/>
        <v>#N/A</v>
      </c>
      <c r="D33" s="24" t="s">
        <v>471</v>
      </c>
      <c r="E33" s="20">
        <f t="shared" si="1"/>
        <v>-8004.99</v>
      </c>
      <c r="F33" s="10" t="s">
        <v>194</v>
      </c>
      <c r="G33" s="11">
        <v>45118.999490740738</v>
      </c>
      <c r="H33" s="10" t="s">
        <v>315</v>
      </c>
      <c r="I33" s="10" t="s">
        <v>196</v>
      </c>
      <c r="J33" s="10" t="s">
        <v>316</v>
      </c>
      <c r="K33" s="10" t="s">
        <v>11</v>
      </c>
      <c r="L33" s="10">
        <v>0</v>
      </c>
      <c r="M33" s="10">
        <v>0</v>
      </c>
      <c r="N33" s="10">
        <v>8004.99</v>
      </c>
      <c r="O33" s="10">
        <v>0</v>
      </c>
      <c r="P33" s="10" t="s">
        <v>193</v>
      </c>
      <c r="Q33" s="10">
        <v>5973.03</v>
      </c>
      <c r="R33" s="10">
        <v>1</v>
      </c>
      <c r="S33" s="10">
        <v>0</v>
      </c>
      <c r="T33" s="5">
        <v>-8004.99</v>
      </c>
      <c r="U33" s="10">
        <v>1</v>
      </c>
      <c r="V33" s="10">
        <v>0</v>
      </c>
      <c r="W33" s="10" t="s">
        <v>313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 t="s">
        <v>201</v>
      </c>
      <c r="AD33" s="11">
        <v>45118.999490740738</v>
      </c>
      <c r="AE33" s="10" t="s">
        <v>11</v>
      </c>
      <c r="AF33" s="10" t="s">
        <v>11</v>
      </c>
      <c r="AG33" s="10" t="s">
        <v>11</v>
      </c>
      <c r="AH33" s="10" t="b">
        <v>0</v>
      </c>
      <c r="AI33" s="10">
        <v>0</v>
      </c>
      <c r="AJ33" s="10" t="s">
        <v>11</v>
      </c>
      <c r="AK33" s="10" t="s">
        <v>317</v>
      </c>
      <c r="AL33" s="10" t="s">
        <v>11</v>
      </c>
      <c r="AM33" s="10" t="s">
        <v>201</v>
      </c>
      <c r="AN33" s="10" t="b">
        <v>1</v>
      </c>
      <c r="AO33" s="10">
        <v>1</v>
      </c>
      <c r="AP33" s="10" t="s">
        <v>11</v>
      </c>
    </row>
    <row r="34" spans="1:42" ht="14.4" x14ac:dyDescent="0.3">
      <c r="A34" s="24"/>
      <c r="B34" s="25"/>
      <c r="C34" s="26"/>
      <c r="D34" s="24" t="s">
        <v>472</v>
      </c>
      <c r="E34" s="20">
        <f t="shared" si="1"/>
        <v>-27307.48</v>
      </c>
      <c r="F34" s="10" t="s">
        <v>194</v>
      </c>
      <c r="G34" s="11">
        <v>45118.999490740738</v>
      </c>
      <c r="H34" s="10" t="s">
        <v>311</v>
      </c>
      <c r="I34" s="10" t="s">
        <v>196</v>
      </c>
      <c r="J34" s="10" t="s">
        <v>312</v>
      </c>
      <c r="K34" s="10" t="s">
        <v>11</v>
      </c>
      <c r="L34" s="10">
        <v>0</v>
      </c>
      <c r="M34" s="10">
        <v>0</v>
      </c>
      <c r="N34" s="10">
        <v>27307.48</v>
      </c>
      <c r="O34" s="10">
        <v>0</v>
      </c>
      <c r="P34" s="10" t="s">
        <v>193</v>
      </c>
      <c r="Q34" s="10">
        <v>13978.02</v>
      </c>
      <c r="R34" s="10">
        <v>1</v>
      </c>
      <c r="S34" s="10">
        <v>0</v>
      </c>
      <c r="T34" s="5">
        <v>-27307.48</v>
      </c>
      <c r="U34" s="10">
        <v>1</v>
      </c>
      <c r="V34" s="10">
        <v>0</v>
      </c>
      <c r="W34" s="10" t="s">
        <v>313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 t="s">
        <v>201</v>
      </c>
      <c r="AD34" s="11">
        <v>45118.999490740738</v>
      </c>
      <c r="AE34" s="10" t="s">
        <v>11</v>
      </c>
      <c r="AF34" s="10" t="s">
        <v>11</v>
      </c>
      <c r="AG34" s="10" t="s">
        <v>11</v>
      </c>
      <c r="AH34" s="10" t="b">
        <v>0</v>
      </c>
      <c r="AI34" s="10">
        <v>0</v>
      </c>
      <c r="AJ34" s="10" t="s">
        <v>11</v>
      </c>
      <c r="AK34" s="10" t="s">
        <v>314</v>
      </c>
      <c r="AL34" s="10" t="s">
        <v>11</v>
      </c>
      <c r="AM34" s="10" t="s">
        <v>201</v>
      </c>
      <c r="AN34" s="10" t="b">
        <v>1</v>
      </c>
      <c r="AO34" s="10">
        <v>1</v>
      </c>
      <c r="AP34" s="10" t="s">
        <v>11</v>
      </c>
    </row>
    <row r="35" spans="1:42" ht="14.4" x14ac:dyDescent="0.3">
      <c r="A35" s="12">
        <v>1032</v>
      </c>
      <c r="B35" s="18">
        <f>INDEX(发送模板!F:F,MATCH(A35,发送模板!A:A,0))</f>
        <v>421.05</v>
      </c>
      <c r="C35" s="19">
        <f t="shared" si="0"/>
        <v>0</v>
      </c>
      <c r="D35" s="12">
        <v>1032</v>
      </c>
      <c r="E35" s="20">
        <f t="shared" si="1"/>
        <v>421.05</v>
      </c>
      <c r="F35" s="10" t="s">
        <v>194</v>
      </c>
      <c r="G35" s="11">
        <v>45117.999490740738</v>
      </c>
      <c r="H35" s="10" t="s">
        <v>306</v>
      </c>
      <c r="I35" s="10" t="s">
        <v>196</v>
      </c>
      <c r="J35" s="10" t="s">
        <v>307</v>
      </c>
      <c r="K35" s="10" t="s">
        <v>11</v>
      </c>
      <c r="L35" s="10">
        <v>421.05</v>
      </c>
      <c r="M35" s="10">
        <v>0</v>
      </c>
      <c r="N35" s="10">
        <v>0</v>
      </c>
      <c r="O35" s="10">
        <v>0</v>
      </c>
      <c r="P35" s="10" t="s">
        <v>193</v>
      </c>
      <c r="Q35" s="10">
        <v>41285.5</v>
      </c>
      <c r="R35" s="10">
        <v>1</v>
      </c>
      <c r="S35" s="10">
        <v>0</v>
      </c>
      <c r="T35" s="5">
        <v>421.05</v>
      </c>
      <c r="U35" s="10">
        <v>1</v>
      </c>
      <c r="V35" s="10">
        <v>0</v>
      </c>
      <c r="W35" s="10" t="s">
        <v>198</v>
      </c>
      <c r="X35" s="10" t="s">
        <v>308</v>
      </c>
      <c r="Y35" s="10" t="s">
        <v>309</v>
      </c>
      <c r="Z35" s="10">
        <v>0</v>
      </c>
      <c r="AA35" s="10">
        <v>0</v>
      </c>
      <c r="AB35" s="10">
        <v>0</v>
      </c>
      <c r="AC35" s="10" t="s">
        <v>201</v>
      </c>
      <c r="AD35" s="11">
        <v>45117.999490740738</v>
      </c>
      <c r="AE35" s="10" t="s">
        <v>11</v>
      </c>
      <c r="AF35" s="10" t="s">
        <v>11</v>
      </c>
      <c r="AG35" s="10" t="s">
        <v>11</v>
      </c>
      <c r="AH35" s="10" t="b">
        <v>0</v>
      </c>
      <c r="AI35" s="10">
        <v>0</v>
      </c>
      <c r="AJ35" s="10" t="s">
        <v>11</v>
      </c>
      <c r="AK35" s="10" t="s">
        <v>310</v>
      </c>
      <c r="AL35" s="10" t="s">
        <v>11</v>
      </c>
      <c r="AM35" s="10" t="s">
        <v>201</v>
      </c>
      <c r="AN35" s="10" t="b">
        <v>1</v>
      </c>
      <c r="AO35" s="10">
        <v>1</v>
      </c>
      <c r="AP35" s="10" t="s">
        <v>11</v>
      </c>
    </row>
    <row r="36" spans="1:42" ht="14.4" x14ac:dyDescent="0.3">
      <c r="A36" s="21">
        <v>1033</v>
      </c>
      <c r="B36" s="20">
        <f>INDEX(发送模板!F:F,MATCH(A36,发送模板!A:A,0))</f>
        <v>5053.5</v>
      </c>
      <c r="C36" s="23">
        <f t="shared" si="0"/>
        <v>-838.76000000000022</v>
      </c>
      <c r="D36" s="12">
        <v>1035</v>
      </c>
      <c r="E36" s="20">
        <f t="shared" si="1"/>
        <v>5892.26</v>
      </c>
      <c r="F36" s="10" t="s">
        <v>194</v>
      </c>
      <c r="G36" s="11">
        <v>45116.999490740738</v>
      </c>
      <c r="H36" s="10" t="s">
        <v>297</v>
      </c>
      <c r="I36" s="10" t="s">
        <v>204</v>
      </c>
      <c r="J36" s="10" t="s">
        <v>298</v>
      </c>
      <c r="K36" s="10" t="s">
        <v>299</v>
      </c>
      <c r="L36" s="10">
        <v>5892.26</v>
      </c>
      <c r="M36" s="10">
        <v>0</v>
      </c>
      <c r="N36" s="10">
        <v>0</v>
      </c>
      <c r="O36" s="10">
        <v>0</v>
      </c>
      <c r="P36" s="10" t="s">
        <v>193</v>
      </c>
      <c r="Q36" s="10">
        <v>35810.949999999997</v>
      </c>
      <c r="R36" s="10">
        <v>1</v>
      </c>
      <c r="S36" s="10">
        <v>0</v>
      </c>
      <c r="T36" s="5">
        <v>5892.26</v>
      </c>
      <c r="U36" s="10">
        <v>1</v>
      </c>
      <c r="V36" s="10">
        <v>0</v>
      </c>
      <c r="W36" s="10" t="s">
        <v>198</v>
      </c>
      <c r="X36" s="10" t="s">
        <v>207</v>
      </c>
      <c r="Y36" s="10" t="s">
        <v>208</v>
      </c>
      <c r="Z36" s="10">
        <v>0</v>
      </c>
      <c r="AA36" s="10">
        <v>0</v>
      </c>
      <c r="AB36" s="10">
        <v>0</v>
      </c>
      <c r="AC36" s="10" t="s">
        <v>201</v>
      </c>
      <c r="AD36" s="11">
        <v>45116.999490740738</v>
      </c>
      <c r="AE36" s="10" t="s">
        <v>11</v>
      </c>
      <c r="AF36" s="10" t="s">
        <v>11</v>
      </c>
      <c r="AG36" s="10" t="s">
        <v>11</v>
      </c>
      <c r="AH36" s="10" t="b">
        <v>0</v>
      </c>
      <c r="AI36" s="10">
        <v>0</v>
      </c>
      <c r="AJ36" s="10" t="s">
        <v>11</v>
      </c>
      <c r="AK36" s="10" t="s">
        <v>300</v>
      </c>
      <c r="AL36" s="10" t="s">
        <v>11</v>
      </c>
      <c r="AM36" s="10" t="s">
        <v>201</v>
      </c>
      <c r="AN36" s="10" t="b">
        <v>1</v>
      </c>
      <c r="AO36" s="10">
        <v>0</v>
      </c>
      <c r="AP36" s="10" t="s">
        <v>11</v>
      </c>
    </row>
    <row r="37" spans="1:42" ht="14.4" x14ac:dyDescent="0.3">
      <c r="A37" s="12">
        <v>1034</v>
      </c>
      <c r="B37" s="18">
        <f>INDEX(发送模板!F:F,MATCH(A37,发送模板!A:A,0))</f>
        <v>725.38</v>
      </c>
      <c r="C37" s="19">
        <f t="shared" si="0"/>
        <v>0</v>
      </c>
      <c r="D37" s="12">
        <v>1034</v>
      </c>
      <c r="E37" s="20">
        <f t="shared" si="1"/>
        <v>725.38</v>
      </c>
      <c r="F37" s="10" t="s">
        <v>194</v>
      </c>
      <c r="G37" s="11">
        <v>45116.999490740738</v>
      </c>
      <c r="H37" s="10" t="s">
        <v>292</v>
      </c>
      <c r="I37" s="10" t="s">
        <v>196</v>
      </c>
      <c r="J37" s="10" t="s">
        <v>293</v>
      </c>
      <c r="K37" s="10" t="s">
        <v>11</v>
      </c>
      <c r="L37" s="10">
        <v>725.38</v>
      </c>
      <c r="M37" s="10">
        <v>0</v>
      </c>
      <c r="N37" s="10">
        <v>0</v>
      </c>
      <c r="O37" s="10">
        <v>0</v>
      </c>
      <c r="P37" s="10" t="s">
        <v>193</v>
      </c>
      <c r="Q37" s="10">
        <v>29918.69</v>
      </c>
      <c r="R37" s="10">
        <v>1</v>
      </c>
      <c r="S37" s="10">
        <v>0</v>
      </c>
      <c r="T37" s="5">
        <v>725.38</v>
      </c>
      <c r="U37" s="10">
        <v>1</v>
      </c>
      <c r="V37" s="10">
        <v>0</v>
      </c>
      <c r="W37" s="10" t="s">
        <v>198</v>
      </c>
      <c r="X37" s="10" t="s">
        <v>294</v>
      </c>
      <c r="Y37" s="10" t="s">
        <v>295</v>
      </c>
      <c r="Z37" s="10">
        <v>0</v>
      </c>
      <c r="AA37" s="10">
        <v>0</v>
      </c>
      <c r="AB37" s="10">
        <v>0</v>
      </c>
      <c r="AC37" s="10" t="s">
        <v>201</v>
      </c>
      <c r="AD37" s="11">
        <v>45116.999490740738</v>
      </c>
      <c r="AE37" s="10" t="s">
        <v>11</v>
      </c>
      <c r="AF37" s="10" t="s">
        <v>11</v>
      </c>
      <c r="AG37" s="10" t="s">
        <v>11</v>
      </c>
      <c r="AH37" s="10" t="b">
        <v>0</v>
      </c>
      <c r="AI37" s="10">
        <v>0</v>
      </c>
      <c r="AJ37" s="10" t="s">
        <v>11</v>
      </c>
      <c r="AK37" s="10" t="s">
        <v>296</v>
      </c>
      <c r="AL37" s="10" t="s">
        <v>11</v>
      </c>
      <c r="AM37" s="10" t="s">
        <v>201</v>
      </c>
      <c r="AN37" s="10" t="b">
        <v>1</v>
      </c>
      <c r="AO37" s="10">
        <v>1</v>
      </c>
      <c r="AP37" s="10" t="s">
        <v>11</v>
      </c>
    </row>
    <row r="38" spans="1:42" ht="14.4" x14ac:dyDescent="0.3">
      <c r="A38" s="21">
        <v>1035</v>
      </c>
      <c r="B38" s="20">
        <f>INDEX(发送模板!F:F,MATCH(A38,发送模板!A:A,0))</f>
        <v>5892.26</v>
      </c>
      <c r="C38" s="23">
        <f t="shared" si="0"/>
        <v>838.76000000000022</v>
      </c>
      <c r="D38" s="12">
        <v>1033</v>
      </c>
      <c r="E38" s="20">
        <f t="shared" si="1"/>
        <v>5053.5</v>
      </c>
      <c r="F38" s="10" t="s">
        <v>194</v>
      </c>
      <c r="G38" s="11">
        <v>45117.999490740738</v>
      </c>
      <c r="H38" s="10" t="s">
        <v>301</v>
      </c>
      <c r="I38" s="10" t="s">
        <v>196</v>
      </c>
      <c r="J38" s="10" t="s">
        <v>302</v>
      </c>
      <c r="K38" s="10" t="s">
        <v>11</v>
      </c>
      <c r="L38" s="10">
        <v>5053.5</v>
      </c>
      <c r="M38" s="10">
        <v>0</v>
      </c>
      <c r="N38" s="10">
        <v>0</v>
      </c>
      <c r="O38" s="10">
        <v>0</v>
      </c>
      <c r="P38" s="10" t="s">
        <v>193</v>
      </c>
      <c r="Q38" s="10">
        <v>40864.449999999997</v>
      </c>
      <c r="R38" s="10">
        <v>1</v>
      </c>
      <c r="S38" s="10">
        <v>0</v>
      </c>
      <c r="T38" s="5">
        <v>5053.5</v>
      </c>
      <c r="U38" s="10">
        <v>1</v>
      </c>
      <c r="V38" s="10">
        <v>0</v>
      </c>
      <c r="W38" s="10" t="s">
        <v>198</v>
      </c>
      <c r="X38" s="10" t="s">
        <v>303</v>
      </c>
      <c r="Y38" s="10" t="s">
        <v>304</v>
      </c>
      <c r="Z38" s="10">
        <v>0</v>
      </c>
      <c r="AA38" s="10">
        <v>0</v>
      </c>
      <c r="AB38" s="10">
        <v>0</v>
      </c>
      <c r="AC38" s="10" t="s">
        <v>201</v>
      </c>
      <c r="AD38" s="11">
        <v>45117.999490740738</v>
      </c>
      <c r="AE38" s="10" t="s">
        <v>11</v>
      </c>
      <c r="AF38" s="10" t="s">
        <v>11</v>
      </c>
      <c r="AG38" s="10" t="s">
        <v>11</v>
      </c>
      <c r="AH38" s="10" t="b">
        <v>0</v>
      </c>
      <c r="AI38" s="10">
        <v>0</v>
      </c>
      <c r="AJ38" s="10" t="s">
        <v>11</v>
      </c>
      <c r="AK38" s="10" t="s">
        <v>305</v>
      </c>
      <c r="AL38" s="10" t="s">
        <v>11</v>
      </c>
      <c r="AM38" s="10" t="s">
        <v>201</v>
      </c>
      <c r="AN38" s="10" t="b">
        <v>1</v>
      </c>
      <c r="AO38" s="10">
        <v>1</v>
      </c>
      <c r="AP38" s="10" t="s">
        <v>11</v>
      </c>
    </row>
    <row r="39" spans="1:42" ht="14.4" x14ac:dyDescent="0.3">
      <c r="A39" s="21">
        <v>1036</v>
      </c>
      <c r="B39" s="20">
        <f>INDEX(发送模板!F:F,MATCH(A39,发送模板!A:A,0))</f>
        <v>1021.51</v>
      </c>
      <c r="C39" s="23">
        <f t="shared" si="0"/>
        <v>525.33999999999992</v>
      </c>
      <c r="D39" s="12">
        <v>1037</v>
      </c>
      <c r="E39" s="20">
        <f t="shared" si="1"/>
        <v>496.17</v>
      </c>
      <c r="F39" s="10" t="s">
        <v>194</v>
      </c>
      <c r="G39" s="11">
        <v>45116.999490740738</v>
      </c>
      <c r="H39" s="10" t="s">
        <v>287</v>
      </c>
      <c r="I39" s="10" t="s">
        <v>196</v>
      </c>
      <c r="J39" s="10" t="s">
        <v>288</v>
      </c>
      <c r="K39" s="10" t="s">
        <v>11</v>
      </c>
      <c r="L39" s="10">
        <v>496.17</v>
      </c>
      <c r="M39" s="10">
        <v>0</v>
      </c>
      <c r="N39" s="10">
        <v>0</v>
      </c>
      <c r="O39" s="10">
        <v>0</v>
      </c>
      <c r="P39" s="10" t="s">
        <v>193</v>
      </c>
      <c r="Q39" s="10">
        <v>29193.31</v>
      </c>
      <c r="R39" s="10">
        <v>1</v>
      </c>
      <c r="S39" s="10">
        <v>0</v>
      </c>
      <c r="T39" s="5">
        <v>496.17</v>
      </c>
      <c r="U39" s="10">
        <v>1</v>
      </c>
      <c r="V39" s="10">
        <v>0</v>
      </c>
      <c r="W39" s="10" t="s">
        <v>198</v>
      </c>
      <c r="X39" s="10" t="s">
        <v>289</v>
      </c>
      <c r="Y39" s="10" t="s">
        <v>290</v>
      </c>
      <c r="Z39" s="10">
        <v>0</v>
      </c>
      <c r="AA39" s="10">
        <v>0</v>
      </c>
      <c r="AB39" s="10">
        <v>0</v>
      </c>
      <c r="AC39" s="10" t="s">
        <v>201</v>
      </c>
      <c r="AD39" s="11">
        <v>45117.999490740738</v>
      </c>
      <c r="AE39" s="10" t="s">
        <v>11</v>
      </c>
      <c r="AF39" s="10" t="s">
        <v>11</v>
      </c>
      <c r="AG39" s="10" t="s">
        <v>11</v>
      </c>
      <c r="AH39" s="10" t="b">
        <v>0</v>
      </c>
      <c r="AI39" s="10">
        <v>0</v>
      </c>
      <c r="AJ39" s="10" t="s">
        <v>11</v>
      </c>
      <c r="AK39" s="10" t="s">
        <v>291</v>
      </c>
      <c r="AL39" s="10" t="s">
        <v>11</v>
      </c>
      <c r="AM39" s="10" t="s">
        <v>201</v>
      </c>
      <c r="AN39" s="10" t="b">
        <v>1</v>
      </c>
      <c r="AO39" s="10">
        <v>1</v>
      </c>
      <c r="AP39" s="10" t="s">
        <v>11</v>
      </c>
    </row>
    <row r="40" spans="1:42" ht="14.4" x14ac:dyDescent="0.3">
      <c r="A40" s="21">
        <v>1037</v>
      </c>
      <c r="B40" s="20">
        <f>INDEX(发送模板!F:F,MATCH(A40,发送模板!A:A,0))</f>
        <v>496.17</v>
      </c>
      <c r="C40" s="23">
        <f t="shared" si="0"/>
        <v>-525.33999999999992</v>
      </c>
      <c r="D40" s="12">
        <v>1036</v>
      </c>
      <c r="E40" s="20">
        <f t="shared" si="1"/>
        <v>1021.51</v>
      </c>
      <c r="F40" s="10" t="s">
        <v>194</v>
      </c>
      <c r="G40" s="11">
        <v>45116.999490740738</v>
      </c>
      <c r="H40" s="10" t="s">
        <v>282</v>
      </c>
      <c r="I40" s="10" t="s">
        <v>196</v>
      </c>
      <c r="J40" s="10" t="s">
        <v>283</v>
      </c>
      <c r="K40" s="10" t="s">
        <v>11</v>
      </c>
      <c r="L40" s="10">
        <v>1021.51</v>
      </c>
      <c r="M40" s="10">
        <v>0</v>
      </c>
      <c r="N40" s="10">
        <v>0</v>
      </c>
      <c r="O40" s="10">
        <v>0</v>
      </c>
      <c r="P40" s="10" t="s">
        <v>193</v>
      </c>
      <c r="Q40" s="10">
        <v>28697.14</v>
      </c>
      <c r="R40" s="10">
        <v>1</v>
      </c>
      <c r="S40" s="10">
        <v>0</v>
      </c>
      <c r="T40" s="5">
        <v>1021.51</v>
      </c>
      <c r="U40" s="10">
        <v>1</v>
      </c>
      <c r="V40" s="10">
        <v>0</v>
      </c>
      <c r="W40" s="10" t="s">
        <v>198</v>
      </c>
      <c r="X40" s="10" t="s">
        <v>284</v>
      </c>
      <c r="Y40" s="10" t="s">
        <v>285</v>
      </c>
      <c r="Z40" s="10">
        <v>0</v>
      </c>
      <c r="AA40" s="10">
        <v>0</v>
      </c>
      <c r="AB40" s="10">
        <v>0</v>
      </c>
      <c r="AC40" s="10" t="s">
        <v>201</v>
      </c>
      <c r="AD40" s="11">
        <v>45116.999490740738</v>
      </c>
      <c r="AE40" s="10" t="s">
        <v>11</v>
      </c>
      <c r="AF40" s="10" t="s">
        <v>11</v>
      </c>
      <c r="AG40" s="10" t="s">
        <v>11</v>
      </c>
      <c r="AH40" s="10" t="b">
        <v>0</v>
      </c>
      <c r="AI40" s="10">
        <v>0</v>
      </c>
      <c r="AJ40" s="10" t="s">
        <v>11</v>
      </c>
      <c r="AK40" s="10" t="s">
        <v>286</v>
      </c>
      <c r="AL40" s="10" t="s">
        <v>11</v>
      </c>
      <c r="AM40" s="10" t="s">
        <v>201</v>
      </c>
      <c r="AN40" s="10" t="b">
        <v>1</v>
      </c>
      <c r="AO40" s="10">
        <v>1</v>
      </c>
      <c r="AP40" s="10" t="s">
        <v>11</v>
      </c>
    </row>
    <row r="41" spans="1:42" ht="14.4" x14ac:dyDescent="0.3">
      <c r="A41" s="12">
        <v>1038</v>
      </c>
      <c r="B41" s="18">
        <f>INDEX(发送模板!F:F,MATCH(A41,发送模板!A:A,0))</f>
        <v>-790.83</v>
      </c>
      <c r="C41" s="19">
        <f t="shared" si="0"/>
        <v>0</v>
      </c>
      <c r="D41" s="12">
        <v>1038</v>
      </c>
      <c r="E41" s="20">
        <f t="shared" si="1"/>
        <v>-790.83</v>
      </c>
      <c r="F41" s="10" t="s">
        <v>194</v>
      </c>
      <c r="G41" s="11">
        <v>45116.999490740738</v>
      </c>
      <c r="H41" s="10" t="s">
        <v>276</v>
      </c>
      <c r="I41" s="10" t="s">
        <v>196</v>
      </c>
      <c r="J41" s="10" t="s">
        <v>277</v>
      </c>
      <c r="K41" s="10" t="s">
        <v>11</v>
      </c>
      <c r="L41" s="10">
        <v>0</v>
      </c>
      <c r="M41" s="10">
        <v>0</v>
      </c>
      <c r="N41" s="10">
        <v>790.83</v>
      </c>
      <c r="O41" s="10">
        <v>0</v>
      </c>
      <c r="P41" s="10" t="s">
        <v>193</v>
      </c>
      <c r="Q41" s="10">
        <v>27675.63</v>
      </c>
      <c r="R41" s="10">
        <v>1</v>
      </c>
      <c r="S41" s="10">
        <v>0</v>
      </c>
      <c r="T41" s="5">
        <v>-790.83</v>
      </c>
      <c r="U41" s="10">
        <v>1</v>
      </c>
      <c r="V41" s="10">
        <v>0</v>
      </c>
      <c r="W41" s="10" t="s">
        <v>278</v>
      </c>
      <c r="X41" s="10" t="s">
        <v>279</v>
      </c>
      <c r="Y41" s="10" t="s">
        <v>280</v>
      </c>
      <c r="Z41" s="10">
        <v>0</v>
      </c>
      <c r="AA41" s="10">
        <v>0</v>
      </c>
      <c r="AB41" s="10">
        <v>0</v>
      </c>
      <c r="AC41" s="10" t="s">
        <v>201</v>
      </c>
      <c r="AD41" s="11">
        <v>45116.999490740738</v>
      </c>
      <c r="AE41" s="10" t="s">
        <v>11</v>
      </c>
      <c r="AF41" s="10" t="s">
        <v>11</v>
      </c>
      <c r="AG41" s="10" t="s">
        <v>11</v>
      </c>
      <c r="AH41" s="10" t="b">
        <v>0</v>
      </c>
      <c r="AI41" s="10">
        <v>0</v>
      </c>
      <c r="AJ41" s="10" t="s">
        <v>11</v>
      </c>
      <c r="AK41" s="10" t="s">
        <v>281</v>
      </c>
      <c r="AL41" s="10" t="s">
        <v>11</v>
      </c>
      <c r="AM41" s="10" t="s">
        <v>201</v>
      </c>
      <c r="AN41" s="10" t="b">
        <v>1</v>
      </c>
      <c r="AO41" s="10">
        <v>1</v>
      </c>
      <c r="AP41" s="10" t="s">
        <v>11</v>
      </c>
    </row>
    <row r="42" spans="1:42" ht="14.4" x14ac:dyDescent="0.3">
      <c r="A42" s="12">
        <v>1039</v>
      </c>
      <c r="B42" s="18">
        <f>INDEX(发送模板!F:F,MATCH(A42,发送模板!A:A,0))</f>
        <v>1403.77</v>
      </c>
      <c r="C42" s="19">
        <f t="shared" si="0"/>
        <v>0</v>
      </c>
      <c r="D42" s="12">
        <v>1039</v>
      </c>
      <c r="E42" s="20">
        <f t="shared" si="1"/>
        <v>1403.77</v>
      </c>
      <c r="F42" s="10" t="s">
        <v>194</v>
      </c>
      <c r="G42" s="11">
        <v>45113.999490740738</v>
      </c>
      <c r="H42" s="10" t="s">
        <v>271</v>
      </c>
      <c r="I42" s="10" t="s">
        <v>196</v>
      </c>
      <c r="J42" s="10" t="s">
        <v>272</v>
      </c>
      <c r="K42" s="10" t="s">
        <v>11</v>
      </c>
      <c r="L42" s="10">
        <v>1403.77</v>
      </c>
      <c r="M42" s="10">
        <v>0</v>
      </c>
      <c r="N42" s="10">
        <v>0</v>
      </c>
      <c r="O42" s="10">
        <v>0</v>
      </c>
      <c r="P42" s="10" t="s">
        <v>193</v>
      </c>
      <c r="Q42" s="10">
        <v>28466.46</v>
      </c>
      <c r="R42" s="10">
        <v>1</v>
      </c>
      <c r="S42" s="10">
        <v>0</v>
      </c>
      <c r="T42" s="5">
        <v>1403.77</v>
      </c>
      <c r="U42" s="10">
        <v>1</v>
      </c>
      <c r="V42" s="10">
        <v>0</v>
      </c>
      <c r="W42" s="10" t="s">
        <v>198</v>
      </c>
      <c r="X42" s="10" t="s">
        <v>273</v>
      </c>
      <c r="Y42" s="10" t="s">
        <v>274</v>
      </c>
      <c r="Z42" s="10">
        <v>0</v>
      </c>
      <c r="AA42" s="10">
        <v>0</v>
      </c>
      <c r="AB42" s="10">
        <v>0</v>
      </c>
      <c r="AC42" s="10" t="s">
        <v>201</v>
      </c>
      <c r="AD42" s="11">
        <v>45113.999490740738</v>
      </c>
      <c r="AE42" s="10" t="s">
        <v>11</v>
      </c>
      <c r="AF42" s="10" t="s">
        <v>11</v>
      </c>
      <c r="AG42" s="10" t="s">
        <v>11</v>
      </c>
      <c r="AH42" s="10" t="b">
        <v>0</v>
      </c>
      <c r="AI42" s="10">
        <v>0</v>
      </c>
      <c r="AJ42" s="10" t="s">
        <v>11</v>
      </c>
      <c r="AK42" s="10" t="s">
        <v>275</v>
      </c>
      <c r="AL42" s="10" t="s">
        <v>11</v>
      </c>
      <c r="AM42" s="10" t="s">
        <v>201</v>
      </c>
      <c r="AN42" s="10" t="b">
        <v>1</v>
      </c>
      <c r="AO42" s="10">
        <v>0</v>
      </c>
      <c r="AP42" s="10" t="s">
        <v>11</v>
      </c>
    </row>
    <row r="43" spans="1:42" ht="14.4" x14ac:dyDescent="0.3">
      <c r="A43" s="21">
        <v>1040</v>
      </c>
      <c r="B43" s="20">
        <f>INDEX(发送模板!F:F,MATCH(A43,发送模板!A:A,0))</f>
        <v>577.04</v>
      </c>
      <c r="C43" s="23">
        <f t="shared" si="0"/>
        <v>-767.92000000000007</v>
      </c>
      <c r="D43" s="12">
        <v>1041</v>
      </c>
      <c r="E43" s="22">
        <f t="shared" si="1"/>
        <v>1344.96</v>
      </c>
      <c r="F43" s="10" t="s">
        <v>194</v>
      </c>
      <c r="G43" s="11">
        <v>45112.999490740738</v>
      </c>
      <c r="H43" s="10" t="s">
        <v>266</v>
      </c>
      <c r="I43" s="10" t="s">
        <v>196</v>
      </c>
      <c r="J43" s="10" t="s">
        <v>267</v>
      </c>
      <c r="K43" s="10" t="s">
        <v>11</v>
      </c>
      <c r="L43" s="10">
        <v>1344.96</v>
      </c>
      <c r="M43" s="10">
        <v>0</v>
      </c>
      <c r="N43" s="10">
        <v>0</v>
      </c>
      <c r="O43" s="10">
        <v>0</v>
      </c>
      <c r="P43" s="10" t="s">
        <v>193</v>
      </c>
      <c r="Q43" s="10">
        <v>27062.69</v>
      </c>
      <c r="R43" s="10">
        <v>1</v>
      </c>
      <c r="S43" s="10">
        <v>0</v>
      </c>
      <c r="T43" s="5">
        <v>1344.96</v>
      </c>
      <c r="U43" s="10">
        <v>1</v>
      </c>
      <c r="V43" s="10">
        <v>0</v>
      </c>
      <c r="W43" s="10" t="s">
        <v>268</v>
      </c>
      <c r="X43" s="10">
        <v>0</v>
      </c>
      <c r="Y43" s="10">
        <v>0</v>
      </c>
      <c r="Z43" s="10">
        <v>0</v>
      </c>
      <c r="AA43" s="10" t="s">
        <v>269</v>
      </c>
      <c r="AB43" s="10">
        <v>0</v>
      </c>
      <c r="AC43" s="10" t="s">
        <v>201</v>
      </c>
      <c r="AD43" s="11">
        <v>45112.999490740738</v>
      </c>
      <c r="AE43" s="10" t="s">
        <v>11</v>
      </c>
      <c r="AF43" s="10" t="s">
        <v>11</v>
      </c>
      <c r="AG43" s="10" t="s">
        <v>11</v>
      </c>
      <c r="AH43" s="10" t="b">
        <v>0</v>
      </c>
      <c r="AI43" s="10">
        <v>0</v>
      </c>
      <c r="AJ43" s="10" t="s">
        <v>11</v>
      </c>
      <c r="AK43" s="10" t="s">
        <v>270</v>
      </c>
      <c r="AL43" s="10" t="s">
        <v>11</v>
      </c>
      <c r="AM43" s="10" t="s">
        <v>201</v>
      </c>
      <c r="AN43" s="10" t="b">
        <v>1</v>
      </c>
      <c r="AO43" s="10">
        <v>1</v>
      </c>
      <c r="AP43" s="10" t="s">
        <v>11</v>
      </c>
    </row>
    <row r="44" spans="1:42" ht="14.4" x14ac:dyDescent="0.3">
      <c r="A44" s="21">
        <v>1041</v>
      </c>
      <c r="B44" s="22">
        <f>INDEX(发送模板!F:F,MATCH(A44,发送模板!A:A,0))</f>
        <v>1344.96</v>
      </c>
      <c r="C44" s="23">
        <f t="shared" si="0"/>
        <v>767.92000000000007</v>
      </c>
      <c r="D44" s="12">
        <v>1040</v>
      </c>
      <c r="E44" s="22">
        <f t="shared" si="1"/>
        <v>577.04</v>
      </c>
      <c r="F44" s="10" t="s">
        <v>194</v>
      </c>
      <c r="G44" s="11">
        <v>45112.999490740738</v>
      </c>
      <c r="H44" s="10" t="s">
        <v>260</v>
      </c>
      <c r="I44" s="10" t="s">
        <v>204</v>
      </c>
      <c r="J44" s="10" t="s">
        <v>261</v>
      </c>
      <c r="K44" s="10" t="s">
        <v>262</v>
      </c>
      <c r="L44" s="10">
        <v>577.04</v>
      </c>
      <c r="M44" s="10">
        <v>0</v>
      </c>
      <c r="N44" s="10">
        <v>0</v>
      </c>
      <c r="O44" s="10">
        <v>0</v>
      </c>
      <c r="P44" s="10" t="s">
        <v>193</v>
      </c>
      <c r="Q44" s="10">
        <v>25717.73</v>
      </c>
      <c r="R44" s="10">
        <v>1</v>
      </c>
      <c r="S44" s="10">
        <v>0</v>
      </c>
      <c r="T44" s="5">
        <v>577.04</v>
      </c>
      <c r="U44" s="10">
        <v>1</v>
      </c>
      <c r="V44" s="10">
        <v>0</v>
      </c>
      <c r="W44" s="10" t="s">
        <v>198</v>
      </c>
      <c r="X44" s="10" t="s">
        <v>263</v>
      </c>
      <c r="Y44" s="10" t="s">
        <v>264</v>
      </c>
      <c r="Z44" s="10">
        <v>0</v>
      </c>
      <c r="AA44" s="10">
        <v>0</v>
      </c>
      <c r="AB44" s="10">
        <v>0</v>
      </c>
      <c r="AC44" s="10" t="s">
        <v>201</v>
      </c>
      <c r="AD44" s="11">
        <v>45112.999490740738</v>
      </c>
      <c r="AE44" s="10" t="s">
        <v>11</v>
      </c>
      <c r="AF44" s="10" t="s">
        <v>11</v>
      </c>
      <c r="AG44" s="10" t="s">
        <v>11</v>
      </c>
      <c r="AH44" s="10" t="b">
        <v>0</v>
      </c>
      <c r="AI44" s="10">
        <v>0</v>
      </c>
      <c r="AJ44" s="10" t="s">
        <v>11</v>
      </c>
      <c r="AK44" s="10" t="s">
        <v>265</v>
      </c>
      <c r="AL44" s="10" t="s">
        <v>11</v>
      </c>
      <c r="AM44" s="10" t="s">
        <v>201</v>
      </c>
      <c r="AN44" s="10" t="b">
        <v>1</v>
      </c>
      <c r="AO44" s="10">
        <v>1</v>
      </c>
      <c r="AP44" s="10" t="s">
        <v>11</v>
      </c>
    </row>
    <row r="45" spans="1:42" ht="14.4" x14ac:dyDescent="0.3">
      <c r="A45" s="12">
        <v>1042</v>
      </c>
      <c r="B45" s="18">
        <f>INDEX(发送模板!F:F,MATCH(A45,发送模板!A:A,0))</f>
        <v>655.83</v>
      </c>
      <c r="C45" s="19">
        <f t="shared" si="0"/>
        <v>0</v>
      </c>
      <c r="D45" s="12">
        <v>1042</v>
      </c>
      <c r="E45" s="18">
        <f t="shared" si="1"/>
        <v>655.83</v>
      </c>
      <c r="F45" s="10" t="s">
        <v>194</v>
      </c>
      <c r="G45" s="11">
        <v>45111.999490740738</v>
      </c>
      <c r="H45" s="10" t="s">
        <v>255</v>
      </c>
      <c r="I45" s="10" t="s">
        <v>196</v>
      </c>
      <c r="J45" s="10" t="s">
        <v>256</v>
      </c>
      <c r="K45" s="10" t="s">
        <v>11</v>
      </c>
      <c r="L45" s="10">
        <v>655.83</v>
      </c>
      <c r="M45" s="10">
        <v>0</v>
      </c>
      <c r="N45" s="10">
        <v>0</v>
      </c>
      <c r="O45" s="10">
        <v>0</v>
      </c>
      <c r="P45" s="10" t="s">
        <v>193</v>
      </c>
      <c r="Q45" s="10">
        <v>25140.69</v>
      </c>
      <c r="R45" s="10">
        <v>1</v>
      </c>
      <c r="S45" s="10">
        <v>0</v>
      </c>
      <c r="T45" s="5">
        <v>655.83</v>
      </c>
      <c r="U45" s="10">
        <v>1</v>
      </c>
      <c r="V45" s="10">
        <v>0</v>
      </c>
      <c r="W45" s="10" t="s">
        <v>198</v>
      </c>
      <c r="X45" s="10" t="s">
        <v>257</v>
      </c>
      <c r="Y45" s="10" t="s">
        <v>258</v>
      </c>
      <c r="Z45" s="10">
        <v>0</v>
      </c>
      <c r="AA45" s="10">
        <v>0</v>
      </c>
      <c r="AB45" s="10">
        <v>0</v>
      </c>
      <c r="AC45" s="10" t="s">
        <v>201</v>
      </c>
      <c r="AD45" s="11">
        <v>45112.999490740738</v>
      </c>
      <c r="AE45" s="10" t="s">
        <v>11</v>
      </c>
      <c r="AF45" s="10" t="s">
        <v>11</v>
      </c>
      <c r="AG45" s="10" t="s">
        <v>11</v>
      </c>
      <c r="AH45" s="10" t="b">
        <v>0</v>
      </c>
      <c r="AI45" s="10">
        <v>0</v>
      </c>
      <c r="AJ45" s="10" t="s">
        <v>11</v>
      </c>
      <c r="AK45" s="10" t="s">
        <v>259</v>
      </c>
      <c r="AL45" s="10" t="s">
        <v>11</v>
      </c>
      <c r="AM45" s="10" t="s">
        <v>201</v>
      </c>
      <c r="AN45" s="10" t="b">
        <v>1</v>
      </c>
      <c r="AO45" s="10">
        <v>1</v>
      </c>
      <c r="AP45" s="10" t="s">
        <v>11</v>
      </c>
    </row>
    <row r="46" spans="1:42" ht="14.4" x14ac:dyDescent="0.3">
      <c r="A46" s="12">
        <v>1043</v>
      </c>
      <c r="B46" s="18">
        <f>INDEX(发送模板!F:F,MATCH(A46,发送模板!A:A,0))</f>
        <v>-1237.56</v>
      </c>
      <c r="C46" s="19">
        <f t="shared" si="0"/>
        <v>0</v>
      </c>
      <c r="D46" s="12">
        <v>1043</v>
      </c>
      <c r="E46" s="18">
        <f t="shared" si="1"/>
        <v>-1237.56</v>
      </c>
      <c r="F46" s="10" t="s">
        <v>194</v>
      </c>
      <c r="G46" s="11">
        <v>45111.999490740738</v>
      </c>
      <c r="H46" s="10" t="s">
        <v>252</v>
      </c>
      <c r="I46" s="10" t="s">
        <v>196</v>
      </c>
      <c r="J46" s="10" t="s">
        <v>253</v>
      </c>
      <c r="K46" s="10" t="s">
        <v>11</v>
      </c>
      <c r="L46" s="10">
        <v>0</v>
      </c>
      <c r="M46" s="10">
        <v>0</v>
      </c>
      <c r="N46" s="10">
        <v>1237.56</v>
      </c>
      <c r="O46" s="10">
        <v>0</v>
      </c>
      <c r="P46" s="10" t="s">
        <v>193</v>
      </c>
      <c r="Q46" s="10">
        <v>24484.86</v>
      </c>
      <c r="R46" s="10">
        <v>1</v>
      </c>
      <c r="S46" s="10">
        <v>0</v>
      </c>
      <c r="T46" s="5">
        <v>-1237.56</v>
      </c>
      <c r="U46" s="10">
        <v>1</v>
      </c>
      <c r="V46" s="10">
        <v>0</v>
      </c>
      <c r="W46" s="10" t="s">
        <v>236</v>
      </c>
      <c r="X46" s="10">
        <v>0</v>
      </c>
      <c r="Y46" s="10">
        <v>0</v>
      </c>
      <c r="Z46" s="10" t="s">
        <v>247</v>
      </c>
      <c r="AA46" s="10">
        <v>0</v>
      </c>
      <c r="AB46" s="10">
        <v>0</v>
      </c>
      <c r="AC46" s="10" t="s">
        <v>201</v>
      </c>
      <c r="AD46" s="11">
        <v>45112.999490740738</v>
      </c>
      <c r="AE46" s="10" t="s">
        <v>11</v>
      </c>
      <c r="AF46" s="10" t="s">
        <v>11</v>
      </c>
      <c r="AG46" s="10" t="s">
        <v>11</v>
      </c>
      <c r="AH46" s="10" t="b">
        <v>0</v>
      </c>
      <c r="AI46" s="10">
        <v>0</v>
      </c>
      <c r="AJ46" s="10" t="s">
        <v>11</v>
      </c>
      <c r="AK46" s="10" t="s">
        <v>254</v>
      </c>
      <c r="AL46" s="10" t="s">
        <v>11</v>
      </c>
      <c r="AM46" s="10" t="s">
        <v>201</v>
      </c>
      <c r="AN46" s="10" t="b">
        <v>1</v>
      </c>
      <c r="AO46" s="10">
        <v>1</v>
      </c>
      <c r="AP46" s="10" t="s">
        <v>11</v>
      </c>
    </row>
    <row r="47" spans="1:42" ht="14.4" x14ac:dyDescent="0.3">
      <c r="A47" s="12">
        <v>1044</v>
      </c>
      <c r="B47" s="18">
        <f>INDEX(发送模板!F:F,MATCH(A47,发送模板!A:A,0))</f>
        <v>-1214.01</v>
      </c>
      <c r="C47" s="19">
        <f t="shared" si="0"/>
        <v>0</v>
      </c>
      <c r="D47" s="12">
        <v>1044</v>
      </c>
      <c r="E47" s="18">
        <f t="shared" si="1"/>
        <v>-1214.01</v>
      </c>
      <c r="F47" s="10" t="s">
        <v>194</v>
      </c>
      <c r="G47" s="11">
        <v>45111.999490740738</v>
      </c>
      <c r="H47" s="10" t="s">
        <v>249</v>
      </c>
      <c r="I47" s="10" t="s">
        <v>196</v>
      </c>
      <c r="J47" s="10" t="s">
        <v>250</v>
      </c>
      <c r="K47" s="10" t="s">
        <v>11</v>
      </c>
      <c r="L47" s="10">
        <v>0</v>
      </c>
      <c r="M47" s="10">
        <v>0</v>
      </c>
      <c r="N47" s="10">
        <v>1214.01</v>
      </c>
      <c r="O47" s="10">
        <v>0</v>
      </c>
      <c r="P47" s="10" t="s">
        <v>193</v>
      </c>
      <c r="Q47" s="10">
        <v>25722.42</v>
      </c>
      <c r="R47" s="10">
        <v>1</v>
      </c>
      <c r="S47" s="10">
        <v>0</v>
      </c>
      <c r="T47" s="5">
        <v>-1214.01</v>
      </c>
      <c r="U47" s="10">
        <v>1</v>
      </c>
      <c r="V47" s="10">
        <v>0</v>
      </c>
      <c r="W47" s="10" t="s">
        <v>236</v>
      </c>
      <c r="X47" s="10">
        <v>0</v>
      </c>
      <c r="Y47" s="10">
        <v>0</v>
      </c>
      <c r="Z47" s="10" t="s">
        <v>247</v>
      </c>
      <c r="AA47" s="10">
        <v>0</v>
      </c>
      <c r="AB47" s="10">
        <v>0</v>
      </c>
      <c r="AC47" s="10" t="s">
        <v>201</v>
      </c>
      <c r="AD47" s="11">
        <v>45112.999490740738</v>
      </c>
      <c r="AE47" s="10" t="s">
        <v>11</v>
      </c>
      <c r="AF47" s="10" t="s">
        <v>11</v>
      </c>
      <c r="AG47" s="10" t="s">
        <v>11</v>
      </c>
      <c r="AH47" s="10" t="b">
        <v>0</v>
      </c>
      <c r="AI47" s="10">
        <v>0</v>
      </c>
      <c r="AJ47" s="10" t="s">
        <v>11</v>
      </c>
      <c r="AK47" s="10" t="s">
        <v>251</v>
      </c>
      <c r="AL47" s="10" t="s">
        <v>11</v>
      </c>
      <c r="AM47" s="10" t="s">
        <v>201</v>
      </c>
      <c r="AN47" s="10" t="b">
        <v>1</v>
      </c>
      <c r="AO47" s="10">
        <v>1</v>
      </c>
      <c r="AP47" s="10" t="s">
        <v>11</v>
      </c>
    </row>
    <row r="48" spans="1:42" ht="14.4" x14ac:dyDescent="0.3">
      <c r="A48" s="12">
        <v>1045</v>
      </c>
      <c r="B48" s="18">
        <f>INDEX(发送模板!F:F,MATCH(A48,发送模板!A:A,0))</f>
        <v>-653.76</v>
      </c>
      <c r="C48" s="19">
        <f t="shared" si="0"/>
        <v>0</v>
      </c>
      <c r="D48" s="12">
        <v>1045</v>
      </c>
      <c r="E48" s="18">
        <f t="shared" si="1"/>
        <v>-653.76</v>
      </c>
      <c r="F48" s="10" t="s">
        <v>194</v>
      </c>
      <c r="G48" s="11">
        <v>45111.999490740738</v>
      </c>
      <c r="H48" s="10" t="s">
        <v>245</v>
      </c>
      <c r="I48" s="10" t="s">
        <v>196</v>
      </c>
      <c r="J48" s="10" t="s">
        <v>246</v>
      </c>
      <c r="K48" s="10" t="s">
        <v>11</v>
      </c>
      <c r="L48" s="10">
        <v>0</v>
      </c>
      <c r="M48" s="10">
        <v>0</v>
      </c>
      <c r="N48" s="10">
        <v>653.76</v>
      </c>
      <c r="O48" s="10">
        <v>0</v>
      </c>
      <c r="P48" s="10" t="s">
        <v>193</v>
      </c>
      <c r="Q48" s="10">
        <v>26936.43</v>
      </c>
      <c r="R48" s="10">
        <v>1</v>
      </c>
      <c r="S48" s="10">
        <v>0</v>
      </c>
      <c r="T48" s="5">
        <v>-653.76</v>
      </c>
      <c r="U48" s="10">
        <v>1</v>
      </c>
      <c r="V48" s="10">
        <v>0</v>
      </c>
      <c r="W48" s="10" t="s">
        <v>236</v>
      </c>
      <c r="X48" s="10">
        <v>0</v>
      </c>
      <c r="Y48" s="10">
        <v>0</v>
      </c>
      <c r="Z48" s="10" t="s">
        <v>247</v>
      </c>
      <c r="AA48" s="10">
        <v>0</v>
      </c>
      <c r="AB48" s="10">
        <v>0</v>
      </c>
      <c r="AC48" s="10" t="s">
        <v>201</v>
      </c>
      <c r="AD48" s="11">
        <v>45112.999490740738</v>
      </c>
      <c r="AE48" s="10" t="s">
        <v>11</v>
      </c>
      <c r="AF48" s="10" t="s">
        <v>11</v>
      </c>
      <c r="AG48" s="10" t="s">
        <v>11</v>
      </c>
      <c r="AH48" s="10" t="b">
        <v>0</v>
      </c>
      <c r="AI48" s="10">
        <v>0</v>
      </c>
      <c r="AJ48" s="10" t="s">
        <v>11</v>
      </c>
      <c r="AK48" s="10" t="s">
        <v>248</v>
      </c>
      <c r="AL48" s="10" t="s">
        <v>11</v>
      </c>
      <c r="AM48" s="10" t="s">
        <v>201</v>
      </c>
      <c r="AN48" s="10" t="b">
        <v>1</v>
      </c>
      <c r="AO48" s="10">
        <v>1</v>
      </c>
      <c r="AP48" s="10" t="s">
        <v>11</v>
      </c>
    </row>
    <row r="49" spans="1:42" ht="14.4" x14ac:dyDescent="0.3">
      <c r="A49" s="12">
        <v>1046</v>
      </c>
      <c r="B49" s="18">
        <f>INDEX(发送模板!F:F,MATCH(A49,发送模板!A:A,0))</f>
        <v>-945.66</v>
      </c>
      <c r="C49" s="19">
        <f t="shared" si="0"/>
        <v>0</v>
      </c>
      <c r="D49" s="12">
        <v>1046</v>
      </c>
      <c r="E49" s="18">
        <f t="shared" si="1"/>
        <v>-945.66</v>
      </c>
      <c r="F49" s="10" t="s">
        <v>194</v>
      </c>
      <c r="G49" s="11">
        <v>45111.999490740738</v>
      </c>
      <c r="H49" s="10" t="s">
        <v>242</v>
      </c>
      <c r="I49" s="10" t="s">
        <v>196</v>
      </c>
      <c r="J49" s="10" t="s">
        <v>243</v>
      </c>
      <c r="K49" s="10" t="s">
        <v>11</v>
      </c>
      <c r="L49" s="10">
        <v>0</v>
      </c>
      <c r="M49" s="10">
        <v>0</v>
      </c>
      <c r="N49" s="10">
        <v>945.66</v>
      </c>
      <c r="O49" s="10">
        <v>0</v>
      </c>
      <c r="P49" s="10" t="s">
        <v>193</v>
      </c>
      <c r="Q49" s="10">
        <v>27590.19</v>
      </c>
      <c r="R49" s="10">
        <v>1</v>
      </c>
      <c r="S49" s="10">
        <v>0</v>
      </c>
      <c r="T49" s="5">
        <v>-945.66</v>
      </c>
      <c r="U49" s="10">
        <v>1</v>
      </c>
      <c r="V49" s="10">
        <v>0</v>
      </c>
      <c r="W49" s="10" t="s">
        <v>236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 t="s">
        <v>201</v>
      </c>
      <c r="AD49" s="11">
        <v>45112.999490740738</v>
      </c>
      <c r="AE49" s="10" t="s">
        <v>11</v>
      </c>
      <c r="AF49" s="10" t="s">
        <v>11</v>
      </c>
      <c r="AG49" s="10" t="s">
        <v>11</v>
      </c>
      <c r="AH49" s="10" t="b">
        <v>0</v>
      </c>
      <c r="AI49" s="10">
        <v>0</v>
      </c>
      <c r="AJ49" s="10" t="s">
        <v>11</v>
      </c>
      <c r="AK49" s="10" t="s">
        <v>244</v>
      </c>
      <c r="AL49" s="10" t="s">
        <v>11</v>
      </c>
      <c r="AM49" s="10" t="s">
        <v>201</v>
      </c>
      <c r="AN49" s="10" t="b">
        <v>1</v>
      </c>
      <c r="AO49" s="10">
        <v>1</v>
      </c>
      <c r="AP49" s="10" t="s">
        <v>11</v>
      </c>
    </row>
    <row r="50" spans="1:42" ht="14.4" x14ac:dyDescent="0.3">
      <c r="A50" s="12">
        <v>1047</v>
      </c>
      <c r="B50" s="18">
        <f>INDEX(发送模板!F:F,MATCH(A50,发送模板!A:A,0))</f>
        <v>-639.42999999999995</v>
      </c>
      <c r="C50" s="19">
        <f t="shared" si="0"/>
        <v>0</v>
      </c>
      <c r="D50" s="12">
        <v>1047</v>
      </c>
      <c r="E50" s="18">
        <f t="shared" si="1"/>
        <v>-639.42999999999995</v>
      </c>
      <c r="F50" s="10" t="s">
        <v>194</v>
      </c>
      <c r="G50" s="11">
        <v>45111.999490740738</v>
      </c>
      <c r="H50" s="10" t="s">
        <v>239</v>
      </c>
      <c r="I50" s="10" t="s">
        <v>196</v>
      </c>
      <c r="J50" s="10" t="s">
        <v>240</v>
      </c>
      <c r="K50" s="10" t="s">
        <v>11</v>
      </c>
      <c r="L50" s="10">
        <v>0</v>
      </c>
      <c r="M50" s="10">
        <v>0</v>
      </c>
      <c r="N50" s="10">
        <v>639.42999999999995</v>
      </c>
      <c r="O50" s="10">
        <v>0</v>
      </c>
      <c r="P50" s="10" t="s">
        <v>193</v>
      </c>
      <c r="Q50" s="10">
        <v>28535.85</v>
      </c>
      <c r="R50" s="10">
        <v>1</v>
      </c>
      <c r="S50" s="10">
        <v>0</v>
      </c>
      <c r="T50" s="5">
        <v>-639.42999999999995</v>
      </c>
      <c r="U50" s="10">
        <v>1</v>
      </c>
      <c r="V50" s="10">
        <v>0</v>
      </c>
      <c r="W50" s="10" t="s">
        <v>236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 t="s">
        <v>201</v>
      </c>
      <c r="AD50" s="11">
        <v>45112.999490740738</v>
      </c>
      <c r="AE50" s="10" t="s">
        <v>11</v>
      </c>
      <c r="AF50" s="10" t="s">
        <v>11</v>
      </c>
      <c r="AG50" s="10" t="s">
        <v>11</v>
      </c>
      <c r="AH50" s="10" t="b">
        <v>0</v>
      </c>
      <c r="AI50" s="10">
        <v>0</v>
      </c>
      <c r="AJ50" s="10" t="s">
        <v>11</v>
      </c>
      <c r="AK50" s="10" t="s">
        <v>241</v>
      </c>
      <c r="AL50" s="10" t="s">
        <v>11</v>
      </c>
      <c r="AM50" s="10" t="s">
        <v>201</v>
      </c>
      <c r="AN50" s="10" t="b">
        <v>1</v>
      </c>
      <c r="AO50" s="10">
        <v>1</v>
      </c>
      <c r="AP50" s="10" t="s">
        <v>11</v>
      </c>
    </row>
    <row r="51" spans="1:42" ht="14.4" x14ac:dyDescent="0.3">
      <c r="A51" s="12">
        <v>1048</v>
      </c>
      <c r="B51" s="18">
        <f>INDEX(发送模板!F:F,MATCH(A51,发送模板!A:A,0))</f>
        <v>-1214.01</v>
      </c>
      <c r="C51" s="19">
        <f t="shared" si="0"/>
        <v>0</v>
      </c>
      <c r="D51" s="12">
        <v>1048</v>
      </c>
      <c r="E51" s="18">
        <f t="shared" si="1"/>
        <v>-1214.01</v>
      </c>
      <c r="F51" s="10" t="s">
        <v>194</v>
      </c>
      <c r="G51" s="11">
        <v>45111.999490740738</v>
      </c>
      <c r="H51" s="10" t="s">
        <v>234</v>
      </c>
      <c r="I51" s="10" t="s">
        <v>196</v>
      </c>
      <c r="J51" s="10" t="s">
        <v>235</v>
      </c>
      <c r="K51" s="10" t="s">
        <v>11</v>
      </c>
      <c r="L51" s="10">
        <v>0</v>
      </c>
      <c r="M51" s="10">
        <v>0</v>
      </c>
      <c r="N51" s="10">
        <v>1214.01</v>
      </c>
      <c r="O51" s="10">
        <v>0</v>
      </c>
      <c r="P51" s="10" t="s">
        <v>193</v>
      </c>
      <c r="Q51" s="10">
        <v>29175.279999999999</v>
      </c>
      <c r="R51" s="10">
        <v>1</v>
      </c>
      <c r="S51" s="10">
        <v>0</v>
      </c>
      <c r="T51" s="5">
        <v>-1214.01</v>
      </c>
      <c r="U51" s="10">
        <v>1</v>
      </c>
      <c r="V51" s="10">
        <v>0</v>
      </c>
      <c r="W51" s="10" t="s">
        <v>236</v>
      </c>
      <c r="X51" s="10">
        <v>0</v>
      </c>
      <c r="Y51" s="10">
        <v>0</v>
      </c>
      <c r="Z51" s="10" t="s">
        <v>237</v>
      </c>
      <c r="AA51" s="10">
        <v>0</v>
      </c>
      <c r="AB51" s="10">
        <v>0</v>
      </c>
      <c r="AC51" s="10" t="s">
        <v>201</v>
      </c>
      <c r="AD51" s="11">
        <v>45112.999490740738</v>
      </c>
      <c r="AE51" s="10" t="s">
        <v>11</v>
      </c>
      <c r="AF51" s="10" t="s">
        <v>11</v>
      </c>
      <c r="AG51" s="10" t="s">
        <v>11</v>
      </c>
      <c r="AH51" s="10" t="b">
        <v>0</v>
      </c>
      <c r="AI51" s="10">
        <v>0</v>
      </c>
      <c r="AJ51" s="10" t="s">
        <v>11</v>
      </c>
      <c r="AK51" s="10" t="s">
        <v>238</v>
      </c>
      <c r="AL51" s="10" t="s">
        <v>11</v>
      </c>
      <c r="AM51" s="10" t="s">
        <v>201</v>
      </c>
      <c r="AN51" s="10" t="b">
        <v>1</v>
      </c>
      <c r="AO51" s="10">
        <v>1</v>
      </c>
      <c r="AP51" s="10" t="s">
        <v>11</v>
      </c>
    </row>
    <row r="52" spans="1:42" ht="14.4" x14ac:dyDescent="0.3">
      <c r="A52" s="12">
        <v>1049</v>
      </c>
      <c r="B52" s="18">
        <f>INDEX(发送模板!F:F,MATCH(A52,发送模板!A:A,0))</f>
        <v>554.21</v>
      </c>
      <c r="C52" s="19">
        <f t="shared" si="0"/>
        <v>0</v>
      </c>
      <c r="D52" s="12">
        <v>1049</v>
      </c>
      <c r="E52" s="18">
        <f t="shared" si="1"/>
        <v>554.21</v>
      </c>
      <c r="F52" s="10" t="s">
        <v>194</v>
      </c>
      <c r="G52" s="11">
        <v>45111.999490740738</v>
      </c>
      <c r="H52" s="10" t="s">
        <v>229</v>
      </c>
      <c r="I52" s="10" t="s">
        <v>196</v>
      </c>
      <c r="J52" s="10" t="s">
        <v>230</v>
      </c>
      <c r="K52" s="10" t="s">
        <v>11</v>
      </c>
      <c r="L52" s="10">
        <v>554.21</v>
      </c>
      <c r="M52" s="10">
        <v>0</v>
      </c>
      <c r="N52" s="10">
        <v>0</v>
      </c>
      <c r="O52" s="10">
        <v>0</v>
      </c>
      <c r="P52" s="10" t="s">
        <v>193</v>
      </c>
      <c r="Q52" s="10">
        <v>30389.29</v>
      </c>
      <c r="R52" s="10">
        <v>1</v>
      </c>
      <c r="S52" s="10">
        <v>0</v>
      </c>
      <c r="T52" s="5">
        <v>554.21</v>
      </c>
      <c r="U52" s="10">
        <v>1</v>
      </c>
      <c r="V52" s="10">
        <v>0</v>
      </c>
      <c r="W52" s="10" t="s">
        <v>198</v>
      </c>
      <c r="X52" s="10" t="s">
        <v>231</v>
      </c>
      <c r="Y52" s="10" t="s">
        <v>232</v>
      </c>
      <c r="Z52" s="10">
        <v>0</v>
      </c>
      <c r="AA52" s="10">
        <v>0</v>
      </c>
      <c r="AB52" s="10">
        <v>0</v>
      </c>
      <c r="AC52" s="10" t="s">
        <v>201</v>
      </c>
      <c r="AD52" s="11">
        <v>45112.999490740738</v>
      </c>
      <c r="AE52" s="10" t="s">
        <v>11</v>
      </c>
      <c r="AF52" s="10" t="s">
        <v>11</v>
      </c>
      <c r="AG52" s="10" t="s">
        <v>11</v>
      </c>
      <c r="AH52" s="10" t="b">
        <v>0</v>
      </c>
      <c r="AI52" s="10">
        <v>0</v>
      </c>
      <c r="AJ52" s="10" t="s">
        <v>11</v>
      </c>
      <c r="AK52" s="10" t="s">
        <v>233</v>
      </c>
      <c r="AL52" s="10" t="s">
        <v>11</v>
      </c>
      <c r="AM52" s="10" t="s">
        <v>201</v>
      </c>
      <c r="AN52" s="10" t="b">
        <v>1</v>
      </c>
      <c r="AO52" s="10">
        <v>1</v>
      </c>
      <c r="AP52" s="10" t="s">
        <v>11</v>
      </c>
    </row>
    <row r="53" spans="1:42" ht="14.4" x14ac:dyDescent="0.3">
      <c r="A53" s="12">
        <v>1050</v>
      </c>
      <c r="B53" s="18">
        <f>INDEX(发送模板!F:F,MATCH(A53,发送模板!A:A,0))</f>
        <v>10000</v>
      </c>
      <c r="C53" s="19">
        <f t="shared" si="0"/>
        <v>0</v>
      </c>
      <c r="D53" s="12">
        <v>1050</v>
      </c>
      <c r="E53" s="18">
        <f t="shared" si="1"/>
        <v>10000</v>
      </c>
      <c r="F53" s="10" t="s">
        <v>194</v>
      </c>
      <c r="G53" s="11">
        <v>45111.999490740738</v>
      </c>
      <c r="H53" s="10" t="s">
        <v>225</v>
      </c>
      <c r="I53" s="10" t="s">
        <v>196</v>
      </c>
      <c r="J53" s="10" t="s">
        <v>226</v>
      </c>
      <c r="K53" s="10" t="s">
        <v>11</v>
      </c>
      <c r="L53" s="10">
        <v>10000</v>
      </c>
      <c r="M53" s="10">
        <v>0</v>
      </c>
      <c r="N53" s="10">
        <v>0</v>
      </c>
      <c r="O53" s="10">
        <v>0</v>
      </c>
      <c r="P53" s="10" t="s">
        <v>193</v>
      </c>
      <c r="Q53" s="10">
        <v>29835.08</v>
      </c>
      <c r="R53" s="10">
        <v>1</v>
      </c>
      <c r="S53" s="10">
        <v>0</v>
      </c>
      <c r="T53" s="5">
        <v>10000</v>
      </c>
      <c r="U53" s="10">
        <v>1</v>
      </c>
      <c r="V53" s="10">
        <v>0</v>
      </c>
      <c r="W53" s="10" t="s">
        <v>227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 t="s">
        <v>201</v>
      </c>
      <c r="AD53" s="11">
        <v>45112.999490740738</v>
      </c>
      <c r="AE53" s="10" t="s">
        <v>11</v>
      </c>
      <c r="AF53" s="10" t="s">
        <v>11</v>
      </c>
      <c r="AG53" s="10" t="s">
        <v>11</v>
      </c>
      <c r="AH53" s="10" t="b">
        <v>0</v>
      </c>
      <c r="AI53" s="10">
        <v>0</v>
      </c>
      <c r="AJ53" s="10" t="s">
        <v>11</v>
      </c>
      <c r="AK53" s="10" t="s">
        <v>228</v>
      </c>
      <c r="AL53" s="10" t="s">
        <v>11</v>
      </c>
      <c r="AM53" s="10" t="s">
        <v>201</v>
      </c>
      <c r="AN53" s="10" t="b">
        <v>1</v>
      </c>
      <c r="AO53" s="10">
        <v>0</v>
      </c>
      <c r="AP53" s="10" t="s">
        <v>11</v>
      </c>
    </row>
    <row r="54" spans="1:42" ht="14.4" x14ac:dyDescent="0.3">
      <c r="A54" s="12">
        <v>1051</v>
      </c>
      <c r="B54" s="18">
        <f>INDEX(发送模板!F:F,MATCH(A54,发送模板!A:A,0))</f>
        <v>696.45</v>
      </c>
      <c r="C54" s="19">
        <f t="shared" si="0"/>
        <v>0</v>
      </c>
      <c r="D54" s="12">
        <v>1051</v>
      </c>
      <c r="E54" s="18">
        <f t="shared" si="1"/>
        <v>696.45</v>
      </c>
      <c r="F54" s="10" t="s">
        <v>194</v>
      </c>
      <c r="G54" s="11">
        <v>45111.999490740738</v>
      </c>
      <c r="H54" s="10" t="s">
        <v>220</v>
      </c>
      <c r="I54" s="10" t="s">
        <v>196</v>
      </c>
      <c r="J54" s="10" t="s">
        <v>221</v>
      </c>
      <c r="K54" s="10" t="s">
        <v>11</v>
      </c>
      <c r="L54" s="10">
        <v>696.45</v>
      </c>
      <c r="M54" s="10">
        <v>0</v>
      </c>
      <c r="N54" s="10">
        <v>0</v>
      </c>
      <c r="O54" s="10">
        <v>0</v>
      </c>
      <c r="P54" s="10" t="s">
        <v>193</v>
      </c>
      <c r="Q54" s="10">
        <v>19835.080000000002</v>
      </c>
      <c r="R54" s="10">
        <v>1</v>
      </c>
      <c r="S54" s="10">
        <v>0</v>
      </c>
      <c r="T54" s="5">
        <v>696.45</v>
      </c>
      <c r="U54" s="10">
        <v>1</v>
      </c>
      <c r="V54" s="10">
        <v>0</v>
      </c>
      <c r="W54" s="10" t="s">
        <v>198</v>
      </c>
      <c r="X54" s="10" t="s">
        <v>222</v>
      </c>
      <c r="Y54" s="10" t="s">
        <v>223</v>
      </c>
      <c r="Z54" s="10">
        <v>0</v>
      </c>
      <c r="AA54" s="10">
        <v>0</v>
      </c>
      <c r="AB54" s="10">
        <v>0</v>
      </c>
      <c r="AC54" s="10" t="s">
        <v>201</v>
      </c>
      <c r="AD54" s="11">
        <v>45112.999490740738</v>
      </c>
      <c r="AE54" s="10" t="s">
        <v>11</v>
      </c>
      <c r="AF54" s="10" t="s">
        <v>11</v>
      </c>
      <c r="AG54" s="10" t="s">
        <v>11</v>
      </c>
      <c r="AH54" s="10" t="b">
        <v>0</v>
      </c>
      <c r="AI54" s="10">
        <v>0</v>
      </c>
      <c r="AJ54" s="10" t="s">
        <v>11</v>
      </c>
      <c r="AK54" s="10" t="s">
        <v>224</v>
      </c>
      <c r="AL54" s="10" t="s">
        <v>11</v>
      </c>
      <c r="AM54" s="10" t="s">
        <v>201</v>
      </c>
      <c r="AN54" s="10" t="b">
        <v>1</v>
      </c>
      <c r="AO54" s="10">
        <v>1</v>
      </c>
      <c r="AP54" s="10" t="s">
        <v>11</v>
      </c>
    </row>
    <row r="55" spans="1:42" ht="14.4" x14ac:dyDescent="0.3">
      <c r="A55" s="12">
        <v>1052</v>
      </c>
      <c r="B55" s="18">
        <f>INDEX(发送模板!F:F,MATCH(A55,发送模板!A:A,0))</f>
        <v>660.38</v>
      </c>
      <c r="C55" s="19">
        <f t="shared" si="0"/>
        <v>0</v>
      </c>
      <c r="D55" s="12">
        <v>1052</v>
      </c>
      <c r="E55" s="18">
        <f t="shared" si="1"/>
        <v>660.38</v>
      </c>
      <c r="F55" s="10" t="s">
        <v>194</v>
      </c>
      <c r="G55" s="11">
        <v>45110.999490740738</v>
      </c>
      <c r="H55" s="10" t="s">
        <v>215</v>
      </c>
      <c r="I55" s="10" t="s">
        <v>196</v>
      </c>
      <c r="J55" s="10" t="s">
        <v>216</v>
      </c>
      <c r="K55" s="10" t="s">
        <v>11</v>
      </c>
      <c r="L55" s="10">
        <v>660.38</v>
      </c>
      <c r="M55" s="10">
        <v>0</v>
      </c>
      <c r="N55" s="10">
        <v>0</v>
      </c>
      <c r="O55" s="10">
        <v>0</v>
      </c>
      <c r="P55" s="10" t="s">
        <v>193</v>
      </c>
      <c r="Q55" s="10">
        <v>19138.63</v>
      </c>
      <c r="R55" s="10">
        <v>1</v>
      </c>
      <c r="S55" s="10">
        <v>0</v>
      </c>
      <c r="T55" s="5">
        <v>660.38</v>
      </c>
      <c r="U55" s="10">
        <v>1</v>
      </c>
      <c r="V55" s="10">
        <v>0</v>
      </c>
      <c r="W55" s="10" t="s">
        <v>198</v>
      </c>
      <c r="X55" s="10" t="s">
        <v>217</v>
      </c>
      <c r="Y55" s="10" t="s">
        <v>218</v>
      </c>
      <c r="Z55" s="10">
        <v>0</v>
      </c>
      <c r="AA55" s="10">
        <v>0</v>
      </c>
      <c r="AB55" s="10">
        <v>0</v>
      </c>
      <c r="AC55" s="10" t="s">
        <v>201</v>
      </c>
      <c r="AD55" s="11">
        <v>45110.999490740738</v>
      </c>
      <c r="AE55" s="10" t="s">
        <v>11</v>
      </c>
      <c r="AF55" s="10" t="s">
        <v>11</v>
      </c>
      <c r="AG55" s="10" t="s">
        <v>11</v>
      </c>
      <c r="AH55" s="10" t="b">
        <v>0</v>
      </c>
      <c r="AI55" s="10">
        <v>0</v>
      </c>
      <c r="AJ55" s="10" t="s">
        <v>11</v>
      </c>
      <c r="AK55" s="10" t="s">
        <v>219</v>
      </c>
      <c r="AL55" s="10" t="s">
        <v>11</v>
      </c>
      <c r="AM55" s="10" t="s">
        <v>201</v>
      </c>
      <c r="AN55" s="10" t="b">
        <v>1</v>
      </c>
      <c r="AO55" s="10">
        <v>1</v>
      </c>
      <c r="AP55" s="10" t="s">
        <v>11</v>
      </c>
    </row>
    <row r="56" spans="1:42" ht="14.4" x14ac:dyDescent="0.3">
      <c r="A56" s="12">
        <v>1053</v>
      </c>
      <c r="B56" s="18">
        <f>INDEX(发送模板!F:F,MATCH(A56,发送模板!A:A,0))</f>
        <v>-6183.1</v>
      </c>
      <c r="C56" s="19">
        <f t="shared" si="0"/>
        <v>0</v>
      </c>
      <c r="D56" s="12">
        <v>1053</v>
      </c>
      <c r="E56" s="18">
        <f t="shared" si="1"/>
        <v>-6183.1</v>
      </c>
      <c r="F56" s="10" t="s">
        <v>194</v>
      </c>
      <c r="G56" s="11">
        <v>45109.999490740738</v>
      </c>
      <c r="H56" s="10" t="s">
        <v>210</v>
      </c>
      <c r="I56" s="10" t="s">
        <v>196</v>
      </c>
      <c r="J56" s="10" t="s">
        <v>211</v>
      </c>
      <c r="K56" s="10" t="s">
        <v>11</v>
      </c>
      <c r="L56" s="10">
        <v>0</v>
      </c>
      <c r="M56" s="10">
        <v>0</v>
      </c>
      <c r="N56" s="10">
        <v>6183.1</v>
      </c>
      <c r="O56" s="10">
        <v>0</v>
      </c>
      <c r="P56" s="10" t="s">
        <v>193</v>
      </c>
      <c r="Q56" s="10">
        <v>18478.25</v>
      </c>
      <c r="R56" s="10">
        <v>1</v>
      </c>
      <c r="S56" s="10">
        <v>0</v>
      </c>
      <c r="T56" s="5">
        <v>-6183.1</v>
      </c>
      <c r="U56" s="10">
        <v>1</v>
      </c>
      <c r="V56" s="10">
        <v>0</v>
      </c>
      <c r="W56" s="10" t="s">
        <v>212</v>
      </c>
      <c r="X56" s="10" t="s">
        <v>486</v>
      </c>
      <c r="Y56" s="10" t="s">
        <v>213</v>
      </c>
      <c r="Z56" s="10">
        <v>0</v>
      </c>
      <c r="AA56" s="10">
        <v>0</v>
      </c>
      <c r="AB56" s="10">
        <v>0</v>
      </c>
      <c r="AC56" s="10" t="s">
        <v>201</v>
      </c>
      <c r="AD56" s="11">
        <v>45109.999490740738</v>
      </c>
      <c r="AE56" s="10" t="s">
        <v>11</v>
      </c>
      <c r="AF56" s="10" t="s">
        <v>11</v>
      </c>
      <c r="AG56" s="10" t="s">
        <v>11</v>
      </c>
      <c r="AH56" s="10" t="b">
        <v>0</v>
      </c>
      <c r="AI56" s="10">
        <v>0</v>
      </c>
      <c r="AJ56" s="10" t="s">
        <v>11</v>
      </c>
      <c r="AK56" s="10" t="s">
        <v>214</v>
      </c>
      <c r="AL56" s="10" t="s">
        <v>11</v>
      </c>
      <c r="AM56" s="10" t="s">
        <v>201</v>
      </c>
      <c r="AN56" s="10" t="b">
        <v>1</v>
      </c>
      <c r="AO56" s="10">
        <v>1</v>
      </c>
      <c r="AP56" s="10" t="s">
        <v>11</v>
      </c>
    </row>
    <row r="57" spans="1:42" ht="14.4" x14ac:dyDescent="0.3">
      <c r="A57" s="12">
        <v>1054</v>
      </c>
      <c r="B57" s="18">
        <f>INDEX(发送模板!F:F,MATCH(A57,发送模板!A:A,0))</f>
        <v>6000</v>
      </c>
      <c r="C57" s="19">
        <f t="shared" si="0"/>
        <v>0</v>
      </c>
      <c r="D57" s="12">
        <v>1054</v>
      </c>
      <c r="E57" s="18">
        <f t="shared" si="1"/>
        <v>6000</v>
      </c>
      <c r="F57" s="10" t="s">
        <v>194</v>
      </c>
      <c r="G57" s="11">
        <v>45109.999490740738</v>
      </c>
      <c r="H57" s="10" t="s">
        <v>203</v>
      </c>
      <c r="I57" s="10" t="s">
        <v>204</v>
      </c>
      <c r="J57" s="10" t="s">
        <v>205</v>
      </c>
      <c r="K57" s="10" t="s">
        <v>206</v>
      </c>
      <c r="L57" s="10">
        <v>6000</v>
      </c>
      <c r="M57" s="10">
        <v>0</v>
      </c>
      <c r="N57" s="10">
        <v>0</v>
      </c>
      <c r="O57" s="10">
        <v>0</v>
      </c>
      <c r="P57" s="10" t="s">
        <v>193</v>
      </c>
      <c r="Q57" s="10">
        <v>24661.35</v>
      </c>
      <c r="R57" s="10">
        <v>1</v>
      </c>
      <c r="S57" s="10">
        <v>0</v>
      </c>
      <c r="T57" s="5">
        <v>6000</v>
      </c>
      <c r="U57" s="10">
        <v>1</v>
      </c>
      <c r="V57" s="10">
        <v>0</v>
      </c>
      <c r="W57" s="10" t="s">
        <v>198</v>
      </c>
      <c r="X57" s="10" t="s">
        <v>207</v>
      </c>
      <c r="Y57" s="10" t="s">
        <v>208</v>
      </c>
      <c r="Z57" s="10">
        <v>0</v>
      </c>
      <c r="AA57" s="10">
        <v>0</v>
      </c>
      <c r="AB57" s="10">
        <v>0</v>
      </c>
      <c r="AC57" s="10" t="s">
        <v>201</v>
      </c>
      <c r="AD57" s="11">
        <v>45109.999490740738</v>
      </c>
      <c r="AE57" s="10" t="s">
        <v>11</v>
      </c>
      <c r="AF57" s="10" t="s">
        <v>11</v>
      </c>
      <c r="AG57" s="10" t="s">
        <v>11</v>
      </c>
      <c r="AH57" s="10" t="b">
        <v>0</v>
      </c>
      <c r="AI57" s="10">
        <v>0</v>
      </c>
      <c r="AJ57" s="10" t="s">
        <v>11</v>
      </c>
      <c r="AK57" s="10" t="s">
        <v>209</v>
      </c>
      <c r="AL57" s="10" t="s">
        <v>11</v>
      </c>
      <c r="AM57" s="10" t="s">
        <v>201</v>
      </c>
      <c r="AN57" s="10" t="b">
        <v>1</v>
      </c>
      <c r="AO57" s="10">
        <v>0</v>
      </c>
      <c r="AP57" s="10" t="s">
        <v>11</v>
      </c>
    </row>
    <row r="58" spans="1:42" ht="14.4" x14ac:dyDescent="0.3">
      <c r="A58" s="12">
        <v>1055</v>
      </c>
      <c r="B58" s="18">
        <f>INDEX(发送模板!F:F,MATCH(A58,发送模板!A:A,0))</f>
        <v>1015.65</v>
      </c>
      <c r="C58" s="19">
        <f t="shared" si="0"/>
        <v>0</v>
      </c>
      <c r="D58" s="12">
        <v>1055</v>
      </c>
      <c r="E58" s="18">
        <f t="shared" si="1"/>
        <v>1015.65</v>
      </c>
      <c r="F58" s="10" t="s">
        <v>194</v>
      </c>
      <c r="G58" s="11">
        <v>45109.999490740738</v>
      </c>
      <c r="H58" s="10" t="s">
        <v>195</v>
      </c>
      <c r="I58" s="10" t="s">
        <v>196</v>
      </c>
      <c r="J58" s="10" t="s">
        <v>197</v>
      </c>
      <c r="K58" s="10" t="s">
        <v>11</v>
      </c>
      <c r="L58" s="10">
        <v>1015.65</v>
      </c>
      <c r="M58" s="10">
        <v>0</v>
      </c>
      <c r="N58" s="10">
        <v>0</v>
      </c>
      <c r="O58" s="10">
        <v>0</v>
      </c>
      <c r="P58" s="10" t="s">
        <v>193</v>
      </c>
      <c r="Q58" s="10">
        <v>18661.349999999999</v>
      </c>
      <c r="R58" s="10">
        <v>1</v>
      </c>
      <c r="S58" s="10">
        <v>0</v>
      </c>
      <c r="T58" s="5">
        <v>1015.65</v>
      </c>
      <c r="U58" s="10">
        <v>1</v>
      </c>
      <c r="V58" s="10">
        <v>0</v>
      </c>
      <c r="W58" s="10" t="s">
        <v>198</v>
      </c>
      <c r="X58" s="10" t="s">
        <v>199</v>
      </c>
      <c r="Y58" s="10" t="s">
        <v>200</v>
      </c>
      <c r="Z58" s="10">
        <v>0</v>
      </c>
      <c r="AA58" s="10">
        <v>0</v>
      </c>
      <c r="AB58" s="10">
        <v>0</v>
      </c>
      <c r="AC58" s="10" t="s">
        <v>201</v>
      </c>
      <c r="AD58" s="11">
        <v>45109.999490740738</v>
      </c>
      <c r="AE58" s="10" t="s">
        <v>11</v>
      </c>
      <c r="AF58" s="10" t="s">
        <v>11</v>
      </c>
      <c r="AG58" s="10" t="s">
        <v>11</v>
      </c>
      <c r="AH58" s="10" t="b">
        <v>0</v>
      </c>
      <c r="AI58" s="10">
        <v>0</v>
      </c>
      <c r="AJ58" s="10" t="s">
        <v>11</v>
      </c>
      <c r="AK58" s="10" t="s">
        <v>202</v>
      </c>
      <c r="AL58" s="10" t="s">
        <v>11</v>
      </c>
      <c r="AM58" s="10" t="s">
        <v>201</v>
      </c>
      <c r="AN58" s="10" t="b">
        <v>1</v>
      </c>
      <c r="AO58" s="10">
        <v>1</v>
      </c>
      <c r="AP58" s="10" t="s">
        <v>11</v>
      </c>
    </row>
    <row r="59" spans="1:42" ht="14.4" x14ac:dyDescent="0.3">
      <c r="F59" s="10" t="s">
        <v>11</v>
      </c>
      <c r="G59" s="10" t="s">
        <v>11</v>
      </c>
      <c r="H59" s="10" t="s">
        <v>11</v>
      </c>
      <c r="I59" s="10" t="s">
        <v>11</v>
      </c>
      <c r="J59" s="10" t="s">
        <v>192</v>
      </c>
      <c r="K59" s="10" t="s">
        <v>11</v>
      </c>
      <c r="L59" s="10">
        <v>0</v>
      </c>
      <c r="M59" s="10">
        <v>0</v>
      </c>
      <c r="N59" s="10">
        <v>0</v>
      </c>
      <c r="O59" s="10">
        <v>0</v>
      </c>
      <c r="P59" s="10" t="s">
        <v>193</v>
      </c>
      <c r="Q59" s="10">
        <v>17645.7</v>
      </c>
      <c r="R59" s="10">
        <v>0</v>
      </c>
      <c r="S59" s="10">
        <v>0</v>
      </c>
      <c r="T59" s="5">
        <v>0</v>
      </c>
      <c r="U59" s="10">
        <v>0</v>
      </c>
      <c r="V59" s="10">
        <v>327645.95</v>
      </c>
      <c r="W59" s="10" t="s">
        <v>11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 t="s">
        <v>11</v>
      </c>
      <c r="AD59" s="10" t="s">
        <v>11</v>
      </c>
      <c r="AE59" s="10" t="s">
        <v>11</v>
      </c>
      <c r="AF59" s="10" t="s">
        <v>11</v>
      </c>
      <c r="AG59" s="10" t="s">
        <v>11</v>
      </c>
      <c r="AH59" s="10" t="b">
        <v>0</v>
      </c>
      <c r="AI59" s="10">
        <v>0</v>
      </c>
      <c r="AJ59" s="10" t="s">
        <v>11</v>
      </c>
      <c r="AK59" s="10" t="s">
        <v>11</v>
      </c>
      <c r="AL59" s="10" t="s">
        <v>11</v>
      </c>
      <c r="AM59" s="10" t="s">
        <v>11</v>
      </c>
      <c r="AN59" s="10" t="b">
        <v>0</v>
      </c>
      <c r="AO59" s="10">
        <v>0</v>
      </c>
      <c r="AP59" s="10" t="s">
        <v>11</v>
      </c>
    </row>
    <row r="60" spans="1:42" ht="14.4" x14ac:dyDescent="0.3">
      <c r="F60" s="10" t="s">
        <v>11</v>
      </c>
      <c r="G60" s="11">
        <v>45137.999490740738</v>
      </c>
      <c r="H60" s="10" t="s">
        <v>11</v>
      </c>
      <c r="I60" s="10" t="s">
        <v>11</v>
      </c>
      <c r="J60" s="10" t="s">
        <v>462</v>
      </c>
      <c r="K60" s="10" t="s">
        <v>11</v>
      </c>
      <c r="L60" s="10">
        <v>68033.679999999993</v>
      </c>
      <c r="M60" s="10">
        <v>0</v>
      </c>
      <c r="N60" s="10">
        <v>77973.75</v>
      </c>
      <c r="O60" s="10">
        <v>0</v>
      </c>
      <c r="P60" s="10" t="s">
        <v>193</v>
      </c>
      <c r="Q60" s="10">
        <v>7705.63</v>
      </c>
      <c r="R60" s="10">
        <v>0</v>
      </c>
      <c r="S60" s="10">
        <v>0</v>
      </c>
      <c r="T60" s="5">
        <v>0</v>
      </c>
      <c r="U60" s="10">
        <v>0</v>
      </c>
      <c r="V60" s="10">
        <v>327645.95</v>
      </c>
      <c r="W60" s="10" t="s">
        <v>11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 t="s">
        <v>11</v>
      </c>
      <c r="AD60" s="10" t="s">
        <v>11</v>
      </c>
      <c r="AE60" s="10" t="s">
        <v>11</v>
      </c>
      <c r="AF60" s="10" t="s">
        <v>11</v>
      </c>
      <c r="AG60" s="10" t="s">
        <v>11</v>
      </c>
      <c r="AH60" s="10" t="b">
        <v>0</v>
      </c>
      <c r="AI60" s="10">
        <v>0</v>
      </c>
      <c r="AJ60" s="10" t="s">
        <v>11</v>
      </c>
      <c r="AK60" s="10" t="s">
        <v>11</v>
      </c>
      <c r="AL60" s="10" t="s">
        <v>11</v>
      </c>
      <c r="AM60" s="10" t="s">
        <v>11</v>
      </c>
      <c r="AN60" s="10" t="b">
        <v>0</v>
      </c>
      <c r="AO60" s="10">
        <v>0</v>
      </c>
      <c r="AP60" s="10" t="s">
        <v>11</v>
      </c>
    </row>
  </sheetData>
  <autoFilter ref="A1:AP60" xr:uid="{451E3A34-BED4-40BE-BFF4-945FCF0A2D66}">
    <filterColumn colId="23" showButton="0"/>
    <filterColumn colId="24" showButton="0"/>
    <filterColumn colId="25" showButton="0"/>
    <filterColumn colId="26" showButton="0"/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58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Q69" sqref="Q69"/>
    </sheetView>
  </sheetViews>
  <sheetFormatPr defaultRowHeight="13.8" x14ac:dyDescent="0.25"/>
  <cols>
    <col min="1" max="1" width="8.88671875" style="12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1" hidden="1" customWidth="1"/>
    <col min="12" max="12" width="45.5546875" customWidth="1"/>
  </cols>
  <sheetData>
    <row r="2" spans="1:13" ht="19.2" customHeight="1" x14ac:dyDescent="0.25">
      <c r="A2" s="13" t="s">
        <v>463</v>
      </c>
      <c r="B2" s="2" t="s">
        <v>1</v>
      </c>
      <c r="C2" s="2" t="s">
        <v>2</v>
      </c>
      <c r="D2" s="1" t="s">
        <v>464</v>
      </c>
      <c r="E2" s="1" t="s">
        <v>466</v>
      </c>
      <c r="F2" s="4" t="s">
        <v>3</v>
      </c>
      <c r="G2" s="4" t="s">
        <v>4</v>
      </c>
      <c r="H2" s="27" t="s">
        <v>5</v>
      </c>
      <c r="I2" s="28" t="s">
        <v>6</v>
      </c>
      <c r="J2" s="28" t="s">
        <v>7</v>
      </c>
      <c r="K2" s="28" t="s">
        <v>475</v>
      </c>
      <c r="L2" s="28" t="s">
        <v>8</v>
      </c>
      <c r="M2" s="13" t="s">
        <v>493</v>
      </c>
    </row>
    <row r="3" spans="1:13" x14ac:dyDescent="0.25">
      <c r="A3" s="12">
        <v>1001</v>
      </c>
      <c r="B3" s="3" t="str">
        <f>INDEX(银行流水!B:B,MATCH(A3,银行流水!A:A,0))</f>
        <v>31/07/2023</v>
      </c>
      <c r="C3" s="3" t="str">
        <f>INDEX(银行流水!C:C,MATCH(A3,银行流水!A:A,0))</f>
        <v>31/07/2023</v>
      </c>
      <c r="D3" t="str">
        <f>INDEX(银行流水!E:E,MATCH(A3,银行流水!A:A,0))</f>
        <v>TRANSFERENCIAS</v>
      </c>
      <c r="E3" t="str">
        <f>INDEX(银行流水!F:F,MATCH(A3,银行流水!A:A,0))</f>
        <v>FACTURA FULIN</v>
      </c>
      <c r="F3" s="5">
        <f>INDEX(银行流水!G:G,MATCH(A3,银行流水!A:A,0))</f>
        <v>571.88</v>
      </c>
      <c r="G3" s="5">
        <f>INDEX(银行流水!H:H,MATCH(A3,银行流水!A:A,0))</f>
        <v>7705.63</v>
      </c>
      <c r="H3" s="5">
        <f>INDEX(银行日记账明细!T:T,MATCH(A3,银行日记账明细!D:D,0))</f>
        <v>571.88</v>
      </c>
      <c r="I3" t="str">
        <f>INDEX(银行日记账明细!X:X,MATCH(A3,银行日记账明细!D:D,0))</f>
        <v>FU LIN</v>
      </c>
      <c r="J3" t="str">
        <f>INDEX(银行日记账明细!Y:Y,MATCH(A3,银行日记账明细!D:D,0))</f>
        <v xml:space="preserve">X2179118Y </v>
      </c>
      <c r="K3" t="str">
        <f>INDEX(银行日记账明细!J:J,MATCH(A3,银行日记账明细!D:D,0))</f>
        <v>FU LIN FTS23/0001543&amp;FTS23/0001535</v>
      </c>
      <c r="L3" t="str">
        <f>RIGHT(K3,LEN(K3)+1-FIND("FTS",K3))</f>
        <v>FTS23/0001543&amp;FTS23/0001535</v>
      </c>
      <c r="M3" t="str">
        <f>INDEX(银行日记账明细!W:W,MATCH(A3,银行日记账明细!D:D,0))</f>
        <v>1131                应收账款</v>
      </c>
    </row>
    <row r="4" spans="1:13" x14ac:dyDescent="0.25">
      <c r="A4" s="12">
        <v>1002</v>
      </c>
      <c r="B4" s="3" t="str">
        <f>INDEX(银行流水!B:B,MATCH(A4,银行流水!A:A,0))</f>
        <v>31/07/2023</v>
      </c>
      <c r="C4" s="3" t="str">
        <f>INDEX(银行流水!C:C,MATCH(A4,银行流水!A:A,0))</f>
        <v>31/07/2023</v>
      </c>
      <c r="D4" t="str">
        <f>INDEX(银行流水!E:E,MATCH(A4,银行流水!A:A,0))</f>
        <v>TRANSFERENCIAS</v>
      </c>
      <c r="E4" t="str">
        <f>INDEX(银行流水!F:F,MATCH(A4,银行流水!A:A,0))</f>
        <v>FTS23 0001579</v>
      </c>
      <c r="F4" s="5">
        <f>INDEX(银行流水!G:G,MATCH(A4,银行流水!A:A,0))</f>
        <v>918.58</v>
      </c>
      <c r="G4" s="5">
        <f>INDEX(银行流水!H:H,MATCH(A4,银行流水!A:A,0))</f>
        <v>7133.75</v>
      </c>
      <c r="H4" s="5">
        <f>INDEX(银行日记账明细!T:T,MATCH(A4,银行日记账明细!D:D,0))</f>
        <v>918.58</v>
      </c>
      <c r="I4" t="str">
        <f>INDEX(银行日记账明细!X:X,MATCH(A4,银行日记账明细!D:D,0))</f>
        <v>LEI YE</v>
      </c>
      <c r="J4" t="str">
        <f>INDEX(银行日记账明细!Y:Y,MATCH(A4,银行日记账明细!D:D,0))</f>
        <v>X8549237E</v>
      </c>
      <c r="K4" t="str">
        <f>INDEX(银行日记账明细!J:J,MATCH(A4,银行日记账明细!D:D,0))</f>
        <v>LEI YE FTS23/0001579</v>
      </c>
      <c r="L4" t="str">
        <f t="shared" ref="L4:L58" si="0">RIGHT(K4,LEN(K4)+1-FIND("FTS",K4))</f>
        <v>FTS23/0001579</v>
      </c>
      <c r="M4" t="str">
        <f>INDEX(银行日记账明细!W:W,MATCH(A4,银行日记账明细!D:D,0))</f>
        <v>1131                应收账款</v>
      </c>
    </row>
    <row r="5" spans="1:13" x14ac:dyDescent="0.25">
      <c r="A5" s="12">
        <v>1003</v>
      </c>
      <c r="B5" s="3" t="str">
        <f>INDEX(银行流水!B:B,MATCH(A5,银行流水!A:A,0))</f>
        <v>31/07/2023</v>
      </c>
      <c r="C5" s="3" t="str">
        <f>INDEX(银行流水!C:C,MATCH(A5,银行流水!A:A,0))</f>
        <v>29/07/2023</v>
      </c>
      <c r="D5" t="str">
        <f>INDEX(银行流水!E:E,MATCH(A5,银行流水!A:A,0))</f>
        <v>TRANSFERENCIAS</v>
      </c>
      <c r="E5" t="str">
        <f>INDEX(银行流水!F:F,MATCH(A5,银行流水!A:A,0))</f>
        <v>FUTURE TELECOMPLUS SL</v>
      </c>
      <c r="F5" s="5">
        <f>INDEX(银行流水!G:G,MATCH(A5,银行流水!A:A,0))</f>
        <v>772.19</v>
      </c>
      <c r="G5" s="5">
        <f>INDEX(银行流水!H:H,MATCH(A5,银行流水!A:A,0))</f>
        <v>6215.17</v>
      </c>
      <c r="H5" s="5">
        <f>INDEX(银行日记账明细!T:T,MATCH(A5,银行日记账明细!D:D,0))</f>
        <v>772.19</v>
      </c>
      <c r="I5" t="str">
        <f>INDEX(银行日记账明细!X:X,MATCH(A5,银行日记账明细!D:D,0))</f>
        <v>SUPER BAZAR NOIA S.L</v>
      </c>
      <c r="J5" t="str">
        <f>INDEX(银行日记账明细!Y:Y,MATCH(A5,银行日记账明细!D:D,0))</f>
        <v>B72411846</v>
      </c>
      <c r="K5" t="str">
        <f>INDEX(银行日记账明细!J:J,MATCH(A5,银行日记账明细!D:D,0))</f>
        <v>SUPER BAZAR NOIA S.L FTS23/0001589</v>
      </c>
      <c r="L5" t="str">
        <f t="shared" si="0"/>
        <v>FTS23/0001589</v>
      </c>
      <c r="M5" t="str">
        <f>INDEX(银行日记账明细!W:W,MATCH(A5,银行日记账明细!D:D,0))</f>
        <v>1131                应收账款</v>
      </c>
    </row>
    <row r="6" spans="1:13" x14ac:dyDescent="0.25">
      <c r="A6" s="12">
        <v>1004</v>
      </c>
      <c r="B6" s="3" t="str">
        <f>INDEX(银行流水!B:B,MATCH(A6,银行流水!A:A,0))</f>
        <v>28/07/2023</v>
      </c>
      <c r="C6" s="3" t="str">
        <f>INDEX(银行流水!C:C,MATCH(A6,银行流水!A:A,0))</f>
        <v>01/08/2023</v>
      </c>
      <c r="D6" t="str">
        <f>INDEX(银行流水!E:E,MATCH(A6,银行流水!A:A,0))</f>
        <v>ABONO POR CHEQUE INGRESADO EN CUENTA</v>
      </c>
      <c r="E6" t="str">
        <f>INDEX(银行流水!F:F,MATCH(A6,银行流水!A:A,0))</f>
        <v>017082-020975199-0</v>
      </c>
      <c r="F6" s="5">
        <f>INDEX(银行流水!G:G,MATCH(A6,银行流水!A:A,0))</f>
        <v>2000</v>
      </c>
      <c r="G6" s="5">
        <f>INDEX(银行流水!H:H,MATCH(A6,银行流水!A:A,0))</f>
        <v>5442.98</v>
      </c>
      <c r="H6" s="5">
        <f>INDEX(银行日记账明细!T:T,MATCH(A6,银行日记账明细!D:D,0))</f>
        <v>2000</v>
      </c>
      <c r="I6" t="str">
        <f>INDEX(银行日记账明细!X:X,MATCH(A6,银行日记账明细!D:D,0))</f>
        <v>BAZARHU 2020 S.L</v>
      </c>
      <c r="J6" t="str">
        <f>INDEX(银行日记账明细!Y:Y,MATCH(A6,银行日记账明细!D:D,0))</f>
        <v>B01918101</v>
      </c>
      <c r="K6" t="str">
        <f>INDEX(银行日记账明细!J:J,MATCH(A6,银行日记账明细!D:D,0))</f>
        <v>支票 BAZARHU 2020 S.L FTS23/0000816</v>
      </c>
      <c r="L6" t="str">
        <f t="shared" si="0"/>
        <v>FTS23/0000816</v>
      </c>
      <c r="M6" t="str">
        <f>INDEX(银行日记账明细!W:W,MATCH(A6,银行日记账明细!D:D,0))</f>
        <v>1131                应收账款</v>
      </c>
    </row>
    <row r="7" spans="1:13" x14ac:dyDescent="0.25">
      <c r="A7" s="12">
        <v>1005</v>
      </c>
      <c r="B7" s="3" t="str">
        <f>INDEX(银行流水!B:B,MATCH(A7,银行流水!A:A,0))</f>
        <v>27/07/2023</v>
      </c>
      <c r="C7" s="3" t="str">
        <f>INDEX(银行流水!C:C,MATCH(A7,银行流水!A:A,0))</f>
        <v>27/07/2023</v>
      </c>
      <c r="D7" t="str">
        <f>INDEX(银行流水!E:E,MATCH(A7,银行流水!A:A,0))</f>
        <v>TRANSFERENCIAS</v>
      </c>
      <c r="E7" t="str">
        <f>INDEX(银行流水!F:F,MATCH(A7,银行流水!A:A,0))</f>
        <v>FTS23,,0001561.  XINGFA 2021S.L</v>
      </c>
      <c r="F7" s="5">
        <f>INDEX(银行流水!G:G,MATCH(A7,银行流水!A:A,0))</f>
        <v>487.95</v>
      </c>
      <c r="G7" s="5">
        <f>INDEX(银行流水!H:H,MATCH(A7,银行流水!A:A,0))</f>
        <v>3442.98</v>
      </c>
      <c r="H7" s="5">
        <f>INDEX(银行日记账明细!T:T,MATCH(A7,银行日记账明细!D:D,0))</f>
        <v>487.95</v>
      </c>
      <c r="I7" t="str">
        <f>INDEX(银行日记账明细!X:X,MATCH(A7,银行日记账明细!D:D,0))</f>
        <v>XINGFA 2021 S.L</v>
      </c>
      <c r="J7" t="str">
        <f>INDEX(银行日记账明细!Y:Y,MATCH(A7,银行日记账明细!D:D,0))</f>
        <v>B06855878</v>
      </c>
      <c r="K7" t="str">
        <f>INDEX(银行日记账明细!J:J,MATCH(A7,银行日记账明细!D:D,0))</f>
        <v>XINGFA 2021 S.L FTS23/0001561</v>
      </c>
      <c r="L7" t="str">
        <f t="shared" si="0"/>
        <v>FTS23/0001561</v>
      </c>
      <c r="M7" t="str">
        <f>INDEX(银行日记账明细!W:W,MATCH(A7,银行日记账明细!D:D,0))</f>
        <v>1131                应收账款</v>
      </c>
    </row>
    <row r="8" spans="1:13" x14ac:dyDescent="0.25">
      <c r="A8" s="12">
        <v>1006</v>
      </c>
      <c r="B8" s="3" t="str">
        <f>INDEX(银行流水!B:B,MATCH(A8,银行流水!A:A,0))</f>
        <v>27/07/2023</v>
      </c>
      <c r="C8" s="3" t="str">
        <f>INDEX(银行流水!C:C,MATCH(A8,银行流水!A:A,0))</f>
        <v>27/07/2023</v>
      </c>
      <c r="D8" t="str">
        <f>INDEX(银行流水!E:E,MATCH(A8,银行流水!A:A,0))</f>
        <v>TRANSFERENCIAS</v>
      </c>
      <c r="E8" t="str">
        <f>INDEX(银行流水!F:F,MATCH(A8,银行流水!A:A,0))</f>
        <v>fts23/0001542</v>
      </c>
      <c r="F8" s="5">
        <f>INDEX(银行流水!G:G,MATCH(A8,银行流水!A:A,0))</f>
        <v>480.29</v>
      </c>
      <c r="G8" s="5">
        <f>INDEX(银行流水!H:H,MATCH(A8,银行流水!A:A,0))</f>
        <v>2955.03</v>
      </c>
      <c r="H8" s="5">
        <f>INDEX(银行日记账明细!T:T,MATCH(A8,银行日记账明细!D:D,0))</f>
        <v>480.29</v>
      </c>
      <c r="I8" t="str">
        <f>INDEX(银行日记账明细!X:X,MATCH(A8,银行日记账明细!D:D,0))</f>
        <v>BASAR LLUIS COMPANYS S.L</v>
      </c>
      <c r="J8" t="str">
        <f>INDEX(银行日记账明细!Y:Y,MATCH(A8,银行日记账明细!D:D,0))</f>
        <v>B66366824</v>
      </c>
      <c r="K8" t="str">
        <f>INDEX(银行日记账明细!J:J,MATCH(A8,银行日记账明细!D:D,0))</f>
        <v>BASAR LLUIS COMPANYS S.L FTS23/0001542&amp;FTS23/0001536</v>
      </c>
      <c r="L8" t="str">
        <f t="shared" si="0"/>
        <v>FTS23/0001542&amp;FTS23/0001536</v>
      </c>
      <c r="M8" t="str">
        <f>INDEX(银行日记账明细!W:W,MATCH(A8,银行日记账明细!D:D,0))</f>
        <v>1131                应收账款</v>
      </c>
    </row>
    <row r="9" spans="1:13" x14ac:dyDescent="0.25">
      <c r="A9" s="12">
        <v>1007</v>
      </c>
      <c r="B9" s="3" t="str">
        <f>INDEX(银行流水!B:B,MATCH(A9,银行流水!A:A,0))</f>
        <v>25/07/2023</v>
      </c>
      <c r="C9" s="3" t="str">
        <f>INDEX(银行流水!C:C,MATCH(A9,银行流水!A:A,0))</f>
        <v>25/07/2023</v>
      </c>
      <c r="D9" t="str">
        <f>INDEX(银行流水!E:E,MATCH(A9,银行流水!A:A,0))</f>
        <v>TRANSFERENCIAS</v>
      </c>
      <c r="E9" t="str">
        <f>INDEX(银行流水!F:F,MATCH(A9,银行流水!A:A,0))</f>
        <v>FACTURA;FTS23,1294_FTS23,1300_FTS23,963_FTS23,1468</v>
      </c>
      <c r="F9" s="5">
        <f>INDEX(银行流水!G:G,MATCH(A9,银行流水!A:A,0))</f>
        <v>1022.79</v>
      </c>
      <c r="G9" s="5">
        <f>INDEX(银行流水!H:H,MATCH(A9,银行流水!A:A,0))</f>
        <v>2474.7399999999998</v>
      </c>
      <c r="H9" s="5">
        <f>INDEX(银行日记账明细!T:T,MATCH(A9,银行日记账明细!D:D,0))</f>
        <v>1022.79</v>
      </c>
      <c r="I9" t="str">
        <f>INDEX(银行日记账明细!X:X,MATCH(A9,银行日记账明细!D:D,0))</f>
        <v>LA FAMILIA ZHOU S.L</v>
      </c>
      <c r="J9" t="str">
        <f>INDEX(银行日记账明细!Y:Y,MATCH(A9,银行日记账明细!D:D,0))</f>
        <v>B16312951</v>
      </c>
      <c r="K9" t="str">
        <f>INDEX(银行日记账明细!J:J,MATCH(A9,银行日记账明细!D:D,0))</f>
        <v>LA FAMILIA ZHOU S.L FTS23/0000963&amp;FTS23/0001294&amp;FTS23/0001300&amp;FTS23/0001468</v>
      </c>
      <c r="L9" t="str">
        <f t="shared" si="0"/>
        <v>FTS23/0000963&amp;FTS23/0001294&amp;FTS23/0001300&amp;FTS23/0001468</v>
      </c>
      <c r="M9" t="str">
        <f>INDEX(银行日记账明细!W:W,MATCH(A9,银行日记账明细!D:D,0))</f>
        <v>1131                应收账款</v>
      </c>
    </row>
    <row r="10" spans="1:13" x14ac:dyDescent="0.25">
      <c r="A10" s="12">
        <v>1008</v>
      </c>
      <c r="B10" s="3" t="str">
        <f>INDEX(银行流水!B:B,MATCH(A10,银行流水!A:A,0))</f>
        <v>24/07/2023</v>
      </c>
      <c r="C10" s="3" t="str">
        <f>INDEX(银行流水!C:C,MATCH(A10,银行流水!A:A,0))</f>
        <v>24/07/2023</v>
      </c>
      <c r="D10" t="str">
        <f>INDEX(银行流水!E:E,MATCH(A10,银行流水!A:A,0))</f>
        <v>TRANSFERENCIAS</v>
      </c>
      <c r="E10" t="str">
        <f>INDEX(银行流水!F:F,MATCH(A10,银行流水!A:A,0))</f>
        <v>PAGA FRA N.2023/MAR/1267 2023/MAR/1270 2023/MAR/1711 2023/RM</v>
      </c>
      <c r="F10" s="5">
        <f>INDEX(银行流水!G:G,MATCH(A10,银行流水!A:A,0))</f>
        <v>-10070.91</v>
      </c>
      <c r="G10" s="5">
        <f>INDEX(银行流水!H:H,MATCH(A10,银行流水!A:A,0))</f>
        <v>1451.95</v>
      </c>
      <c r="H10" s="5">
        <f>INDEX(银行日记账明细!T:T,MATCH(A10,银行日记账明细!D:D,0))</f>
        <v>-10070.91</v>
      </c>
      <c r="I10" t="str">
        <f>INDEX(银行日记账明细!X:X,MATCH(A10,银行日记账明细!D:D,0))</f>
        <v>LA ESPADA S.L</v>
      </c>
      <c r="J10" t="str">
        <f>INDEX(银行日记账明细!Y:Y,MATCH(A10,银行日记账明细!D:D,0))</f>
        <v>B73092454</v>
      </c>
      <c r="K10" t="str">
        <f>INDEX(银行日记账明细!J:J,MATCH(A10,银行日记账明细!D:D,0))</f>
        <v>PAGA FRA N.2023/ MAR/1267 2023/MAR/1270 2023/MAR/1711 2023/RMAR/110</v>
      </c>
      <c r="L10" t="str">
        <f>RIGHT(K10,LEN(K10)+1-FIND("N.",K10))</f>
        <v>N.2023/ MAR/1267 2023/MAR/1270 2023/MAR/1711 2023/RMAR/110</v>
      </c>
      <c r="M10" t="str">
        <f>INDEX(银行日记账明细!W:W,MATCH(A10,银行日记账明细!D:D,0))</f>
        <v>2121                应付账款</v>
      </c>
    </row>
    <row r="11" spans="1:13" x14ac:dyDescent="0.25">
      <c r="A11" s="12">
        <v>1009</v>
      </c>
      <c r="B11" s="3" t="str">
        <f>INDEX(银行流水!B:B,MATCH(A11,银行流水!A:A,0))</f>
        <v>24/07/2023</v>
      </c>
      <c r="C11" s="3" t="str">
        <f>INDEX(银行流水!C:C,MATCH(A11,银行流水!A:A,0))</f>
        <v>24/07/2023</v>
      </c>
      <c r="D11" t="str">
        <f>INDEX(银行流水!E:E,MATCH(A11,银行流水!A:A,0))</f>
        <v>ORDENES PAGO EMITIDAS EN MONEDA LOCAL</v>
      </c>
      <c r="E11" t="str">
        <f>INDEX(银行流水!F:F,MATCH(A11,银行流水!A:A,0))</f>
        <v>pago FRT N. YSL 230408 2 AL iBanFirst</v>
      </c>
      <c r="F11" s="5">
        <f>INDEX(银行流水!G:G,MATCH(A11,银行流水!A:A,0))</f>
        <v>-4700.01</v>
      </c>
      <c r="G11" s="5">
        <f>INDEX(银行流水!H:H,MATCH(A11,银行流水!A:A,0))</f>
        <v>11522.86</v>
      </c>
      <c r="H11" s="5">
        <f>INDEX(银行日记账明细!T:T,MATCH(A11,银行日记账明细!D:D,0))</f>
        <v>-4700.01</v>
      </c>
      <c r="K11" t="str">
        <f>INDEX(银行日记账明细!J:J,MATCH(A11,银行日记账明细!D:D,0))</f>
        <v>pago FRT N. YSL 230408 2 AL iBanFirst</v>
      </c>
      <c r="L11" t="s">
        <v>485</v>
      </c>
      <c r="M11" t="str">
        <f>INDEX(银行日记账明细!W:W,MATCH(A11,银行日记账明细!D:D,0))</f>
        <v>21810005            其他应付款-优速联</v>
      </c>
    </row>
    <row r="12" spans="1:13" x14ac:dyDescent="0.25">
      <c r="A12" s="12">
        <v>1010</v>
      </c>
      <c r="B12" s="3" t="str">
        <f>INDEX(银行流水!B:B,MATCH(A12,银行流水!A:A,0))</f>
        <v>24/07/2023</v>
      </c>
      <c r="C12" s="3" t="str">
        <f>INDEX(银行流水!C:C,MATCH(A12,银行流水!A:A,0))</f>
        <v>23/07/2023</v>
      </c>
      <c r="D12" t="str">
        <f>INDEX(银行流水!E:E,MATCH(A12,银行流水!A:A,0))</f>
        <v>TRANSFERENCIAS</v>
      </c>
      <c r="E12" t="str">
        <f>INDEX(银行流水!F:F,MATCH(A12,银行流水!A:A,0))</f>
        <v>0001520</v>
      </c>
      <c r="F12" s="5">
        <f>INDEX(银行流水!G:G,MATCH(A12,银行流水!A:A,0))</f>
        <v>2478.98</v>
      </c>
      <c r="G12" s="5">
        <f>INDEX(银行流水!H:H,MATCH(A12,银行流水!A:A,0))</f>
        <v>16222.87</v>
      </c>
      <c r="H12" s="5">
        <f>INDEX(银行日记账明细!T:T,MATCH(A12,银行日记账明细!D:D,0))</f>
        <v>2478.98</v>
      </c>
      <c r="I12" t="str">
        <f>INDEX(银行日记账明细!X:X,MATCH(A12,银行日记账明细!D:D,0))</f>
        <v>MERCA VALL 2022 S.L.</v>
      </c>
      <c r="J12" t="str">
        <f>INDEX(银行日记账明细!Y:Y,MATCH(A12,银行日记账明细!D:D,0))</f>
        <v>B09657651</v>
      </c>
      <c r="K12" t="str">
        <f>INDEX(银行日记账明细!J:J,MATCH(A12,银行日记账明细!D:D,0))</f>
        <v>MERCA VALL 2022 S.L. FTS23/0001520&amp;FTS22/0000616&amp;FTS22/0000309&amp;FTS23/0001519&amp;FTS23/0001568&amp;FTS23/0001565</v>
      </c>
      <c r="L12" t="str">
        <f t="shared" si="0"/>
        <v>FTS23/0001520&amp;FTS22/0000616&amp;FTS22/0000309&amp;FTS23/0001519&amp;FTS23/0001568&amp;FTS23/0001565</v>
      </c>
      <c r="M12" t="str">
        <f>INDEX(银行日记账明细!W:W,MATCH(A12,银行日记账明细!D:D,0))</f>
        <v>1131                应收账款</v>
      </c>
    </row>
    <row r="13" spans="1:13" x14ac:dyDescent="0.25">
      <c r="A13" s="12">
        <v>1011</v>
      </c>
      <c r="B13" s="3" t="str">
        <f>INDEX(银行流水!B:B,MATCH(A13,银行流水!A:A,0))</f>
        <v>24/07/2023</v>
      </c>
      <c r="C13" s="3" t="str">
        <f>INDEX(银行流水!C:C,MATCH(A13,银行流水!A:A,0))</f>
        <v>22/07/2023</v>
      </c>
      <c r="D13" t="str">
        <f>INDEX(银行流水!E:E,MATCH(A13,银行流水!A:A,0))</f>
        <v>TRANSFERENCIAS</v>
      </c>
      <c r="E13" t="str">
        <f>INDEX(银行流水!F:F,MATCH(A13,银行流水!A:A,0))</f>
        <v>FUTURE TELECOM PLUS S.L</v>
      </c>
      <c r="F13" s="5">
        <f>INDEX(银行流水!G:G,MATCH(A13,银行流水!A:A,0))</f>
        <v>684.2</v>
      </c>
      <c r="G13" s="5">
        <f>INDEX(银行流水!H:H,MATCH(A13,银行流水!A:A,0))</f>
        <v>13743.89</v>
      </c>
      <c r="H13" s="5">
        <f>INDEX(银行日记账明细!T:T,MATCH(A13,银行日记账明细!D:D,0))</f>
        <v>684.2</v>
      </c>
      <c r="I13" t="str">
        <f>INDEX(银行日记账明细!X:X,MATCH(A13,银行日记账明细!D:D,0))</f>
        <v>MAJA PROHOGAR S.L</v>
      </c>
      <c r="J13" t="str">
        <f>INDEX(银行日记账明细!Y:Y,MATCH(A13,银行日记账明细!D:D,0))</f>
        <v>B87568283</v>
      </c>
      <c r="K13" t="str">
        <f>INDEX(银行日记账明细!J:J,MATCH(A13,银行日记账明细!D:D,0))</f>
        <v>MAJA PROHOGAR S.L FTS23/0001495</v>
      </c>
      <c r="L13" t="str">
        <f t="shared" si="0"/>
        <v>FTS23/0001495</v>
      </c>
      <c r="M13" t="str">
        <f>INDEX(银行日记账明细!W:W,MATCH(A13,银行日记账明细!D:D,0))</f>
        <v>1131                应收账款</v>
      </c>
    </row>
    <row r="14" spans="1:13" x14ac:dyDescent="0.25">
      <c r="A14" s="12">
        <v>1012</v>
      </c>
      <c r="B14" s="3" t="str">
        <f>INDEX(银行流水!B:B,MATCH(A14,银行流水!A:A,0))</f>
        <v>21/07/2023</v>
      </c>
      <c r="C14" s="3" t="str">
        <f>INDEX(银行流水!C:C,MATCH(A14,银行流水!A:A,0))</f>
        <v>21/07/2023</v>
      </c>
      <c r="D14" t="str">
        <f>INDEX(银行流水!E:E,MATCH(A14,银行流水!A:A,0))</f>
        <v>TRANSFERENCIAS</v>
      </c>
      <c r="E14" t="str">
        <f>INDEX(银行流水!F:F,MATCH(A14,银行流水!A:A,0))</f>
        <v>PAGA FRA N.UE22/0002544 DEL 30/11/2022</v>
      </c>
      <c r="F14" s="5">
        <f>INDEX(银行流水!G:G,MATCH(A14,银行流水!A:A,0))</f>
        <v>-5000</v>
      </c>
      <c r="G14" s="5">
        <f>INDEX(银行流水!H:H,MATCH(A14,银行流水!A:A,0))</f>
        <v>13059.69</v>
      </c>
      <c r="H14" s="5">
        <f>INDEX(银行日记账明细!T:T,MATCH(A14,银行日记账明细!D:D,0))</f>
        <v>-5000</v>
      </c>
      <c r="I14" t="s">
        <v>487</v>
      </c>
      <c r="J14" t="s">
        <v>488</v>
      </c>
      <c r="K14" t="str">
        <f>INDEX(银行日记账明细!J:J,MATCH(A14,银行日记账明细!D:D,0))</f>
        <v>PAGO UNICO STAR EUROPA UE22/0002544</v>
      </c>
      <c r="L14" t="str">
        <f>RIGHT(K14,LEN(K14)+1-FIND("UE",K14))</f>
        <v>UE22/0002544</v>
      </c>
      <c r="M14" t="str">
        <f>INDEX(银行日记账明细!W:W,MATCH(A14,银行日记账明细!D:D,0))</f>
        <v>10090008            在途存款</v>
      </c>
    </row>
    <row r="15" spans="1:13" x14ac:dyDescent="0.25">
      <c r="A15" s="12">
        <v>1013</v>
      </c>
      <c r="B15" s="3" t="str">
        <f>INDEX(银行流水!B:B,MATCH(A15,银行流水!A:A,0))</f>
        <v>21/07/2023</v>
      </c>
      <c r="C15" s="3" t="str">
        <f>INDEX(银行流水!C:C,MATCH(A15,银行流水!A:A,0))</f>
        <v>21/07/2023</v>
      </c>
      <c r="D15" t="str">
        <f>INDEX(银行流水!E:E,MATCH(A15,银行流水!A:A,0))</f>
        <v>TRANSFERENCIAS</v>
      </c>
      <c r="E15" t="str">
        <f>INDEX(银行流水!F:F,MATCH(A15,银行流水!A:A,0))</f>
        <v>FTS23/0001492</v>
      </c>
      <c r="F15" s="5">
        <f>INDEX(银行流水!G:G,MATCH(A15,银行流水!A:A,0))</f>
        <v>227.79</v>
      </c>
      <c r="G15" s="5">
        <f>INDEX(银行流水!H:H,MATCH(A15,银行流水!A:A,0))</f>
        <v>18059.689999999999</v>
      </c>
      <c r="H15" s="5">
        <f>INDEX(银行日记账明细!T:T,MATCH(A15,银行日记账明细!D:D,0))</f>
        <v>227.79</v>
      </c>
      <c r="I15" t="str">
        <f>INDEX(银行日记账明细!X:X,MATCH(A15,银行日记账明细!D:D,0))</f>
        <v>HUANLIANG YANG</v>
      </c>
      <c r="J15" t="str">
        <f>INDEX(银行日记账明细!Y:Y,MATCH(A15,银行日记账明细!D:D,0))</f>
        <v>X5352455X</v>
      </c>
      <c r="K15" t="str">
        <f>INDEX(银行日记账明细!J:J,MATCH(A15,银行日记账明细!D:D,0))</f>
        <v>HUANLIANG YANG FTS23/0001492</v>
      </c>
      <c r="L15" t="str">
        <f t="shared" si="0"/>
        <v>FTS23/0001492</v>
      </c>
      <c r="M15" t="str">
        <f>INDEX(银行日记账明细!W:W,MATCH(A15,银行日记账明细!D:D,0))</f>
        <v>1131                应收账款</v>
      </c>
    </row>
    <row r="16" spans="1:13" x14ac:dyDescent="0.25">
      <c r="A16" s="12">
        <v>1014</v>
      </c>
      <c r="B16" s="3" t="str">
        <f>INDEX(银行流水!B:B,MATCH(A16,银行流水!A:A,0))</f>
        <v>20/07/2023</v>
      </c>
      <c r="C16" s="3" t="str">
        <f>INDEX(银行流水!C:C,MATCH(A16,银行流水!A:A,0))</f>
        <v>20/07/2023</v>
      </c>
      <c r="D16" t="str">
        <f>INDEX(银行流水!E:E,MATCH(A16,银行流水!A:A,0))</f>
        <v>TRANSFERENCIAS</v>
      </c>
      <c r="E16" t="str">
        <f>INDEX(银行流水!F:F,MATCH(A16,银行流水!A:A,0))</f>
        <v>FTS23/0001488.  FTS23/0001497</v>
      </c>
      <c r="F16" s="5">
        <f>INDEX(银行流水!G:G,MATCH(A16,银行流水!A:A,0))</f>
        <v>101.32</v>
      </c>
      <c r="G16" s="5">
        <f>INDEX(银行流水!H:H,MATCH(A16,银行流水!A:A,0))</f>
        <v>17831.900000000001</v>
      </c>
      <c r="H16" s="5">
        <f>INDEX(银行日记账明细!T:T,MATCH(A16,银行日记账明细!D:D,0))</f>
        <v>101.32</v>
      </c>
      <c r="I16" t="str">
        <f>INDEX(银行日记账明细!X:X,MATCH(A16,银行日记账明细!D:D,0))</f>
        <v>LINGWEI ZHANG</v>
      </c>
      <c r="J16" t="str">
        <f>INDEX(银行日记账明细!Y:Y,MATCH(A16,银行日记账明细!D:D,0))</f>
        <v>X5433957T</v>
      </c>
      <c r="K16" t="str">
        <f>INDEX(银行日记账明细!J:J,MATCH(A16,银行日记账明细!D:D,0))</f>
        <v>LINGWEI ZHANG FTS23/0001497&amp;FTS23/0001488</v>
      </c>
      <c r="L16" t="str">
        <f t="shared" si="0"/>
        <v>FTS23/0001497&amp;FTS23/0001488</v>
      </c>
      <c r="M16" t="str">
        <f>INDEX(银行日记账明细!W:W,MATCH(A16,银行日记账明细!D:D,0))</f>
        <v>1131                应收账款</v>
      </c>
    </row>
    <row r="17" spans="1:13" x14ac:dyDescent="0.25">
      <c r="A17" s="12">
        <v>1015</v>
      </c>
      <c r="B17" s="3" t="str">
        <f>INDEX(银行流水!B:B,MATCH(A17,银行流水!A:A,0))</f>
        <v>20/07/2023</v>
      </c>
      <c r="C17" s="3" t="str">
        <f>INDEX(银行流水!C:C,MATCH(A17,银行流水!A:A,0))</f>
        <v>20/07/2023</v>
      </c>
      <c r="D17" t="str">
        <f>INDEX(银行流水!E:E,MATCH(A17,银行流水!A:A,0))</f>
        <v>TRANSFERENCIAS</v>
      </c>
      <c r="E17" t="str">
        <f>INDEX(银行流水!F:F,MATCH(A17,银行流水!A:A,0))</f>
        <v>WANGLE</v>
      </c>
      <c r="F17" s="5">
        <f>INDEX(银行流水!G:G,MATCH(A17,银行流水!A:A,0))</f>
        <v>511.91</v>
      </c>
      <c r="G17" s="5">
        <f>INDEX(银行流水!H:H,MATCH(A17,银行流水!A:A,0))</f>
        <v>17730.580000000002</v>
      </c>
      <c r="H17" s="5">
        <f>INDEX(银行日记账明细!T:T,MATCH(A17,银行日记账明细!D:D,0))</f>
        <v>511.91</v>
      </c>
      <c r="I17" t="str">
        <f>INDEX(银行日记账明细!X:X,MATCH(A17,银行日记账明细!D:D,0))</f>
        <v>LE WANG</v>
      </c>
      <c r="J17" t="str">
        <f>INDEX(银行日记账明细!Y:Y,MATCH(A17,银行日记账明细!D:D,0))</f>
        <v>X6673377L</v>
      </c>
      <c r="K17" t="str">
        <f>INDEX(银行日记账明细!J:J,MATCH(A17,银行日记账明细!D:D,0))</f>
        <v>LE WANG FTS23/0001478</v>
      </c>
      <c r="L17" t="str">
        <f t="shared" si="0"/>
        <v>FTS23/0001478</v>
      </c>
      <c r="M17" t="str">
        <f>INDEX(银行日记账明细!W:W,MATCH(A17,银行日记账明细!D:D,0))</f>
        <v>1131                应收账款</v>
      </c>
    </row>
    <row r="18" spans="1:13" x14ac:dyDescent="0.25">
      <c r="A18" s="12">
        <v>1016</v>
      </c>
      <c r="B18" s="3" t="str">
        <f>INDEX(银行流水!B:B,MATCH(A18,银行流水!A:A,0))</f>
        <v>20/07/2023</v>
      </c>
      <c r="C18" s="3" t="str">
        <f>INDEX(银行流水!C:C,MATCH(A18,银行流水!A:A,0))</f>
        <v>20/07/2023</v>
      </c>
      <c r="D18" t="str">
        <f>INDEX(银行流水!E:E,MATCH(A18,银行流水!A:A,0))</f>
        <v>TRANSFERENCIAS</v>
      </c>
      <c r="E18" t="str">
        <f>INDEX(银行流水!F:F,MATCH(A18,银行流水!A:A,0))</f>
        <v>FACTURA?FTS23 0001455? FTS23 0001457</v>
      </c>
      <c r="F18" s="5">
        <f>INDEX(银行流水!G:G,MATCH(A18,银行流水!A:A,0))</f>
        <v>1195.1500000000001</v>
      </c>
      <c r="G18" s="5">
        <f>INDEX(银行流水!H:H,MATCH(A18,银行流水!A:A,0))</f>
        <v>17218.669999999998</v>
      </c>
      <c r="H18" s="5">
        <f>INDEX(银行日记账明细!T:T,MATCH(A18,银行日记账明细!D:D,0))</f>
        <v>1195.1500000000001</v>
      </c>
      <c r="I18" t="str">
        <f>INDEX(银行日记账明细!X:X,MATCH(A18,银行日记账明细!D:D,0))</f>
        <v>MULTIHOGAR CAMBADOS S.L</v>
      </c>
      <c r="J18" t="str">
        <f>INDEX(银行日记账明细!Y:Y,MATCH(A18,银行日记账明细!D:D,0))</f>
        <v>B01856202</v>
      </c>
      <c r="K18" t="str">
        <f>INDEX(银行日记账明细!J:J,MATCH(A18,银行日记账明细!D:D,0))</f>
        <v>MULTIHOGAR CAMBADOS S.L FTS23/0001455&amp;FTS23/0001457</v>
      </c>
      <c r="L18" t="str">
        <f t="shared" si="0"/>
        <v>FTS23/0001455&amp;FTS23/0001457</v>
      </c>
      <c r="M18" t="str">
        <f>INDEX(银行日记账明细!W:W,MATCH(A18,银行日记账明细!D:D,0))</f>
        <v>1131                应收账款</v>
      </c>
    </row>
    <row r="19" spans="1:13" x14ac:dyDescent="0.25">
      <c r="A19" s="12">
        <v>1017</v>
      </c>
      <c r="B19" s="3" t="str">
        <f>INDEX(银行流水!B:B,MATCH(A19,银行流水!A:A,0))</f>
        <v>20/07/2023</v>
      </c>
      <c r="C19" s="3" t="str">
        <f>INDEX(银行流水!C:C,MATCH(A19,银行流水!A:A,0))</f>
        <v>20/07/2023</v>
      </c>
      <c r="D19" t="str">
        <f>INDEX(银行流水!E:E,MATCH(A19,银行流水!A:A,0))</f>
        <v>TRANSFERENCIAS</v>
      </c>
      <c r="E19" t="str">
        <f>INDEX(银行流水!F:F,MATCH(A19,银行流水!A:A,0))</f>
        <v>FACTURA FTS23 0001431</v>
      </c>
      <c r="F19" s="5">
        <f>INDEX(银行流水!G:G,MATCH(A19,银行流水!A:A,0))</f>
        <v>2359.96</v>
      </c>
      <c r="G19" s="5">
        <f>INDEX(银行流水!H:H,MATCH(A19,银行流水!A:A,0))</f>
        <v>16023.52</v>
      </c>
      <c r="H19" s="5">
        <f>INDEX(银行日记账明细!T:T,MATCH(A19,银行日记账明细!D:D,0))</f>
        <v>2359.96</v>
      </c>
      <c r="I19" t="str">
        <f>INDEX(银行日记账明细!X:X,MATCH(A19,银行日记账明细!D:D,0))</f>
        <v>MADE IN CHINA 2022 S.L 米克</v>
      </c>
      <c r="J19" t="str">
        <f>INDEX(银行日记账明细!Y:Y,MATCH(A19,银行日记账明细!D:D,0))</f>
        <v>B72494727</v>
      </c>
      <c r="K19" t="str">
        <f>INDEX(银行日记账明细!J:J,MATCH(A19,银行日记账明细!D:D,0))</f>
        <v>MADE IN CHINA 2022 S.L 米克 FTS23/0001431</v>
      </c>
      <c r="L19" t="str">
        <f t="shared" si="0"/>
        <v>FTS23/0001431</v>
      </c>
      <c r="M19" t="str">
        <f>INDEX(银行日记账明细!W:W,MATCH(A19,银行日记账明细!D:D,0))</f>
        <v>1131                应收账款</v>
      </c>
    </row>
    <row r="20" spans="1:13" x14ac:dyDescent="0.25">
      <c r="A20" s="12">
        <v>1018</v>
      </c>
      <c r="B20" s="3" t="str">
        <f>INDEX(银行流水!B:B,MATCH(A20,银行流水!A:A,0))</f>
        <v>20/07/2023</v>
      </c>
      <c r="C20" s="3" t="str">
        <f>INDEX(银行流水!C:C,MATCH(A20,银行流水!A:A,0))</f>
        <v>20/07/2023</v>
      </c>
      <c r="D20" t="str">
        <f>INDEX(银行流水!E:E,MATCH(A20,银行流水!A:A,0))</f>
        <v>TRANSFERENCIAS</v>
      </c>
      <c r="E20" t="str">
        <f>INDEX(银行流水!F:F,MATCH(A20,银行流水!A:A,0))</f>
        <v>factura:FTS23/0001279 y abono</v>
      </c>
      <c r="F20" s="5">
        <f>INDEX(银行流水!G:G,MATCH(A20,银行流水!A:A,0))</f>
        <v>5515.23</v>
      </c>
      <c r="G20" s="5">
        <f>INDEX(银行流水!H:H,MATCH(A20,银行流水!A:A,0))</f>
        <v>13663.56</v>
      </c>
      <c r="H20" s="5">
        <f>INDEX(银行日记账明细!T:T,MATCH(A20,银行日记账明细!D:D,0))</f>
        <v>5515.23</v>
      </c>
      <c r="I20" t="str">
        <f>INDEX(银行日记账明细!X:X,MATCH(A20,银行日记账明细!D:D,0))</f>
        <v>SHOPPING CENTER CHINATOWN S.L</v>
      </c>
      <c r="J20" t="str">
        <f>INDEX(银行日记账明细!Y:Y,MATCH(A20,银行日记账明细!D:D,0))</f>
        <v>B76647536</v>
      </c>
      <c r="K20" t="str">
        <f>INDEX(银行日记账明细!J:J,MATCH(A20,银行日记账明细!D:D,0))</f>
        <v>SHOPPING CENTER CHINATOWN S.L FTS23/0001279&amp;FTS23/0001268&amp;FTS23/0001271</v>
      </c>
      <c r="L20" t="str">
        <f t="shared" si="0"/>
        <v>FTS23/0001279&amp;FTS23/0001268&amp;FTS23/0001271</v>
      </c>
      <c r="M20" t="str">
        <f>INDEX(银行日记账明细!W:W,MATCH(A20,银行日记账明细!D:D,0))</f>
        <v>1131                应收账款</v>
      </c>
    </row>
    <row r="21" spans="1:13" x14ac:dyDescent="0.25">
      <c r="A21" s="12">
        <v>1019</v>
      </c>
      <c r="B21" s="3" t="str">
        <f>INDEX(银行流水!B:B,MATCH(A21,银行流水!A:A,0))</f>
        <v>20/07/2023</v>
      </c>
      <c r="C21" s="3" t="str">
        <f>INDEX(银行流水!C:C,MATCH(A21,银行流水!A:A,0))</f>
        <v>20/07/2023</v>
      </c>
      <c r="D21" t="str">
        <f>INDEX(银行流水!E:E,MATCH(A21,银行流水!A:A,0))</f>
        <v>TRANSFERENCIAS</v>
      </c>
      <c r="E21" t="str">
        <f>INDEX(银行流水!F:F,MATCH(A21,银行流水!A:A,0))</f>
        <v>BAZAR FAMILY 2020 S.L FTS23 0001479</v>
      </c>
      <c r="F21" s="5">
        <f>INDEX(银行流水!G:G,MATCH(A21,银行流水!A:A,0))</f>
        <v>882.7</v>
      </c>
      <c r="G21" s="5">
        <f>INDEX(银行流水!H:H,MATCH(A21,银行流水!A:A,0))</f>
        <v>8148.33</v>
      </c>
      <c r="H21" s="5">
        <f>INDEX(银行日记账明细!T:T,MATCH(A21,银行日记账明细!D:D,0))</f>
        <v>882.7</v>
      </c>
      <c r="I21" t="str">
        <f>INDEX(银行日记账明细!X:X,MATCH(A21,银行日记账明细!D:D,0))</f>
        <v>BAZAR FAMILY 2020 S.L</v>
      </c>
      <c r="J21" t="str">
        <f>INDEX(银行日记账明细!Y:Y,MATCH(A21,银行日记账明细!D:D,0))</f>
        <v>B44802486</v>
      </c>
      <c r="K21" t="str">
        <f>INDEX(银行日记账明细!J:J,MATCH(A21,银行日记账明细!D:D,0))</f>
        <v>BAZAR FAMILY 2020 S.L FTS23/0001479</v>
      </c>
      <c r="L21" t="str">
        <f t="shared" si="0"/>
        <v>FTS23/0001479</v>
      </c>
      <c r="M21" t="str">
        <f>INDEX(银行日记账明细!W:W,MATCH(A21,银行日记账明细!D:D,0))</f>
        <v>1131                应收账款</v>
      </c>
    </row>
    <row r="22" spans="1:13" x14ac:dyDescent="0.25">
      <c r="A22" s="12">
        <v>1020</v>
      </c>
      <c r="B22" s="3" t="str">
        <f>INDEX(银行流水!B:B,MATCH(A22,银行流水!A:A,0))</f>
        <v>19/07/2023</v>
      </c>
      <c r="C22" s="3" t="str">
        <f>INDEX(银行流水!C:C,MATCH(A22,银行流水!A:A,0))</f>
        <v>21/07/2023</v>
      </c>
      <c r="D22" t="str">
        <f>INDEX(银行流水!E:E,MATCH(A22,银行流水!A:A,0))</f>
        <v>ABONO POR CHEQUE INGRESADO EN CUENTA</v>
      </c>
      <c r="E22" t="str">
        <f>INDEX(银行流水!F:F,MATCH(A22,银行流水!A:A,0))</f>
        <v>017082-020070702-4</v>
      </c>
      <c r="F22" s="5">
        <f>INDEX(银行流水!G:G,MATCH(A22,银行流水!A:A,0))</f>
        <v>1330</v>
      </c>
      <c r="G22" s="5">
        <f>INDEX(银行流水!H:H,MATCH(A22,银行流水!A:A,0))</f>
        <v>7265.63</v>
      </c>
      <c r="H22" s="5">
        <f>INDEX(银行日记账明细!T:T,MATCH(A22,银行日记账明细!D:D,0))</f>
        <v>1330</v>
      </c>
      <c r="I22" t="str">
        <f>INDEX(银行日记账明细!X:X,MATCH(A22,银行日记账明细!D:D,0))</f>
        <v>EL AZRAK MERJANI HAMZA</v>
      </c>
      <c r="J22" t="str">
        <f>INDEX(银行日记账明细!Y:Y,MATCH(A22,银行日记账明细!D:D,0))</f>
        <v>04660340B</v>
      </c>
      <c r="K22" t="str">
        <f>INDEX(银行日记账明细!J:J,MATCH(A22,银行日记账明细!D:D,0))</f>
        <v>支票 EL AZRAK MERJANI HAMZA FTS23/371</v>
      </c>
      <c r="L22" t="str">
        <f t="shared" si="0"/>
        <v>FTS23/371</v>
      </c>
      <c r="M22" t="str">
        <f>INDEX(银行日记账明细!W:W,MATCH(A22,银行日记账明细!D:D,0))</f>
        <v>1131                应收账款</v>
      </c>
    </row>
    <row r="23" spans="1:13" x14ac:dyDescent="0.25">
      <c r="A23" s="12">
        <v>1021</v>
      </c>
      <c r="B23" s="3" t="str">
        <f>INDEX(银行流水!B:B,MATCH(A23,银行流水!A:A,0))</f>
        <v>19/07/2023</v>
      </c>
      <c r="C23" s="3" t="str">
        <f>INDEX(银行流水!C:C,MATCH(A23,银行流水!A:A,0))</f>
        <v>19/07/2023</v>
      </c>
      <c r="D23" t="str">
        <f>INDEX(银行流水!E:E,MATCH(A23,银行流水!A:A,0))</f>
        <v>ABONO POR CHEQUE INGRESADO EN CUENTA</v>
      </c>
      <c r="E23" t="str">
        <f>INDEX(银行流水!F:F,MATCH(A23,银行流水!A:A,0))</f>
        <v>017082-020070702-4</v>
      </c>
      <c r="F23" s="5">
        <f>INDEX(银行流水!G:G,MATCH(A23,银行流水!A:A,0))</f>
        <v>2046.86</v>
      </c>
      <c r="G23" s="5">
        <f>INDEX(银行流水!H:H,MATCH(A23,银行流水!A:A,0))</f>
        <v>5935.63</v>
      </c>
      <c r="H23" s="5">
        <f>INDEX(银行日记账明细!T:T,MATCH(A23,银行日记账明细!D:D,0))</f>
        <v>2046.86</v>
      </c>
      <c r="I23" t="str">
        <f>INDEX(银行日记账明细!X:X,MATCH(A23,银行日记账明细!D:D,0))</f>
        <v>REY MARKET 2021 S.L.</v>
      </c>
      <c r="J23" t="str">
        <f>INDEX(银行日记账明细!Y:Y,MATCH(A23,银行日记账明细!D:D,0))</f>
        <v>B05488338</v>
      </c>
      <c r="K23" t="str">
        <f>INDEX(银行日记账明细!J:J,MATCH(A23,银行日记账明细!D:D,0))</f>
        <v>支票 REY MARKET 2021 S.L. FTS23/1162</v>
      </c>
      <c r="L23" t="str">
        <f t="shared" si="0"/>
        <v>FTS23/1162</v>
      </c>
      <c r="M23" t="str">
        <f>INDEX(银行日记账明细!W:W,MATCH(A23,银行日记账明细!D:D,0))</f>
        <v>1131                应收账款</v>
      </c>
    </row>
    <row r="24" spans="1:13" x14ac:dyDescent="0.25">
      <c r="A24" s="12">
        <v>1022</v>
      </c>
      <c r="B24" s="3" t="str">
        <f>INDEX(银行流水!B:B,MATCH(A24,银行流水!A:A,0))</f>
        <v>19/07/2023</v>
      </c>
      <c r="C24" s="3" t="str">
        <f>INDEX(银行流水!C:C,MATCH(A24,银行流水!A:A,0))</f>
        <v>19/07/2023</v>
      </c>
      <c r="D24" t="str">
        <f>INDEX(银行流水!E:E,MATCH(A24,银行流水!A:A,0))</f>
        <v>TRANSFERENCIAS</v>
      </c>
      <c r="E24" t="str">
        <f>INDEX(银行流水!F:F,MATCH(A24,银行流水!A:A,0))</f>
        <v>XIAOJUN CHEN</v>
      </c>
      <c r="F24" s="5">
        <f>INDEX(银行流水!G:G,MATCH(A24,银行流水!A:A,0))</f>
        <v>981.77</v>
      </c>
      <c r="G24" s="5">
        <f>INDEX(银行流水!H:H,MATCH(A24,银行流水!A:A,0))</f>
        <v>3888.77</v>
      </c>
      <c r="H24" s="5">
        <f>INDEX(银行日记账明细!T:T,MATCH(A24,银行日记账明细!D:D,0))</f>
        <v>981.77</v>
      </c>
      <c r="I24" t="str">
        <f>INDEX(银行日记账明细!X:X,MATCH(A24,银行日记账明细!D:D,0))</f>
        <v>XIAOJUN CHEN</v>
      </c>
      <c r="J24" t="str">
        <f>INDEX(银行日记账明细!Y:Y,MATCH(A24,银行日记账明细!D:D,0))</f>
        <v>X2355194V</v>
      </c>
      <c r="K24" t="str">
        <f>INDEX(银行日记账明细!J:J,MATCH(A24,银行日记账明细!D:D,0))</f>
        <v>XIAOJUN CHEN FTS23/0001471,FTS23/0001463,FTS23/0001459</v>
      </c>
      <c r="L24" t="str">
        <f t="shared" si="0"/>
        <v>FTS23/0001471,FTS23/0001463,FTS23/0001459</v>
      </c>
      <c r="M24" t="str">
        <f>INDEX(银行日记账明细!W:W,MATCH(A24,银行日记账明细!D:D,0))</f>
        <v>1131                应收账款</v>
      </c>
    </row>
    <row r="25" spans="1:13" x14ac:dyDescent="0.25">
      <c r="A25" s="12">
        <v>1023</v>
      </c>
      <c r="B25" s="3" t="str">
        <f>INDEX(银行流水!B:B,MATCH(A25,银行流水!A:A,0))</f>
        <v>19/07/2023</v>
      </c>
      <c r="C25" s="3" t="str">
        <f>INDEX(银行流水!C:C,MATCH(A25,银行流水!A:A,0))</f>
        <v>19/07/2023</v>
      </c>
      <c r="D25" t="str">
        <f>INDEX(银行流水!E:E,MATCH(A25,银行流水!A:A,0))</f>
        <v>TRANSFERENCIAS</v>
      </c>
      <c r="E25" t="str">
        <f>INDEX(银行流水!F:F,MATCH(A25,银行流水!A:A,0))</f>
        <v>FAC. FTS23/0001458</v>
      </c>
      <c r="F25" s="5">
        <f>INDEX(银行流水!G:G,MATCH(A25,银行流水!A:A,0))</f>
        <v>220.33</v>
      </c>
      <c r="G25" s="5">
        <f>INDEX(银行流水!H:H,MATCH(A25,银行流水!A:A,0))</f>
        <v>2907</v>
      </c>
      <c r="H25" s="5">
        <f>INDEX(银行日记账明细!T:T,MATCH(A25,银行日记账明细!D:D,0))</f>
        <v>220.33</v>
      </c>
      <c r="I25" t="str">
        <f>INDEX(银行日记账明细!X:X,MATCH(A25,银行日记账明细!D:D,0))</f>
        <v>WYR HIPERMARKET S.L</v>
      </c>
      <c r="J25" t="str">
        <f>INDEX(银行日记账明细!Y:Y,MATCH(A25,银行日记账明细!D:D,0))</f>
        <v>B94023736</v>
      </c>
      <c r="K25" t="str">
        <f>INDEX(银行日记账明细!J:J,MATCH(A25,银行日记账明细!D:D,0))</f>
        <v>WYR HIPERMARKET S.L FTS23/0001458</v>
      </c>
      <c r="L25" t="str">
        <f t="shared" si="0"/>
        <v>FTS23/0001458</v>
      </c>
      <c r="M25" t="str">
        <f>INDEX(银行日记账明细!W:W,MATCH(A25,银行日记账明细!D:D,0))</f>
        <v>1131                应收账款</v>
      </c>
    </row>
    <row r="26" spans="1:13" x14ac:dyDescent="0.25">
      <c r="A26" s="12">
        <v>1024</v>
      </c>
      <c r="B26" s="3" t="str">
        <f>INDEX(银行流水!B:B,MATCH(A26,银行流水!A:A,0))</f>
        <v>19/07/2023</v>
      </c>
      <c r="C26" s="3" t="str">
        <f>INDEX(银行流水!C:C,MATCH(A26,银行流水!A:A,0))</f>
        <v>19/07/2023</v>
      </c>
      <c r="D26" t="str">
        <f>INDEX(银行流水!E:E,MATCH(A26,银行流水!A:A,0))</f>
        <v>TRANSFERENCIAS</v>
      </c>
      <c r="E26" t="str">
        <f>INDEX(银行流水!F:F,MATCH(A26,银行流水!A:A,0))</f>
        <v>Pago factura n.FTS23/0001443</v>
      </c>
      <c r="F26" s="5">
        <f>INDEX(银行流水!G:G,MATCH(A26,银行流水!A:A,0))</f>
        <v>399.8</v>
      </c>
      <c r="G26" s="5">
        <f>INDEX(银行流水!H:H,MATCH(A26,银行流水!A:A,0))</f>
        <v>2686.67</v>
      </c>
      <c r="H26" s="5">
        <f>INDEX(银行日记账明细!T:T,MATCH(A26,银行日记账明细!D:D,0))</f>
        <v>399.8</v>
      </c>
      <c r="I26" t="str">
        <f>INDEX(银行日记账明细!X:X,MATCH(A26,银行日记账明细!D:D,0))</f>
        <v>GRAN BAZAR HAO LI S.L.</v>
      </c>
      <c r="J26" t="str">
        <f>INDEX(银行日记账明细!Y:Y,MATCH(A26,银行日记账明细!D:D,0))</f>
        <v>B27827617</v>
      </c>
      <c r="K26" t="str">
        <f>INDEX(银行日记账明细!J:J,MATCH(A26,银行日记账明细!D:D,0))</f>
        <v>GRAN BAZAR HAO LI S.L. FTS23/0001443</v>
      </c>
      <c r="L26" t="str">
        <f t="shared" si="0"/>
        <v>FTS23/0001443</v>
      </c>
      <c r="M26" t="str">
        <f>INDEX(银行日记账明细!W:W,MATCH(A26,银行日记账明细!D:D,0))</f>
        <v>1131                应收账款</v>
      </c>
    </row>
    <row r="27" spans="1:13" x14ac:dyDescent="0.25">
      <c r="A27" s="12">
        <v>1025</v>
      </c>
      <c r="B27" s="3" t="str">
        <f>INDEX(银行流水!B:B,MATCH(A27,银行流水!A:A,0))</f>
        <v>18/07/2023</v>
      </c>
      <c r="C27" s="3" t="str">
        <f>INDEX(银行流水!C:C,MATCH(A27,银行流水!A:A,0))</f>
        <v>18/07/2023</v>
      </c>
      <c r="D27" t="str">
        <f>INDEX(银行流水!E:E,MATCH(A27,银行流水!A:A,0))</f>
        <v>TRANSFERENCIAS</v>
      </c>
      <c r="E27" t="str">
        <f>INDEX(银行流水!F:F,MATCH(A27,银行流水!A:A,0))</f>
        <v>PAGO FRA N. UE22/0002544</v>
      </c>
      <c r="F27" s="5">
        <f>INDEX(银行流水!G:G,MATCH(A27,银行流水!A:A,0))</f>
        <v>-10000</v>
      </c>
      <c r="G27" s="5">
        <f>INDEX(银行流水!H:H,MATCH(A27,银行流水!A:A,0))</f>
        <v>2286.87</v>
      </c>
      <c r="H27" s="5">
        <f>INDEX(银行日记账明细!T:T,MATCH(A27,银行日记账明细!D:D,0))</f>
        <v>-10000</v>
      </c>
      <c r="I27" t="s">
        <v>487</v>
      </c>
      <c r="J27" t="s">
        <v>488</v>
      </c>
      <c r="K27" t="str">
        <f>INDEX(银行日记账明细!J:J,MATCH(A27,银行日记账明细!D:D,0))</f>
        <v>转10000 无手续费 PAGO UNICO STAR EUROPA UE22/0002544</v>
      </c>
      <c r="L27" t="str">
        <f>RIGHT(K27,LEN(K27)+1-FIND("UE",K27))</f>
        <v>UE22/0002544</v>
      </c>
      <c r="M27" t="str">
        <f>INDEX(银行日记账明细!W:W,MATCH(A27,银行日记账明细!D:D,0))</f>
        <v>10090008            在途存款</v>
      </c>
    </row>
    <row r="28" spans="1:13" x14ac:dyDescent="0.25">
      <c r="A28" s="12">
        <v>1026</v>
      </c>
      <c r="B28" s="3" t="str">
        <f>INDEX(银行流水!B:B,MATCH(A28,银行流水!A:A,0))</f>
        <v>17/07/2023</v>
      </c>
      <c r="C28" s="3" t="str">
        <f>INDEX(银行流水!C:C,MATCH(A28,银行流水!A:A,0))</f>
        <v>17/07/2023</v>
      </c>
      <c r="D28" t="str">
        <f>INDEX(银行流水!E:E,MATCH(A28,银行流水!A:A,0))</f>
        <v>TRANSFERENCIAS</v>
      </c>
      <c r="E28" t="str">
        <f>INDEX(银行流水!F:F,MATCH(A28,银行流水!A:A,0))</f>
        <v>FTS23 0001441</v>
      </c>
      <c r="F28" s="5">
        <f>INDEX(银行流水!G:G,MATCH(A28,银行流水!A:A,0))</f>
        <v>533.42999999999995</v>
      </c>
      <c r="G28" s="5">
        <f>INDEX(银行流水!H:H,MATCH(A28,银行流水!A:A,0))</f>
        <v>12286.87</v>
      </c>
      <c r="H28" s="5">
        <f>INDEX(银行日记账明细!T:T,MATCH(A28,银行日记账明细!D:D,0))</f>
        <v>533.42999999999995</v>
      </c>
      <c r="I28" t="str">
        <f>INDEX(银行日记账明细!X:X,MATCH(A28,银行日记账明细!D:D,0))</f>
        <v>JUHE YAN-XIN HE C.B</v>
      </c>
      <c r="J28" t="str">
        <f>INDEX(银行日记账明细!Y:Y,MATCH(A28,银行日记账明细!D:D,0))</f>
        <v>E42829234</v>
      </c>
      <c r="K28" t="str">
        <f>INDEX(银行日记账明细!J:J,MATCH(A28,银行日记账明细!D:D,0))</f>
        <v>JUHE YAN-XIN HE C.B FTS23/0001441</v>
      </c>
      <c r="L28" t="str">
        <f t="shared" si="0"/>
        <v>FTS23/0001441</v>
      </c>
      <c r="M28" t="str">
        <f>INDEX(银行日记账明细!W:W,MATCH(A28,银行日记账明细!D:D,0))</f>
        <v>1131                应收账款</v>
      </c>
    </row>
    <row r="29" spans="1:13" x14ac:dyDescent="0.25">
      <c r="A29" s="12">
        <v>1027</v>
      </c>
      <c r="B29" s="3" t="str">
        <f>INDEX(银行流水!B:B,MATCH(A29,银行流水!A:A,0))</f>
        <v>17/07/2023</v>
      </c>
      <c r="C29" s="3" t="str">
        <f>INDEX(银行流水!C:C,MATCH(A29,银行流水!A:A,0))</f>
        <v>15/07/2023</v>
      </c>
      <c r="D29" t="str">
        <f>INDEX(银行流水!E:E,MATCH(A29,银行流水!A:A,0))</f>
        <v>LIQUIDACION DE INTERESES-COMISIONES-GASTOS</v>
      </c>
      <c r="F29" s="5">
        <f>INDEX(银行流水!G:G,MATCH(A29,银行流水!A:A,0))</f>
        <v>-12</v>
      </c>
      <c r="G29" s="5">
        <f>INDEX(银行流水!H:H,MATCH(A29,银行流水!A:A,0))</f>
        <v>11753.44</v>
      </c>
      <c r="H29" s="5">
        <f>INDEX(银行日记账明细!T:T,MATCH(A29,银行日记账明细!D:D,0))</f>
        <v>-12</v>
      </c>
      <c r="K29" t="str">
        <f>INDEX(银行日记账明细!J:J,MATCH(A29,银行日记账明细!D:D,0))</f>
        <v>BBVA 手续费 LIQUIDACION DE INTERESES-COMISIONES-GASTOS</v>
      </c>
      <c r="M29" t="str">
        <f>INDEX(银行日记账明细!W:W,MATCH(A29,银行日记账明细!D:D,0))</f>
        <v>55030001            手续费</v>
      </c>
    </row>
    <row r="30" spans="1:13" x14ac:dyDescent="0.25">
      <c r="A30" s="12">
        <v>1028</v>
      </c>
      <c r="B30" s="3" t="str">
        <f>INDEX(银行流水!B:B,MATCH(A30,银行流水!A:A,0))</f>
        <v>14/07/2023</v>
      </c>
      <c r="C30" s="3" t="str">
        <f>INDEX(银行流水!C:C,MATCH(A30,银行流水!A:A,0))</f>
        <v>14/07/2023</v>
      </c>
      <c r="D30" t="str">
        <f>INDEX(银行流水!E:E,MATCH(A30,银行流水!A:A,0))</f>
        <v>TRANSFERENCIAS</v>
      </c>
      <c r="E30" t="str">
        <f>INDEX(银行流水!F:F,MATCH(A30,银行流水!A:A,0))</f>
        <v>FTS23/0001307</v>
      </c>
      <c r="F30" s="5">
        <f>INDEX(银行流水!G:G,MATCH(A30,银行流水!A:A,0))</f>
        <v>4070.68</v>
      </c>
      <c r="G30" s="5">
        <f>INDEX(银行流水!H:H,MATCH(A30,银行流水!A:A,0))</f>
        <v>11765.44</v>
      </c>
      <c r="H30" s="5">
        <f>INDEX(银行日记账明细!T:T,MATCH(A30,银行日记账明细!D:D,0))</f>
        <v>4070.68</v>
      </c>
      <c r="I30" t="str">
        <f>INDEX(银行日记账明细!X:X,MATCH(A30,银行日记账明细!D:D,0))</f>
        <v>DOKI 168 S.L</v>
      </c>
      <c r="J30" t="str">
        <f>INDEX(银行日记账明细!Y:Y,MATCH(A30,银行日记账明细!D:D,0))</f>
        <v>B66776782</v>
      </c>
      <c r="K30" t="str">
        <f>INDEX(银行日记账明细!J:J,MATCH(A30,银行日记账明细!D:D,0))</f>
        <v>DOKI 168 S.L FTS23/0001307</v>
      </c>
      <c r="L30" t="str">
        <f t="shared" si="0"/>
        <v>FTS23/0001307</v>
      </c>
      <c r="M30" t="str">
        <f>INDEX(银行日记账明细!W:W,MATCH(A30,银行日记账明细!D:D,0))</f>
        <v>1131                应收账款</v>
      </c>
    </row>
    <row r="31" spans="1:13" x14ac:dyDescent="0.25">
      <c r="A31" s="12">
        <v>1029</v>
      </c>
      <c r="B31" s="3" t="str">
        <f>INDEX(银行流水!B:B,MATCH(A31,银行流水!A:A,0))</f>
        <v>13/07/2023</v>
      </c>
      <c r="C31" s="3" t="str">
        <f>INDEX(银行流水!C:C,MATCH(A31,银行流水!A:A,0))</f>
        <v>13/07/2023</v>
      </c>
      <c r="D31" t="str">
        <f>INDEX(银行流水!E:E,MATCH(A31,银行流水!A:A,0))</f>
        <v>TRANSFERENCIAS</v>
      </c>
      <c r="E31" t="str">
        <f>INDEX(银行流水!F:F,MATCH(A31,银行流水!A:A,0))</f>
        <v>MULTICENTRO ORIENTAL S.L.B16837288</v>
      </c>
      <c r="F31" s="5">
        <f>INDEX(银行流水!G:G,MATCH(A31,银行流水!A:A,0))</f>
        <v>1127.43</v>
      </c>
      <c r="G31" s="5">
        <f>INDEX(银行流水!H:H,MATCH(A31,银行流水!A:A,0))</f>
        <v>7694.76</v>
      </c>
      <c r="H31" s="5">
        <f>INDEX(银行日记账明细!T:T,MATCH(A31,银行日记账明细!D:D,0))</f>
        <v>1127.43</v>
      </c>
      <c r="I31" t="str">
        <f>INDEX(银行日记账明细!X:X,MATCH(A31,银行日记账明细!D:D,0))</f>
        <v>MULTICENTRO ORIENTAL S.L</v>
      </c>
      <c r="J31" t="str">
        <f>INDEX(银行日记账明细!Y:Y,MATCH(A31,银行日记账明细!D:D,0))</f>
        <v>B16837288</v>
      </c>
      <c r="K31" t="str">
        <f>INDEX(银行日记账明细!J:J,MATCH(A31,银行日记账明细!D:D,0))</f>
        <v>MULTICENTRO ORIENTAL S.L FTS22/0000343</v>
      </c>
      <c r="L31" t="str">
        <f t="shared" si="0"/>
        <v>FTS22/0000343</v>
      </c>
      <c r="M31" t="str">
        <f>INDEX(银行日记账明细!W:W,MATCH(A31,银行日记账明细!D:D,0))</f>
        <v>1131                应收账款</v>
      </c>
    </row>
    <row r="32" spans="1:13" x14ac:dyDescent="0.25">
      <c r="A32" s="12">
        <v>1030</v>
      </c>
      <c r="B32" s="3" t="str">
        <f>INDEX(银行流水!B:B,MATCH(A32,银行流水!A:A,0))</f>
        <v>12/07/2023</v>
      </c>
      <c r="C32" s="3" t="str">
        <f>INDEX(银行流水!C:C,MATCH(A32,银行流水!A:A,0))</f>
        <v>12/07/2023</v>
      </c>
      <c r="D32" t="str">
        <f>INDEX(银行流水!E:E,MATCH(A32,银行流水!A:A,0))</f>
        <v>TRANSFERENCIAS</v>
      </c>
      <c r="E32" t="str">
        <f>INDEX(银行流水!F:F,MATCH(A32,银行流水!A:A,0))</f>
        <v>NUHUA HE PAGAR N.FAC.FTS23/0001353 Y FTS23/0001351</v>
      </c>
      <c r="F32" s="5">
        <f>INDEX(银行流水!G:G,MATCH(A32,银行流水!A:A,0))</f>
        <v>594.29999999999995</v>
      </c>
      <c r="G32" s="5">
        <f>INDEX(银行流水!H:H,MATCH(A32,银行流水!A:A,0))</f>
        <v>6567.33</v>
      </c>
      <c r="H32" s="5">
        <f>INDEX(银行日记账明细!T:T,MATCH(A32,银行日记账明细!D:D,0))</f>
        <v>594.29999999999995</v>
      </c>
      <c r="I32" t="str">
        <f>INDEX(银行日记账明细!X:X,MATCH(A32,银行日记账明细!D:D,0))</f>
        <v>NUHUA HE</v>
      </c>
      <c r="J32" t="str">
        <f>INDEX(银行日记账明细!Y:Y,MATCH(A32,银行日记账明细!D:D,0))</f>
        <v>X2973802V</v>
      </c>
      <c r="K32" t="str">
        <f>INDEX(银行日记账明细!J:J,MATCH(A32,银行日记账明细!D:D,0))</f>
        <v>NUHUA HE FTS23/0001353 &amp; FTS23/0001351</v>
      </c>
      <c r="L32" t="str">
        <f t="shared" si="0"/>
        <v>FTS23/0001353 &amp; FTS23/0001351</v>
      </c>
      <c r="M32" t="str">
        <f>INDEX(银行日记账明细!W:W,MATCH(A32,银行日记账明细!D:D,0))</f>
        <v>1131                应收账款</v>
      </c>
    </row>
    <row r="33" spans="1:13" x14ac:dyDescent="0.25">
      <c r="A33" s="12" t="s">
        <v>473</v>
      </c>
      <c r="B33" s="3" t="str">
        <f>INDEX(银行流水!B:B,MATCH(A33,银行流水!A:A,0))</f>
        <v>12/07/2023</v>
      </c>
      <c r="C33" s="3" t="str">
        <f>INDEX(银行流水!C:C,MATCH(A33,银行流水!A:A,0))</f>
        <v>12/07/2023</v>
      </c>
      <c r="D33" t="str">
        <f>INDEX(银行流水!E:E,MATCH(A33,银行流水!A:A,0))</f>
        <v>ORDENES PAGO EMITIDAS EN MONEDA LOCAL</v>
      </c>
      <c r="E33" t="str">
        <f>INDEX(银行流水!F:F,MATCH(A33,银行流水!A:A,0))</f>
        <v>paga FT N. 233002 UNICO 230302 2 Y UNICO 230402 1</v>
      </c>
      <c r="F33" s="5">
        <f>INDEX(银行流水!G:G,MATCH(A33,银行流水!A:A,0))</f>
        <v>-35312.47</v>
      </c>
      <c r="G33" s="5">
        <f>INDEX(银行流水!H:H,MATCH(A33,银行流水!A:A,0))</f>
        <v>5973.03</v>
      </c>
      <c r="H33" s="5">
        <f>INDEX(银行日记账明细!T:T,MATCH(A33,银行日记账明细!D:D,0))</f>
        <v>-8004.99</v>
      </c>
      <c r="K33" t="str">
        <f>INDEX(银行日记账明细!J:J,MATCH(A33,银行日记账明细!D:D,0))</f>
        <v>付款发票HK USLINK FT N.UNICO-230402-1 $20000; @1.0986 euro8004.99；</v>
      </c>
      <c r="L33" t="s">
        <v>489</v>
      </c>
      <c r="M33" t="str">
        <f>INDEX(银行日记账明细!W:W,MATCH(A33,银行日记账明细!D:D,0))</f>
        <v>21810005            其他应付款-优速联</v>
      </c>
    </row>
    <row r="34" spans="1:13" x14ac:dyDescent="0.25">
      <c r="A34" s="12" t="s">
        <v>474</v>
      </c>
      <c r="H34" s="5">
        <f>INDEX(银行日记账明细!T:T,MATCH(A34,银行日记账明细!D:D,0))</f>
        <v>-27307.48</v>
      </c>
      <c r="K34" t="str">
        <f>INDEX(银行日记账明细!J:J,MATCH(A34,银行日记账明细!D:D,0))</f>
        <v>euro 27307.48 @1.0986 $30000 FUZHOU USLINK FT N.233002 UNICO-230302-2；</v>
      </c>
      <c r="L34" t="s">
        <v>490</v>
      </c>
      <c r="M34" t="str">
        <f>INDEX(银行日记账明细!W:W,MATCH(A34,银行日记账明细!D:D,0))</f>
        <v>21810005            其他应付款-优速联</v>
      </c>
    </row>
    <row r="35" spans="1:13" x14ac:dyDescent="0.25">
      <c r="A35" s="12">
        <v>1032</v>
      </c>
      <c r="B35" s="3" t="str">
        <f>INDEX(银行流水!B:B,MATCH(A35,银行流水!A:A,0))</f>
        <v>11/07/2023</v>
      </c>
      <c r="C35" s="3" t="str">
        <f>INDEX(银行流水!C:C,MATCH(A35,银行流水!A:A,0))</f>
        <v>11/07/2023</v>
      </c>
      <c r="D35" t="str">
        <f>INDEX(银行流水!E:E,MATCH(A35,银行流水!A:A,0))</f>
        <v>TRANSFERENCIAS</v>
      </c>
      <c r="E35" t="str">
        <f>INDEX(银行流水!F:F,MATCH(A35,银行流水!A:A,0))</f>
        <v>0001115</v>
      </c>
      <c r="F35" s="5">
        <f>INDEX(银行流水!G:G,MATCH(A35,银行流水!A:A,0))</f>
        <v>421.05</v>
      </c>
      <c r="G35" s="5">
        <f>INDEX(银行流水!H:H,MATCH(A35,银行流水!A:A,0))</f>
        <v>41285.5</v>
      </c>
      <c r="H35" s="5">
        <f>INDEX(银行日记账明细!T:T,MATCH(A35,银行日记账明细!D:D,0))</f>
        <v>421.05</v>
      </c>
      <c r="I35" t="str">
        <f>INDEX(银行日记账明细!X:X,MATCH(A35,银行日记账明细!D:D,0))</f>
        <v>PROXIM YES S.L</v>
      </c>
      <c r="J35" t="str">
        <f>INDEX(银行日记账明细!Y:Y,MATCH(A35,银行日记账明细!D:D,0))</f>
        <v>B16613473</v>
      </c>
      <c r="K35" t="str">
        <f>INDEX(银行日记账明细!J:J,MATCH(A35,银行日记账明细!D:D,0))</f>
        <v>PROXIM YES S.L FTS23/0001427 &amp; FTS23/0001410</v>
      </c>
      <c r="L35" t="str">
        <f t="shared" si="0"/>
        <v>FTS23/0001427 &amp; FTS23/0001410</v>
      </c>
      <c r="M35" t="str">
        <f>INDEX(银行日记账明细!W:W,MATCH(A35,银行日记账明细!D:D,0))</f>
        <v>1131                应收账款</v>
      </c>
    </row>
    <row r="36" spans="1:13" x14ac:dyDescent="0.25">
      <c r="A36" s="12">
        <v>1033</v>
      </c>
      <c r="B36" s="3" t="str">
        <f>INDEX(银行流水!B:B,MATCH(A36,银行流水!A:A,0))</f>
        <v>11/07/2023</v>
      </c>
      <c r="C36" s="3" t="str">
        <f>INDEX(银行流水!C:C,MATCH(A36,银行流水!A:A,0))</f>
        <v>11/07/2023</v>
      </c>
      <c r="D36" t="str">
        <f>INDEX(银行流水!E:E,MATCH(A36,银行流水!A:A,0))</f>
        <v>TRANSFERENCIAS</v>
      </c>
      <c r="E36" t="str">
        <f>INDEX(银行流水!F:F,MATCH(A36,银行流水!A:A,0))</f>
        <v>PAGAR FACTURA FTS23/0001349</v>
      </c>
      <c r="F36" s="5">
        <f>INDEX(银行流水!G:G,MATCH(A36,银行流水!A:A,0))</f>
        <v>5053.5</v>
      </c>
      <c r="G36" s="5">
        <f>INDEX(银行流水!H:H,MATCH(A36,银行流水!A:A,0))</f>
        <v>40864.449999999997</v>
      </c>
      <c r="H36" s="5">
        <f>INDEX(银行日记账明细!T:T,MATCH(A36,银行日记账明细!D:D,0))</f>
        <v>5053.5</v>
      </c>
      <c r="I36" t="str">
        <f>INDEX(银行日记账明细!X:X,MATCH(A36,银行日记账明细!D:D,0))</f>
        <v>UNIFORZ TRADE S.L 齐力</v>
      </c>
      <c r="J36" t="str">
        <f>INDEX(银行日记账明细!Y:Y,MATCH(A36,银行日记账明细!D:D,0))</f>
        <v>B27806603</v>
      </c>
      <c r="K36" t="str">
        <f>INDEX(银行日记账明细!J:J,MATCH(A36,银行日记账明细!D:D,0))</f>
        <v>UNIFORZ TRADE S.L FTS23/0001349</v>
      </c>
      <c r="L36" t="str">
        <f t="shared" si="0"/>
        <v>FTS23/0001349</v>
      </c>
      <c r="M36" t="str">
        <f>INDEX(银行日记账明细!W:W,MATCH(A36,银行日记账明细!D:D,0))</f>
        <v>1131                应收账款</v>
      </c>
    </row>
    <row r="37" spans="1:13" x14ac:dyDescent="0.25">
      <c r="A37" s="12">
        <v>1034</v>
      </c>
      <c r="B37" s="3" t="str">
        <f>INDEX(银行流水!B:B,MATCH(A37,银行流水!A:A,0))</f>
        <v>10/07/2023</v>
      </c>
      <c r="C37" s="3" t="str">
        <f>INDEX(银行流水!C:C,MATCH(A37,银行流水!A:A,0))</f>
        <v>10/07/2023</v>
      </c>
      <c r="D37" t="str">
        <f>INDEX(银行流水!E:E,MATCH(A37,银行流水!A:A,0))</f>
        <v>TRANSFERENCIAS</v>
      </c>
      <c r="E37" t="str">
        <f>INDEX(银行流水!F:F,MATCH(A37,银行流水!A:A,0))</f>
        <v>PAGO FACTURA FTS230001404</v>
      </c>
      <c r="F37" s="5">
        <f>INDEX(银行流水!G:G,MATCH(A37,银行流水!A:A,0))</f>
        <v>725.38</v>
      </c>
      <c r="G37" s="5">
        <f>INDEX(银行流水!H:H,MATCH(A37,银行流水!A:A,0))</f>
        <v>35810.949999999997</v>
      </c>
      <c r="H37" s="5">
        <f>INDEX(银行日记账明细!T:T,MATCH(A37,银行日记账明细!D:D,0))</f>
        <v>725.38</v>
      </c>
      <c r="I37" t="str">
        <f>INDEX(银行日记账明细!X:X,MATCH(A37,银行日记账明细!D:D,0))</f>
        <v>GRAN BAZAR FAMILIA S.L</v>
      </c>
      <c r="J37" t="str">
        <f>INDEX(银行日记账明细!Y:Y,MATCH(A37,银行日记账明细!D:D,0))</f>
        <v>B47799630</v>
      </c>
      <c r="K37" t="str">
        <f>INDEX(银行日记账明细!J:J,MATCH(A37,银行日记账明细!D:D,0))</f>
        <v>GRAN BAZAR FAMILIA S.L  FTS23/0001404</v>
      </c>
      <c r="L37" t="str">
        <f t="shared" si="0"/>
        <v>FTS23/0001404</v>
      </c>
      <c r="M37" t="str">
        <f>INDEX(银行日记账明细!W:W,MATCH(A37,银行日记账明细!D:D,0))</f>
        <v>1131                应收账款</v>
      </c>
    </row>
    <row r="38" spans="1:13" x14ac:dyDescent="0.25">
      <c r="A38" s="12">
        <v>1035</v>
      </c>
      <c r="B38" s="3" t="str">
        <f>INDEX(银行流水!B:B,MATCH(A38,银行流水!A:A,0))</f>
        <v>10/07/2023</v>
      </c>
      <c r="C38" s="3" t="str">
        <f>INDEX(银行流水!C:C,MATCH(A38,银行流水!A:A,0))</f>
        <v>12/07/2023</v>
      </c>
      <c r="D38" t="str">
        <f>INDEX(银行流水!E:E,MATCH(A38,银行流水!A:A,0))</f>
        <v>ABONO POR CHEQUE INGRESADO EN CUENTA</v>
      </c>
      <c r="E38" t="str">
        <f>INDEX(银行流水!F:F,MATCH(A38,银行流水!A:A,0))</f>
        <v>017082-029166351-5</v>
      </c>
      <c r="F38" s="5">
        <f>INDEX(银行流水!G:G,MATCH(A38,银行流水!A:A,0))</f>
        <v>5892.26</v>
      </c>
      <c r="G38" s="5">
        <f>INDEX(银行流水!H:H,MATCH(A38,银行流水!A:A,0))</f>
        <v>35085.57</v>
      </c>
      <c r="H38" s="5">
        <f>INDEX(银行日记账明细!T:T,MATCH(A38,银行日记账明细!D:D,0))</f>
        <v>5892.26</v>
      </c>
      <c r="I38" t="str">
        <f>INDEX(银行日记账明细!X:X,MATCH(A38,银行日记账明细!D:D,0))</f>
        <v>STOCK IN SPAIN ELECTRONICS S.L 步步高</v>
      </c>
      <c r="J38" t="str">
        <f>INDEX(银行日记账明细!Y:Y,MATCH(A38,银行日记账明细!D:D,0))</f>
        <v>B90296666</v>
      </c>
      <c r="K38" t="str">
        <f>INDEX(银行日记账明细!J:J,MATCH(A38,银行日记账明细!D:D,0))</f>
        <v>支票 STOCKAGO ECOM,S.L FTS23/0001205</v>
      </c>
      <c r="L38" t="str">
        <f t="shared" si="0"/>
        <v>FTS23/0001205</v>
      </c>
      <c r="M38" t="str">
        <f>INDEX(银行日记账明细!W:W,MATCH(A38,银行日记账明细!D:D,0))</f>
        <v>1131                应收账款</v>
      </c>
    </row>
    <row r="39" spans="1:13" x14ac:dyDescent="0.25">
      <c r="A39" s="12">
        <v>1036</v>
      </c>
      <c r="B39" s="3" t="str">
        <f>INDEX(银行流水!B:B,MATCH(A39,银行流水!A:A,0))</f>
        <v>10/07/2023</v>
      </c>
      <c r="C39" s="3" t="str">
        <f>INDEX(银行流水!C:C,MATCH(A39,银行流水!A:A,0))</f>
        <v>10/07/2023</v>
      </c>
      <c r="D39" t="str">
        <f>INDEX(银行流水!E:E,MATCH(A39,银行流水!A:A,0))</f>
        <v>TRANSFERENCIAS</v>
      </c>
      <c r="E39" t="str">
        <f>INDEX(银行流水!F:F,MATCH(A39,银行流水!A:A,0))</f>
        <v>FTS23?0001403</v>
      </c>
      <c r="F39" s="5">
        <f>INDEX(银行流水!G:G,MATCH(A39,银行流水!A:A,0))</f>
        <v>1021.51</v>
      </c>
      <c r="G39" s="5">
        <f>INDEX(银行流水!H:H,MATCH(A39,银行流水!A:A,0))</f>
        <v>29193.31</v>
      </c>
      <c r="H39" s="5">
        <f>INDEX(银行日记账明细!T:T,MATCH(A39,银行日记账明细!D:D,0))</f>
        <v>1021.51</v>
      </c>
      <c r="I39" t="str">
        <f>INDEX(银行日记账明细!X:X,MATCH(A39,银行日记账明细!D:D,0))</f>
        <v>HIPER PAJARITAS S.L.U</v>
      </c>
      <c r="J39" t="str">
        <f>INDEX(银行日记账明细!Y:Y,MATCH(A39,银行日记账明细!D:D,0))</f>
        <v>B13706254</v>
      </c>
      <c r="K39" t="str">
        <f>INDEX(银行日记账明细!J:J,MATCH(A39,银行日记账明细!D:D,0))</f>
        <v>HIPER PAJARITAS S.L.U  FTS23/0001403</v>
      </c>
      <c r="L39" t="str">
        <f t="shared" si="0"/>
        <v>FTS23/0001403</v>
      </c>
      <c r="M39" t="str">
        <f>INDEX(银行日记账明细!W:W,MATCH(A39,银行日记账明细!D:D,0))</f>
        <v>1131                应收账款</v>
      </c>
    </row>
    <row r="40" spans="1:13" x14ac:dyDescent="0.25">
      <c r="A40" s="12">
        <v>1037</v>
      </c>
      <c r="B40" s="3" t="str">
        <f>INDEX(银行流水!B:B,MATCH(A40,银行流水!A:A,0))</f>
        <v>10/07/2023</v>
      </c>
      <c r="C40" s="3" t="str">
        <f>INDEX(银行流水!C:C,MATCH(A40,银行流水!A:A,0))</f>
        <v>08/07/2023</v>
      </c>
      <c r="D40" t="str">
        <f>INDEX(银行流水!E:E,MATCH(A40,银行流水!A:A,0))</f>
        <v>TRANSFERENCIAS</v>
      </c>
      <c r="E40" t="str">
        <f>INDEX(银行流水!F:F,MATCH(A40,银行流水!A:A,0))</f>
        <v>NUMERO.FACT.FTS23/0001322</v>
      </c>
      <c r="F40" s="5">
        <f>INDEX(银行流水!G:G,MATCH(A40,银行流水!A:A,0))</f>
        <v>496.17</v>
      </c>
      <c r="G40" s="5">
        <f>INDEX(银行流水!H:H,MATCH(A40,银行流水!A:A,0))</f>
        <v>28171.8</v>
      </c>
      <c r="H40" s="5">
        <f>INDEX(银行日记账明细!T:T,MATCH(A40,银行日记账明细!D:D,0))</f>
        <v>496.17</v>
      </c>
      <c r="I40" t="str">
        <f>INDEX(银行日记账明细!X:X,MATCH(A40,银行日记账明细!D:D,0))</f>
        <v>MEIZHOU ZHU</v>
      </c>
      <c r="J40" t="str">
        <f>INDEX(银行日记账明细!Y:Y,MATCH(A40,银行日记账明细!D:D,0))</f>
        <v>X1209197H</v>
      </c>
      <c r="K40" t="str">
        <f>INDEX(银行日记账明细!J:J,MATCH(A40,银行日记账明细!D:D,0))</f>
        <v>MEIZHOU ZHU FTS23/0001317</v>
      </c>
      <c r="L40" t="str">
        <f t="shared" si="0"/>
        <v>FTS23/0001317</v>
      </c>
      <c r="M40" t="str">
        <f>INDEX(银行日记账明细!W:W,MATCH(A40,银行日记账明细!D:D,0))</f>
        <v>1131                应收账款</v>
      </c>
    </row>
    <row r="41" spans="1:13" x14ac:dyDescent="0.25">
      <c r="A41" s="12">
        <v>1038</v>
      </c>
      <c r="B41" s="3" t="str">
        <f>INDEX(银行流水!B:B,MATCH(A41,银行流水!A:A,0))</f>
        <v>10/07/2023</v>
      </c>
      <c r="C41" s="3" t="str">
        <f>INDEX(银行流水!C:C,MATCH(A41,银行流水!A:A,0))</f>
        <v>10/07/2023</v>
      </c>
      <c r="D41" t="str">
        <f>INDEX(银行流水!E:E,MATCH(A41,银行流水!A:A,0))</f>
        <v>TRANSFERENCIAS</v>
      </c>
      <c r="E41" t="str">
        <f>INDEX(银行流水!F:F,MATCH(A41,银行流水!A:A,0))</f>
        <v>DEVOLUCION A FTS23/1352 YUN LAI FU S.L DOBLE PAGO</v>
      </c>
      <c r="F41" s="5">
        <f>INDEX(银行流水!G:G,MATCH(A41,银行流水!A:A,0))</f>
        <v>-790.83</v>
      </c>
      <c r="G41" s="5">
        <f>INDEX(银行流水!H:H,MATCH(A41,银行流水!A:A,0))</f>
        <v>27675.63</v>
      </c>
      <c r="H41" s="5">
        <f>INDEX(银行日记账明细!T:T,MATCH(A41,银行日记账明细!D:D,0))</f>
        <v>-790.83</v>
      </c>
      <c r="I41" t="str">
        <f>INDEX(银行日记账明细!X:X,MATCH(A41,银行日记账明细!D:D,0))</f>
        <v>YUN LAI FU S.L.</v>
      </c>
      <c r="J41" t="str">
        <f>INDEX(银行日记账明细!Y:Y,MATCH(A41,银行日记账明细!D:D,0))</f>
        <v>B71177307</v>
      </c>
      <c r="K41" t="str">
        <f>INDEX(银行日记账明细!J:J,MATCH(A41,银行日记账明细!D:D,0))</f>
        <v>错误付款应退回客户YUN LAI FU S.L. FTS23/0001352</v>
      </c>
      <c r="L41" t="str">
        <f t="shared" si="0"/>
        <v>FTS23/0001352</v>
      </c>
      <c r="M41" t="str">
        <f>INDEX(银行日记账明细!W:W,MATCH(A41,银行日记账明细!D:D,0))</f>
        <v>2131                预收账款</v>
      </c>
    </row>
    <row r="42" spans="1:13" x14ac:dyDescent="0.25">
      <c r="A42" s="12">
        <v>1039</v>
      </c>
      <c r="B42" s="3" t="str">
        <f>INDEX(银行流水!B:B,MATCH(A42,银行流水!A:A,0))</f>
        <v>07/07/2023</v>
      </c>
      <c r="C42" s="3" t="str">
        <f>INDEX(银行流水!C:C,MATCH(A42,银行流水!A:A,0))</f>
        <v>07/07/2023</v>
      </c>
      <c r="D42" t="str">
        <f>INDEX(银行流水!E:E,MATCH(A42,银行流水!A:A,0))</f>
        <v>TRANSFERENCIAS</v>
      </c>
      <c r="E42" t="str">
        <f>INDEX(银行流水!F:F,MATCH(A42,银行流水!A:A,0))</f>
        <v>factura:FTS23/0001255</v>
      </c>
      <c r="F42" s="5">
        <f>INDEX(银行流水!G:G,MATCH(A42,银行流水!A:A,0))</f>
        <v>1403.77</v>
      </c>
      <c r="G42" s="5">
        <f>INDEX(银行流水!H:H,MATCH(A42,银行流水!A:A,0))</f>
        <v>28466.46</v>
      </c>
      <c r="H42" s="5">
        <f>INDEX(银行日记账明细!T:T,MATCH(A42,银行日记账明细!D:D,0))</f>
        <v>1403.77</v>
      </c>
      <c r="I42" t="str">
        <f>INDEX(银行日记账明细!X:X,MATCH(A42,银行日记账明细!D:D,0))</f>
        <v>WIND HOME STORE S.L</v>
      </c>
      <c r="J42" t="str">
        <f>INDEX(银行日记账明细!Y:Y,MATCH(A42,银行日记账明细!D:D,0))</f>
        <v>B76726736</v>
      </c>
      <c r="K42" t="str">
        <f>INDEX(银行日记账明细!J:J,MATCH(A42,银行日记账明细!D:D,0))</f>
        <v>WIND HOME STORE S.L  FTS23/0001255</v>
      </c>
      <c r="L42" t="str">
        <f t="shared" si="0"/>
        <v>FTS23/0001255</v>
      </c>
      <c r="M42" t="str">
        <f>INDEX(银行日记账明细!W:W,MATCH(A42,银行日记账明细!D:D,0))</f>
        <v>1131                应收账款</v>
      </c>
    </row>
    <row r="43" spans="1:13" x14ac:dyDescent="0.25">
      <c r="A43" s="12">
        <v>1040</v>
      </c>
      <c r="B43" s="3" t="str">
        <f>INDEX(银行流水!B:B,MATCH(A43,银行流水!A:A,0))</f>
        <v>06/07/2023</v>
      </c>
      <c r="C43" s="3" t="str">
        <f>INDEX(银行流水!C:C,MATCH(A43,银行流水!A:A,0))</f>
        <v>10/07/2023</v>
      </c>
      <c r="D43" t="str">
        <f>INDEX(银行流水!E:E,MATCH(A43,银行流水!A:A,0))</f>
        <v>ABONO POR CHEQUE INGRESADO EN CUENTA</v>
      </c>
      <c r="E43" t="str">
        <f>INDEX(银行流水!F:F,MATCH(A43,银行流水!A:A,0))</f>
        <v>017082-028764898-9</v>
      </c>
      <c r="F43" s="5">
        <f>INDEX(银行流水!G:G,MATCH(A43,银行流水!A:A,0))</f>
        <v>577.04</v>
      </c>
      <c r="G43" s="5">
        <f>INDEX(银行流水!H:H,MATCH(A43,银行流水!A:A,0))</f>
        <v>27062.69</v>
      </c>
      <c r="H43" s="5">
        <f>INDEX(银行日记账明细!T:T,MATCH(A43,银行日记账明细!D:D,0))</f>
        <v>577.04</v>
      </c>
      <c r="I43" t="str">
        <f>INDEX(银行日记账明细!X:X,MATCH(A43,银行日记账明细!D:D,0))</f>
        <v>MAXICHINA SEXTO MADRID S.L</v>
      </c>
      <c r="J43" t="str">
        <f>INDEX(银行日记账明细!Y:Y,MATCH(A43,银行日记账明细!D:D,0))</f>
        <v>B87394425</v>
      </c>
      <c r="K43" t="str">
        <f>INDEX(银行日记账明细!J:J,MATCH(A43,银行日记账明细!D:D,0))</f>
        <v>支票托收 MAXICHINA SEXTO MADRID S.L   FTS23/0001045</v>
      </c>
      <c r="L43" t="str">
        <f t="shared" si="0"/>
        <v>FTS23/0001045</v>
      </c>
      <c r="M43" t="str">
        <f>INDEX(银行日记账明细!W:W,MATCH(A43,银行日记账明细!D:D,0))</f>
        <v>1131                应收账款</v>
      </c>
    </row>
    <row r="44" spans="1:13" x14ac:dyDescent="0.25">
      <c r="A44" s="12">
        <v>1041</v>
      </c>
      <c r="B44" s="3" t="str">
        <f>INDEX(银行流水!B:B,MATCH(A44,银行流水!A:A,0))</f>
        <v>06/07/2023</v>
      </c>
      <c r="C44" s="3" t="str">
        <f>INDEX(银行流水!C:C,MATCH(A44,银行流水!A:A,0))</f>
        <v>10/07/2023</v>
      </c>
      <c r="D44" t="str">
        <f>INDEX(银行流水!E:E,MATCH(A44,银行流水!A:A,0))</f>
        <v>ABONO POR CHEQUE INGRESADO EN CUENTA</v>
      </c>
      <c r="E44" t="str">
        <f>INDEX(银行流水!F:F,MATCH(A44,银行流水!A:A,0))</f>
        <v>017082-028764898-9</v>
      </c>
      <c r="F44" s="5">
        <f>INDEX(银行流水!G:G,MATCH(A44,银行流水!A:A,0))</f>
        <v>1344.96</v>
      </c>
      <c r="G44" s="5">
        <f>INDEX(银行流水!H:H,MATCH(A44,银行流水!A:A,0))</f>
        <v>26485.65</v>
      </c>
      <c r="H44" s="5">
        <f>INDEX(银行日记账明细!T:T,MATCH(A44,银行日记账明细!D:D,0))</f>
        <v>1344.96</v>
      </c>
      <c r="I44" t="s">
        <v>492</v>
      </c>
      <c r="J44" t="s">
        <v>491</v>
      </c>
      <c r="K44" t="str">
        <f>INDEX(银行日记账明细!J:J,MATCH(A44,银行日记账明细!D:D,0))</f>
        <v>支票托收 郭水文客户已收现金 挂郭水文往来 LIHUA CHEN FTS23/0001108</v>
      </c>
      <c r="L44" t="str">
        <f t="shared" si="0"/>
        <v>FTS23/0001108</v>
      </c>
      <c r="M44" t="str">
        <f>INDEX(银行日记账明细!W:W,MATCH(A44,银行日记账明细!D:D,0))</f>
        <v>11330001            员工欠款</v>
      </c>
    </row>
    <row r="45" spans="1:13" x14ac:dyDescent="0.25">
      <c r="A45" s="12">
        <v>1042</v>
      </c>
      <c r="B45" s="3" t="str">
        <f>INDEX(银行流水!B:B,MATCH(A45,银行流水!A:A,0))</f>
        <v>05/07/2023</v>
      </c>
      <c r="C45" s="3" t="str">
        <f>INDEX(银行流水!C:C,MATCH(A45,银行流水!A:A,0))</f>
        <v>05/07/2023</v>
      </c>
      <c r="D45" t="str">
        <f>INDEX(银行流水!E:E,MATCH(A45,银行流水!A:A,0))</f>
        <v>TRANSFERENCIAS</v>
      </c>
      <c r="E45" t="str">
        <f>INDEX(银行流水!F:F,MATCH(A45,银行流水!A:A,0))</f>
        <v>NúMERO FACTURA 0001319</v>
      </c>
      <c r="F45" s="5">
        <f>INDEX(银行流水!G:G,MATCH(A45,银行流水!A:A,0))</f>
        <v>655.83</v>
      </c>
      <c r="G45" s="5">
        <f>INDEX(银行流水!H:H,MATCH(A45,银行流水!A:A,0))</f>
        <v>25140.69</v>
      </c>
      <c r="H45" s="5">
        <f>INDEX(银行日记账明细!T:T,MATCH(A45,银行日记账明细!D:D,0))</f>
        <v>655.83</v>
      </c>
      <c r="I45" t="str">
        <f>INDEX(银行日记账明细!X:X,MATCH(A45,银行日记账明细!D:D,0))</f>
        <v>BEST DECORACION HOUSE S.L</v>
      </c>
      <c r="J45" t="str">
        <f>INDEX(银行日记账明细!Y:Y,MATCH(A45,银行日记账明细!D:D,0))</f>
        <v>B88229208</v>
      </c>
      <c r="K45" t="str">
        <f>INDEX(银行日记账明细!J:J,MATCH(A45,银行日记账明细!D:D,0))</f>
        <v>BEST DECORACION HOUSE S.L FTS23/0001319</v>
      </c>
      <c r="L45" t="str">
        <f t="shared" si="0"/>
        <v>FTS23/0001319</v>
      </c>
      <c r="M45" t="str">
        <f>INDEX(银行日记账明细!W:W,MATCH(A45,银行日记账明细!D:D,0))</f>
        <v>1131                应收账款</v>
      </c>
    </row>
    <row r="46" spans="1:13" x14ac:dyDescent="0.25">
      <c r="A46" s="12">
        <v>1043</v>
      </c>
      <c r="B46" s="3" t="str">
        <f>INDEX(银行流水!B:B,MATCH(A46,银行流水!A:A,0))</f>
        <v>05/07/2023</v>
      </c>
      <c r="C46" s="3" t="str">
        <f>INDEX(银行流水!C:C,MATCH(A46,银行流水!A:A,0))</f>
        <v>05/07/2023</v>
      </c>
      <c r="D46" t="str">
        <f>INDEX(银行流水!E:E,MATCH(A46,银行流水!A:A,0))</f>
        <v>PAGO DE NOMINAS POR SU CUENTA</v>
      </c>
      <c r="E46" t="str">
        <f>INDEX(银行流水!F:F,MATCH(A46,银行流水!A:A,0))</f>
        <v>NOMINA DE JUNIO 2023</v>
      </c>
      <c r="F46" s="5">
        <f>INDEX(银行流水!G:G,MATCH(A46,银行流水!A:A,0))</f>
        <v>-1237.56</v>
      </c>
      <c r="G46" s="5">
        <f>INDEX(银行流水!H:H,MATCH(A46,银行流水!A:A,0))</f>
        <v>24484.86</v>
      </c>
      <c r="H46" s="5">
        <f>INDEX(银行日记账明细!T:T,MATCH(A46,银行日记账明细!D:D,0))</f>
        <v>-1237.56</v>
      </c>
      <c r="I46" t="s">
        <v>477</v>
      </c>
      <c r="K46" t="str">
        <f>INDEX(银行日记账明细!J:J,MATCH(A46,银行日记账明细!D:D,0))</f>
        <v>NOMINA 05 KAI LIN 林凯6月工资</v>
      </c>
      <c r="L46" t="s">
        <v>476</v>
      </c>
      <c r="M46" t="str">
        <f>INDEX(银行日记账明细!W:W,MATCH(A46,银行日记账明细!D:D,0))</f>
        <v>2151                应付工资</v>
      </c>
    </row>
    <row r="47" spans="1:13" x14ac:dyDescent="0.25">
      <c r="A47" s="12">
        <v>1044</v>
      </c>
      <c r="B47" s="3" t="str">
        <f>INDEX(银行流水!B:B,MATCH(A47,银行流水!A:A,0))</f>
        <v>05/07/2023</v>
      </c>
      <c r="C47" s="3" t="str">
        <f>INDEX(银行流水!C:C,MATCH(A47,银行流水!A:A,0))</f>
        <v>05/07/2023</v>
      </c>
      <c r="D47" t="str">
        <f>INDEX(银行流水!E:E,MATCH(A47,银行流水!A:A,0))</f>
        <v>PAGO DE NOMINAS POR SU CUENTA</v>
      </c>
      <c r="E47" t="str">
        <f>INDEX(银行流水!F:F,MATCH(A47,银行流水!A:A,0))</f>
        <v>NOMINA DE JUNIO 2023</v>
      </c>
      <c r="F47" s="5">
        <f>INDEX(银行流水!G:G,MATCH(A47,银行流水!A:A,0))</f>
        <v>-1214.01</v>
      </c>
      <c r="G47" s="5">
        <f>INDEX(银行流水!H:H,MATCH(A47,银行流水!A:A,0))</f>
        <v>25722.42</v>
      </c>
      <c r="H47" s="5">
        <f>INDEX(银行日记账明细!T:T,MATCH(A47,银行日记账明细!D:D,0))</f>
        <v>-1214.01</v>
      </c>
      <c r="I47" t="s">
        <v>478</v>
      </c>
      <c r="K47" t="str">
        <f>INDEX(银行日记账明细!J:J,MATCH(A47,银行日记账明细!D:D,0))</f>
        <v>NOMINA 06 XIYU OU 欧锡玉6月工资</v>
      </c>
      <c r="L47" t="s">
        <v>476</v>
      </c>
      <c r="M47" t="str">
        <f>INDEX(银行日记账明细!W:W,MATCH(A47,银行日记账明细!D:D,0))</f>
        <v>2151                应付工资</v>
      </c>
    </row>
    <row r="48" spans="1:13" x14ac:dyDescent="0.25">
      <c r="A48" s="12">
        <v>1045</v>
      </c>
      <c r="B48" s="3" t="str">
        <f>INDEX(银行流水!B:B,MATCH(A48,银行流水!A:A,0))</f>
        <v>05/07/2023</v>
      </c>
      <c r="C48" s="3" t="str">
        <f>INDEX(银行流水!C:C,MATCH(A48,银行流水!A:A,0))</f>
        <v>05/07/2023</v>
      </c>
      <c r="D48" t="str">
        <f>INDEX(银行流水!E:E,MATCH(A48,银行流水!A:A,0))</f>
        <v>PAGO DE NOMINAS POR SU CUENTA</v>
      </c>
      <c r="E48" t="str">
        <f>INDEX(银行流水!F:F,MATCH(A48,银行流水!A:A,0))</f>
        <v>NOMINA DE JUNIO 2023</v>
      </c>
      <c r="F48" s="5">
        <f>INDEX(银行流水!G:G,MATCH(A48,银行流水!A:A,0))</f>
        <v>-653.76</v>
      </c>
      <c r="G48" s="5">
        <f>INDEX(银行流水!H:H,MATCH(A48,银行流水!A:A,0))</f>
        <v>26936.43</v>
      </c>
      <c r="H48" s="5">
        <f>INDEX(银行日记账明细!T:T,MATCH(A48,银行日记账明细!D:D,0))</f>
        <v>-653.76</v>
      </c>
      <c r="I48" t="s">
        <v>479</v>
      </c>
      <c r="K48" t="str">
        <f>INDEX(银行日记账明细!J:J,MATCH(A48,银行日记账明细!D:D,0))</f>
        <v>NOMINA 06 SUN YANCHENG 孙岩成06月工资</v>
      </c>
      <c r="L48" t="s">
        <v>476</v>
      </c>
      <c r="M48" t="str">
        <f>INDEX(银行日记账明细!W:W,MATCH(A48,银行日记账明细!D:D,0))</f>
        <v>2151                应付工资</v>
      </c>
    </row>
    <row r="49" spans="1:13" x14ac:dyDescent="0.25">
      <c r="A49" s="12">
        <v>1046</v>
      </c>
      <c r="B49" s="3" t="str">
        <f>INDEX(银行流水!B:B,MATCH(A49,银行流水!A:A,0))</f>
        <v>05/07/2023</v>
      </c>
      <c r="C49" s="3" t="str">
        <f>INDEX(银行流水!C:C,MATCH(A49,银行流水!A:A,0))</f>
        <v>05/07/2023</v>
      </c>
      <c r="D49" t="str">
        <f>INDEX(银行流水!E:E,MATCH(A49,银行流水!A:A,0))</f>
        <v>PAGO DE NOMINAS POR SU CUENTA</v>
      </c>
      <c r="E49" t="str">
        <f>INDEX(银行流水!F:F,MATCH(A49,银行流水!A:A,0))</f>
        <v>NOMINA DE JUNIO 2023</v>
      </c>
      <c r="F49" s="5">
        <f>INDEX(银行流水!G:G,MATCH(A49,银行流水!A:A,0))</f>
        <v>-945.66</v>
      </c>
      <c r="G49" s="5">
        <f>INDEX(银行流水!H:H,MATCH(A49,银行流水!A:A,0))</f>
        <v>27590.19</v>
      </c>
      <c r="H49" s="5">
        <f>INDEX(银行日记账明细!T:T,MATCH(A49,银行日记账明细!D:D,0))</f>
        <v>-945.66</v>
      </c>
      <c r="I49" t="s">
        <v>480</v>
      </c>
      <c r="K49" t="str">
        <f>INDEX(银行日记账明细!J:J,MATCH(A49,银行日记账明细!D:D,0))</f>
        <v>NOMINA 06 WANG MENGMENG 王梦梦6月工资</v>
      </c>
      <c r="L49" t="s">
        <v>476</v>
      </c>
      <c r="M49" t="str">
        <f>INDEX(银行日记账明细!W:W,MATCH(A49,银行日记账明细!D:D,0))</f>
        <v>2151                应付工资</v>
      </c>
    </row>
    <row r="50" spans="1:13" x14ac:dyDescent="0.25">
      <c r="A50" s="12">
        <v>1047</v>
      </c>
      <c r="B50" s="3" t="str">
        <f>INDEX(银行流水!B:B,MATCH(A50,银行流水!A:A,0))</f>
        <v>05/07/2023</v>
      </c>
      <c r="C50" s="3" t="str">
        <f>INDEX(银行流水!C:C,MATCH(A50,银行流水!A:A,0))</f>
        <v>05/07/2023</v>
      </c>
      <c r="D50" t="str">
        <f>INDEX(银行流水!E:E,MATCH(A50,银行流水!A:A,0))</f>
        <v>PAGO DE NOMINAS POR SU CUENTA</v>
      </c>
      <c r="E50" t="str">
        <f>INDEX(银行流水!F:F,MATCH(A50,银行流水!A:A,0))</f>
        <v>NOMINA DE JUNIO 2023</v>
      </c>
      <c r="F50" s="5">
        <f>INDEX(银行流水!G:G,MATCH(A50,银行流水!A:A,0))</f>
        <v>-639.42999999999995</v>
      </c>
      <c r="G50" s="5">
        <f>INDEX(银行流水!H:H,MATCH(A50,银行流水!A:A,0))</f>
        <v>28535.85</v>
      </c>
      <c r="H50" s="5">
        <f>INDEX(银行日记账明细!T:T,MATCH(A50,银行日记账明细!D:D,0))</f>
        <v>-639.42999999999995</v>
      </c>
      <c r="I50" t="s">
        <v>481</v>
      </c>
      <c r="K50" t="str">
        <f>INDEX(银行日记账明细!J:J,MATCH(A50,银行日记账明细!D:D,0))</f>
        <v>NOMINA 06 XU JIAPING 徐嘉平6月工资</v>
      </c>
      <c r="L50" t="s">
        <v>476</v>
      </c>
      <c r="M50" t="str">
        <f>INDEX(银行日记账明细!W:W,MATCH(A50,银行日记账明细!D:D,0))</f>
        <v>2151                应付工资</v>
      </c>
    </row>
    <row r="51" spans="1:13" x14ac:dyDescent="0.25">
      <c r="A51" s="12">
        <v>1048</v>
      </c>
      <c r="B51" s="3" t="str">
        <f>INDEX(银行流水!B:B,MATCH(A51,银行流水!A:A,0))</f>
        <v>05/07/2023</v>
      </c>
      <c r="C51" s="3" t="str">
        <f>INDEX(银行流水!C:C,MATCH(A51,银行流水!A:A,0))</f>
        <v>05/07/2023</v>
      </c>
      <c r="D51" t="str">
        <f>INDEX(银行流水!E:E,MATCH(A51,银行流水!A:A,0))</f>
        <v>PAGO DE NOMINAS POR SU CUENTA</v>
      </c>
      <c r="E51" t="str">
        <f>INDEX(银行流水!F:F,MATCH(A51,银行流水!A:A,0))</f>
        <v>NOMINA DE JUNIO 2023</v>
      </c>
      <c r="F51" s="5">
        <f>INDEX(银行流水!G:G,MATCH(A51,银行流水!A:A,0))</f>
        <v>-1214.01</v>
      </c>
      <c r="G51" s="5">
        <f>INDEX(银行流水!H:H,MATCH(A51,银行流水!A:A,0))</f>
        <v>29175.279999999999</v>
      </c>
      <c r="H51" s="5">
        <f>INDEX(银行日记账明细!T:T,MATCH(A51,银行日记账明细!D:D,0))</f>
        <v>-1214.01</v>
      </c>
      <c r="I51" t="s">
        <v>482</v>
      </c>
      <c r="K51" t="str">
        <f>INDEX(银行日记账明细!J:J,MATCH(A51,银行日记账明细!D:D,0))</f>
        <v>NOMINA 06 ZHANG ZHENTING 章振庭6月工资</v>
      </c>
      <c r="L51" t="s">
        <v>476</v>
      </c>
      <c r="M51" t="str">
        <f>INDEX(银行日记账明细!W:W,MATCH(A51,银行日记账明细!D:D,0))</f>
        <v>2151                应付工资</v>
      </c>
    </row>
    <row r="52" spans="1:13" x14ac:dyDescent="0.25">
      <c r="A52" s="12">
        <v>1049</v>
      </c>
      <c r="B52" s="3" t="str">
        <f>INDEX(银行流水!B:B,MATCH(A52,银行流水!A:A,0))</f>
        <v>05/07/2023</v>
      </c>
      <c r="C52" s="3" t="str">
        <f>INDEX(银行流水!C:C,MATCH(A52,银行流水!A:A,0))</f>
        <v>05/07/2023</v>
      </c>
      <c r="D52" t="str">
        <f>INDEX(银行流水!E:E,MATCH(A52,银行流水!A:A,0))</f>
        <v>TRANSFERENCIAS</v>
      </c>
      <c r="E52" t="str">
        <f>INDEX(银行流水!F:F,MATCH(A52,银行流水!A:A,0))</f>
        <v>FTS23 0001155</v>
      </c>
      <c r="F52" s="5">
        <f>INDEX(银行流水!G:G,MATCH(A52,银行流水!A:A,0))</f>
        <v>554.21</v>
      </c>
      <c r="G52" s="5">
        <f>INDEX(银行流水!H:H,MATCH(A52,银行流水!A:A,0))</f>
        <v>30389.29</v>
      </c>
      <c r="H52" s="5">
        <f>INDEX(银行日记账明细!T:T,MATCH(A52,银行日记账明细!D:D,0))</f>
        <v>554.21</v>
      </c>
      <c r="I52" t="str">
        <f>INDEX(银行日记账明细!X:X,MATCH(A52,银行日记账明细!D:D,0))</f>
        <v>BAZAR CASA 2020 S.L</v>
      </c>
      <c r="J52" t="str">
        <f>INDEX(银行日记账明细!Y:Y,MATCH(A52,银行日记账明细!D:D,0))</f>
        <v>B01950476</v>
      </c>
      <c r="K52" t="str">
        <f>INDEX(银行日记账明细!J:J,MATCH(A52,银行日记账明细!D:D,0))</f>
        <v>BAZAR CASA 2020 S.L   FTS23/0001155</v>
      </c>
      <c r="L52" t="str">
        <f t="shared" si="0"/>
        <v>FTS23/0001155</v>
      </c>
      <c r="M52" t="str">
        <f>INDEX(银行日记账明细!W:W,MATCH(A52,银行日记账明细!D:D,0))</f>
        <v>1131                应收账款</v>
      </c>
    </row>
    <row r="53" spans="1:13" x14ac:dyDescent="0.25">
      <c r="A53" s="12">
        <v>1050</v>
      </c>
      <c r="B53" s="3" t="str">
        <f>INDEX(银行流水!B:B,MATCH(A53,银行流水!A:A,0))</f>
        <v>05/07/2023</v>
      </c>
      <c r="C53" s="3" t="str">
        <f>INDEX(银行流水!C:C,MATCH(A53,银行流水!A:A,0))</f>
        <v>05/07/2023</v>
      </c>
      <c r="D53" t="str">
        <f>INDEX(银行流水!E:E,MATCH(A53,银行流水!A:A,0))</f>
        <v>TRANSFERENCIAS</v>
      </c>
      <c r="E53" t="str">
        <f>INDEX(银行流水!F:F,MATCH(A53,银行流水!A:A,0))</f>
        <v>PAGA FACTURA FTS23 0000646</v>
      </c>
      <c r="F53" s="5">
        <f>INDEX(银行流水!G:G,MATCH(A53,银行流水!A:A,0))</f>
        <v>10000</v>
      </c>
      <c r="G53" s="5">
        <f>INDEX(银行流水!H:H,MATCH(A53,银行流水!A:A,0))</f>
        <v>29835.08</v>
      </c>
      <c r="H53" s="5">
        <f>INDEX(银行日记账明细!T:T,MATCH(A53,银行日记账明细!D:D,0))</f>
        <v>10000</v>
      </c>
      <c r="I53" t="s">
        <v>487</v>
      </c>
      <c r="J53" t="s">
        <v>488</v>
      </c>
      <c r="K53" t="str">
        <f>INDEX(银行日记账明细!J:J,MATCH(A53,银行日记账明细!D:D,0))</f>
        <v>UNICO STAR EUROPA S.L. FTS23/0000646</v>
      </c>
      <c r="L53" t="str">
        <f>RIGHT(K53,LEN(K53)+1-FIND("FTS",K53))</f>
        <v>FTS23/0000646</v>
      </c>
      <c r="M53" t="str">
        <f>INDEX(银行日记账明细!W:W,MATCH(A53,银行日记账明细!D:D,0))</f>
        <v>10090008            在途存款</v>
      </c>
    </row>
    <row r="54" spans="1:13" x14ac:dyDescent="0.25">
      <c r="A54" s="12">
        <v>1051</v>
      </c>
      <c r="B54" s="3" t="str">
        <f>INDEX(银行流水!B:B,MATCH(A54,银行流水!A:A,0))</f>
        <v>05/07/2023</v>
      </c>
      <c r="C54" s="3" t="str">
        <f>INDEX(银行流水!C:C,MATCH(A54,银行流水!A:A,0))</f>
        <v>05/07/2023</v>
      </c>
      <c r="D54" t="str">
        <f>INDEX(银行流水!E:E,MATCH(A54,银行流水!A:A,0))</f>
        <v>TRANSFERENCIAS</v>
      </c>
      <c r="E54" t="str">
        <f>INDEX(银行流水!F:F,MATCH(A54,银行流水!A:A,0))</f>
        <v>FACTURA: FTS23/0001362</v>
      </c>
      <c r="F54" s="5">
        <f>INDEX(银行流水!G:G,MATCH(A54,银行流水!A:A,0))</f>
        <v>696.45</v>
      </c>
      <c r="G54" s="5">
        <f>INDEX(银行流水!H:H,MATCH(A54,银行流水!A:A,0))</f>
        <v>19835.080000000002</v>
      </c>
      <c r="H54" s="5">
        <f>INDEX(银行日记账明细!T:T,MATCH(A54,银行日记账明细!D:D,0))</f>
        <v>696.45</v>
      </c>
      <c r="I54" t="str">
        <f>INDEX(银行日记账明细!X:X,MATCH(A54,银行日记账明细!D:D,0))</f>
        <v>JIANING XU</v>
      </c>
      <c r="J54" t="str">
        <f>INDEX(银行日记账明细!Y:Y,MATCH(A54,银行日记账明细!D:D,0))</f>
        <v>X6278919B</v>
      </c>
      <c r="K54" t="str">
        <f>INDEX(银行日记账明细!J:J,MATCH(A54,银行日记账明细!D:D,0))</f>
        <v>JIANING XU FTS23/0001362</v>
      </c>
      <c r="L54" t="str">
        <f t="shared" si="0"/>
        <v>FTS23/0001362</v>
      </c>
      <c r="M54" t="str">
        <f>INDEX(银行日记账明细!W:W,MATCH(A54,银行日记账明细!D:D,0))</f>
        <v>1131                应收账款</v>
      </c>
    </row>
    <row r="55" spans="1:13" x14ac:dyDescent="0.25">
      <c r="A55" s="12">
        <v>1052</v>
      </c>
      <c r="B55" s="3" t="str">
        <f>INDEX(银行流水!B:B,MATCH(A55,银行流水!A:A,0))</f>
        <v>04/07/2023</v>
      </c>
      <c r="C55" s="3" t="str">
        <f>INDEX(银行流水!C:C,MATCH(A55,银行流水!A:A,0))</f>
        <v>04/07/2023</v>
      </c>
      <c r="D55" t="str">
        <f>INDEX(银行流水!E:E,MATCH(A55,银行流水!A:A,0))</f>
        <v>TRANSFERENCIAS</v>
      </c>
      <c r="E55" t="str">
        <f>INDEX(银行流水!F:F,MATCH(A55,银行流水!A:A,0))</f>
        <v>FACTURA: FTS23/0001254</v>
      </c>
      <c r="F55" s="5">
        <f>INDEX(银行流水!G:G,MATCH(A55,银行流水!A:A,0))</f>
        <v>660.38</v>
      </c>
      <c r="G55" s="5">
        <f>INDEX(银行流水!H:H,MATCH(A55,银行流水!A:A,0))</f>
        <v>19138.63</v>
      </c>
      <c r="H55" s="5">
        <f>INDEX(银行日记账明细!T:T,MATCH(A55,银行日记账明细!D:D,0))</f>
        <v>660.38</v>
      </c>
      <c r="I55" t="str">
        <f>INDEX(银行日记账明细!X:X,MATCH(A55,银行日记账明细!D:D,0))</f>
        <v>LIHUA ZHANG</v>
      </c>
      <c r="J55" t="str">
        <f>INDEX(银行日记账明细!Y:Y,MATCH(A55,银行日记账明细!D:D,0))</f>
        <v>Y3246264N</v>
      </c>
      <c r="K55" t="str">
        <f>INDEX(银行日记账明细!J:J,MATCH(A55,银行日记账明细!D:D,0))</f>
        <v>LIHUA ZHANG FTS23/0001254</v>
      </c>
      <c r="L55" t="str">
        <f t="shared" si="0"/>
        <v>FTS23/0001254</v>
      </c>
      <c r="M55" t="str">
        <f>INDEX(银行日记账明细!W:W,MATCH(A55,银行日记账明细!D:D,0))</f>
        <v>1131                应收账款</v>
      </c>
    </row>
    <row r="56" spans="1:13" x14ac:dyDescent="0.25">
      <c r="A56" s="12">
        <v>1053</v>
      </c>
      <c r="B56" s="3" t="str">
        <f>INDEX(银行流水!B:B,MATCH(A56,银行流水!A:A,0))</f>
        <v>03/07/2023</v>
      </c>
      <c r="C56" s="3" t="str">
        <f>INDEX(银行流水!C:C,MATCH(A56,银行流水!A:A,0))</f>
        <v>03/07/2023</v>
      </c>
      <c r="D56" t="str">
        <f>INDEX(银行流水!E:E,MATCH(A56,银行流水!A:A,0))</f>
        <v>TRANSFERENCIAS</v>
      </c>
      <c r="E56" t="str">
        <f>INDEX(银行流水!F:F,MATCH(A56,银行流水!A:A,0))</f>
        <v>PAGO DEL FT N.23/6 XIAOBIN LIN</v>
      </c>
      <c r="F56" s="5">
        <f>INDEX(银行流水!G:G,MATCH(A56,银行流水!A:A,0))</f>
        <v>-6183.1</v>
      </c>
      <c r="G56" s="5">
        <f>INDEX(银行流水!H:H,MATCH(A56,银行流水!A:A,0))</f>
        <v>18478.25</v>
      </c>
      <c r="H56" s="5">
        <f>INDEX(银行日记账明细!T:T,MATCH(A56,银行日记账明细!D:D,0))</f>
        <v>-6183.1</v>
      </c>
      <c r="I56" t="str">
        <f>INDEX(银行日记账明细!X:X,MATCH(A56,银行日记账明细!D:D,0))</f>
        <v>XIAOBIN LIN</v>
      </c>
      <c r="J56" t="str">
        <f>INDEX(银行日记账明细!Y:Y,MATCH(A56,银行日记账明细!D:D,0))</f>
        <v>X6955719J</v>
      </c>
      <c r="K56" t="str">
        <f>INDEX(银行日记账明细!J:J,MATCH(A56,银行日记账明细!D:D,0))</f>
        <v>林晓彬6月发票 XIAOBIN LIN  FT N. 6</v>
      </c>
      <c r="L56" t="str">
        <f>RIGHT(K56,LEN(K56)+1-FIND("FT",K56))</f>
        <v>FT N. 6</v>
      </c>
      <c r="M56" t="str">
        <f>INDEX(银行日记账明细!W:W,MATCH(A56,银行日记账明细!D:D,0))</f>
        <v>2121                应付账款</v>
      </c>
    </row>
    <row r="57" spans="1:13" x14ac:dyDescent="0.25">
      <c r="A57" s="12">
        <v>1054</v>
      </c>
      <c r="B57" s="3" t="str">
        <f>INDEX(银行流水!B:B,MATCH(A57,银行流水!A:A,0))</f>
        <v>03/07/2023</v>
      </c>
      <c r="C57" s="3" t="str">
        <f>INDEX(银行流水!C:C,MATCH(A57,银行流水!A:A,0))</f>
        <v>05/07/2023</v>
      </c>
      <c r="D57" t="str">
        <f>INDEX(银行流水!E:E,MATCH(A57,银行流水!A:A,0))</f>
        <v>ABONO POR CHEQUE INGRESADO EN CUENTA</v>
      </c>
      <c r="E57" t="str">
        <f>INDEX(银行流水!F:F,MATCH(A57,银行流水!A:A,0))</f>
        <v>017082-028462934-0</v>
      </c>
      <c r="F57" s="5">
        <f>INDEX(银行流水!G:G,MATCH(A57,银行流水!A:A,0))</f>
        <v>6000</v>
      </c>
      <c r="G57" s="5">
        <f>INDEX(银行流水!H:H,MATCH(A57,银行流水!A:A,0))</f>
        <v>24661.35</v>
      </c>
      <c r="H57" s="5">
        <f>INDEX(银行日记账明细!T:T,MATCH(A57,银行日记账明细!D:D,0))</f>
        <v>6000</v>
      </c>
      <c r="I57" t="str">
        <f>INDEX(银行日记账明细!X:X,MATCH(A57,银行日记账明细!D:D,0))</f>
        <v>STOCK IN SPAIN ELECTRONICS S.L 步步高</v>
      </c>
      <c r="J57" t="str">
        <f>INDEX(银行日记账明细!Y:Y,MATCH(A57,银行日记账明细!D:D,0))</f>
        <v>B90296666</v>
      </c>
      <c r="K57" t="str">
        <f>INDEX(银行日记账明细!J:J,MATCH(A57,银行日记账明细!D:D,0))</f>
        <v>支票 STOCK IN SPAIN ELECTRONICS S.L 步步高 发货，发票STOCKAGO ECOM,S.L FTS23/0001205</v>
      </c>
      <c r="L57" t="str">
        <f t="shared" si="0"/>
        <v>FTS23/0001205</v>
      </c>
      <c r="M57" t="str">
        <f>INDEX(银行日记账明细!W:W,MATCH(A57,银行日记账明细!D:D,0))</f>
        <v>1131                应收账款</v>
      </c>
    </row>
    <row r="58" spans="1:13" x14ac:dyDescent="0.25">
      <c r="A58" s="12">
        <v>1055</v>
      </c>
      <c r="B58" s="3" t="str">
        <f>INDEX(银行流水!B:B,MATCH(A58,银行流水!A:A,0))</f>
        <v>03/07/2023</v>
      </c>
      <c r="C58" s="3" t="str">
        <f>INDEX(银行流水!C:C,MATCH(A58,银行流水!A:A,0))</f>
        <v>03/07/2023</v>
      </c>
      <c r="D58" t="str">
        <f>INDEX(银行流水!E:E,MATCH(A58,银行流水!A:A,0))</f>
        <v>TRANSFERENCIAS</v>
      </c>
      <c r="E58" t="str">
        <f>INDEX(银行流水!F:F,MATCH(A58,银行流水!A:A,0))</f>
        <v>FTS23 0001326</v>
      </c>
      <c r="F58" s="5">
        <f>INDEX(银行流水!G:G,MATCH(A58,银行流水!A:A,0))</f>
        <v>1015.65</v>
      </c>
      <c r="G58" s="5">
        <f>INDEX(银行流水!H:H,MATCH(A58,银行流水!A:A,0))</f>
        <v>18661.349999999999</v>
      </c>
      <c r="H58" s="5">
        <f>INDEX(银行日记账明细!T:T,MATCH(A58,银行日记账明细!D:D,0))</f>
        <v>1015.65</v>
      </c>
      <c r="I58" t="str">
        <f>INDEX(银行日记账明细!X:X,MATCH(A58,银行日记账明细!D:D,0))</f>
        <v>UNIHOME ORTEGAL S.L</v>
      </c>
      <c r="J58" t="str">
        <f>INDEX(银行日记账明细!Y:Y,MATCH(A58,银行日记账明细!D:D,0))</f>
        <v>B70560578</v>
      </c>
      <c r="K58" t="str">
        <f>INDEX(银行日记账明细!J:J,MATCH(A58,银行日记账明细!D:D,0))</f>
        <v>UNIHOME ORTEGAL S.L FTS23/0001326</v>
      </c>
      <c r="L58" t="str">
        <f t="shared" si="0"/>
        <v>FTS23/0001326</v>
      </c>
      <c r="M58" t="str">
        <f>INDEX(银行日记账明细!W:W,MATCH(A58,银行日记账明细!D:D,0))</f>
        <v>1131                应收账款</v>
      </c>
    </row>
  </sheetData>
  <autoFilter ref="A2:L58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2023-08-02T16:33:21Z</dcterms:modified>
</cp:coreProperties>
</file>