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1 西班牙_future\CAJARURAL\10月银行流水\"/>
    </mc:Choice>
  </mc:AlternateContent>
  <xr:revisionPtr revIDLastSave="0" documentId="13_ncr:1_{8959629A-C55C-4CC1-BD26-C82B9C80812C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G6" i="3"/>
  <c r="H6" i="3"/>
  <c r="I6" i="3"/>
  <c r="J6" i="3"/>
  <c r="E4" i="2"/>
  <c r="B5" i="2"/>
  <c r="C5" i="2" s="1"/>
  <c r="E5" i="2"/>
  <c r="B6" i="2"/>
  <c r="C6" i="2" s="1"/>
  <c r="E6" i="2"/>
  <c r="B4" i="3"/>
  <c r="C4" i="3"/>
  <c r="D4" i="3"/>
  <c r="E4" i="3"/>
  <c r="B4" i="2" s="1"/>
  <c r="C4" i="2" s="1"/>
  <c r="F4" i="3"/>
  <c r="G4" i="3"/>
  <c r="H4" i="3"/>
  <c r="I4" i="3"/>
  <c r="J4" i="3"/>
  <c r="K4" i="3" s="1"/>
  <c r="L4" i="3"/>
  <c r="B5" i="3"/>
  <c r="C5" i="3"/>
  <c r="D5" i="3"/>
  <c r="E5" i="3"/>
  <c r="F5" i="3"/>
  <c r="G5" i="3"/>
  <c r="H5" i="3"/>
  <c r="I5" i="3"/>
  <c r="J5" i="3"/>
  <c r="K5" i="3" s="1"/>
  <c r="L5" i="3"/>
  <c r="J3" i="3"/>
  <c r="K3" i="3" s="1"/>
  <c r="F3" i="3"/>
  <c r="E3" i="3"/>
  <c r="D3" i="3"/>
  <c r="C3" i="3"/>
  <c r="B3" i="3"/>
  <c r="L3" i="3"/>
  <c r="I3" i="3"/>
  <c r="H3" i="3"/>
  <c r="G3" i="3"/>
  <c r="E3" i="2"/>
  <c r="B3" i="2" l="1"/>
  <c r="C3" i="2" s="1"/>
</calcChain>
</file>

<file path=xl/sharedStrings.xml><?xml version="1.0" encoding="utf-8"?>
<sst xmlns="http://schemas.openxmlformats.org/spreadsheetml/2006/main" count="185" uniqueCount="91">
  <si>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</si>
  <si>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</si>
  <si>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</si>
  <si>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</si>
  <si>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</si>
  <si>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</si>
  <si>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</si>
  <si>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</si>
  <si>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</si>
  <si>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</si>
  <si>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</si>
  <si>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</si>
  <si>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</si>
  <si>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</si>
  <si>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</si>
  <si>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</si>
  <si>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</si>
  <si>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</si>
  <si>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</si>
  <si>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</si>
  <si>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</si>
  <si>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</si>
  <si>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</si>
  <si>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</si>
  <si>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</si>
  <si>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</si>
  <si>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</si>
  <si>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</si>
  <si>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</si>
  <si>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</si>
  <si>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</si>
  <si>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</si>
  <si>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</si>
  <si>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</si>
  <si>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</si>
  <si>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</si>
  <si>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</si>
  <si>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</si>
  <si>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</si>
  <si>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</si>
  <si>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</si>
  <si>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</si>
  <si>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</si>
  <si>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</si>
  <si>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</si>
  <si>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</si>
  <si>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</si>
  <si>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</si>
  <si>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</si>
  <si>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</si>
  <si>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</si>
  <si>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胡彪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</si>
  <si>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</si>
  <si>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</si>
  <si>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</si>
  <si>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</si>
  <si>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</si>
  <si>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</si>
  <si>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Movimiento</t>
    <phoneticPr fontId="1" type="noConversion"/>
  </si>
  <si>
    <t>科目</t>
    <phoneticPr fontId="1" type="noConversion"/>
  </si>
  <si>
    <t>Fecha de la operación</t>
  </si>
  <si>
    <t>Concepto</t>
  </si>
  <si>
    <t>Nro. Apunte</t>
  </si>
  <si>
    <t>2023/10/18</t>
  </si>
  <si>
    <t>trf. casa flying crane s.l.</t>
  </si>
  <si>
    <t>2023/10/10</t>
  </si>
  <si>
    <t>trf. gaoping xu</t>
  </si>
  <si>
    <t>2023/10/3</t>
  </si>
  <si>
    <t>trf. ayt express s.l.</t>
  </si>
  <si>
    <t>银收-126</t>
  </si>
  <si>
    <t>CASA FLYING CRANE S.L FTS23/0002389</t>
  </si>
  <si>
    <t>CASA FLYING CRANE S.L</t>
  </si>
  <si>
    <t>B10851467</t>
  </si>
  <si>
    <t>YHDK000018634</t>
  </si>
  <si>
    <t>银收-61</t>
  </si>
  <si>
    <t>GAOPING XU FTS23/0002322</t>
  </si>
  <si>
    <t>GAOPING XU</t>
  </si>
  <si>
    <t>X4945956J</t>
  </si>
  <si>
    <t>YHDK000018480</t>
  </si>
  <si>
    <t>银付-16</t>
  </si>
  <si>
    <t>支付 AYT公司 清关费1753.21 银行手续费1欧</t>
  </si>
  <si>
    <t>55030001            手续费</t>
  </si>
  <si>
    <t>YHDK000018363</t>
  </si>
  <si>
    <t>银付-15</t>
  </si>
  <si>
    <t>支付 AYT公司 清关费 发票号：ES028</t>
  </si>
  <si>
    <t>2121                应付账款</t>
  </si>
  <si>
    <t>AYT EXPRESS 安易通国际物流</t>
  </si>
  <si>
    <t>B67698415</t>
  </si>
  <si>
    <t>YHDK000018362</t>
  </si>
  <si>
    <t>1003-1</t>
    <phoneticPr fontId="1" type="noConversion"/>
  </si>
  <si>
    <t>1003-2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</si>
</sst>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2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2"/>
    <xf numFmtId="0" fontId="4" fillId="0" borderId="1" xfId="1" applyFont="1" applyBorder="1"/>
    <xf numFmtId="0" fontId="4" fillId="2" borderId="1" xfId="1" applyFont="1" applyFill="1" applyBorder="1"/>
    <xf numFmtId="0" fontId="5" fillId="0" borderId="0" xfId="2"/>
    <xf numFmtId="0" fontId="4" fillId="0" borderId="1" xfId="1" applyFont="1" applyBorder="1"/>
    <xf numFmtId="178" fontId="4" fillId="0" borderId="1" xfId="1" applyNumberFormat="1" applyFont="1" applyBorder="1"/>
  </cellXfs>
  <cellStyles count="3">
    <cellStyle name="常规" xfId="0" builtinId="0"/>
    <cellStyle name="常规 2" xfId="1" xr:uid="{D11DCB92-70B5-4F71-99A7-4B56C587851B}"/>
    <cellStyle name="常规 3" xfId="2" xr:uid="{5EEA7E3B-0E33-4D08-8FE7-6C4CBDD77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pane ySplit="1" topLeftCell="A2" activePane="bottomLeft" state="frozen"/>
      <selection pane="bottomLeft" activeCell="D21" sqref="D21"/>
    </sheetView>
  </sheetViews>
  <sheetFormatPr defaultRowHeight="13.8" x14ac:dyDescent="0.25"/>
  <cols>
    <col min="1" max="1" width="8.88671875" style="7"/>
    <col min="2" max="2" width="30" customWidth="1"/>
    <col min="3" max="3" width="14.5546875" customWidth="1"/>
    <col min="4" max="4" width="24.5546875" customWidth="1"/>
    <col min="5" max="7" width="14.5546875" customWidth="1"/>
  </cols>
  <sheetData>
    <row r="1" spans="1:7" ht="15.6" x14ac:dyDescent="0.3">
      <c r="A1" s="8" t="s">
        <v>52</v>
      </c>
      <c r="B1" s="17" t="s">
        <v>60</v>
      </c>
      <c r="C1" s="17" t="s">
        <v>1</v>
      </c>
      <c r="D1" s="17" t="s">
        <v>61</v>
      </c>
      <c r="E1" s="17" t="s">
        <v>2</v>
      </c>
      <c r="F1" s="17" t="s">
        <v>3</v>
      </c>
      <c r="G1" s="17" t="s">
        <v>62</v>
      </c>
    </row>
    <row r="2" spans="1:7" ht="15.6" x14ac:dyDescent="0.3">
      <c r="A2" s="7">
        <v>1001</v>
      </c>
      <c r="B2" s="20" t="s">
        <v>63</v>
      </c>
      <c r="C2" s="20" t="s">
        <v>63</v>
      </c>
      <c r="D2" s="20" t="s">
        <v>64</v>
      </c>
      <c r="E2" s="20">
        <v>156.75</v>
      </c>
      <c r="F2" s="20">
        <v>1287.1099999999999</v>
      </c>
      <c r="G2" s="20">
        <v>67</v>
      </c>
    </row>
    <row r="3" spans="1:7" ht="15.6" x14ac:dyDescent="0.3">
      <c r="A3" s="7">
        <v>1002</v>
      </c>
      <c r="B3" s="20" t="s">
        <v>65</v>
      </c>
      <c r="C3" s="20" t="s">
        <v>65</v>
      </c>
      <c r="D3" s="20" t="s">
        <v>66</v>
      </c>
      <c r="E3" s="20">
        <v>1097.78</v>
      </c>
      <c r="F3" s="20">
        <v>1130.3599999999999</v>
      </c>
      <c r="G3" s="20">
        <v>66</v>
      </c>
    </row>
    <row r="4" spans="1:7" ht="15.6" x14ac:dyDescent="0.3">
      <c r="A4" s="7" t="s">
        <v>89</v>
      </c>
      <c r="B4" s="20" t="s">
        <v>67</v>
      </c>
      <c r="C4" s="20" t="s">
        <v>67</v>
      </c>
      <c r="D4" s="20" t="s">
        <v>68</v>
      </c>
      <c r="E4" s="20">
        <v>-1754.21</v>
      </c>
      <c r="F4" s="20">
        <v>32.58</v>
      </c>
      <c r="G4" s="20">
        <v>65</v>
      </c>
    </row>
    <row r="5" spans="1:7" x14ac:dyDescent="0.25">
      <c r="A5" s="7" t="s">
        <v>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6"/>
  <sheetViews>
    <sheetView workbookViewId="0">
      <pane ySplit="2" topLeftCell="A3" activePane="bottomLeft" state="frozen"/>
      <selection pane="bottomLeft" activeCell="M30" sqref="M30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8" t="s">
        <v>9</v>
      </c>
      <c r="G1" s="19" t="s">
        <v>10</v>
      </c>
      <c r="H1" s="18" t="s">
        <v>11</v>
      </c>
      <c r="I1" s="18" t="s">
        <v>12</v>
      </c>
      <c r="J1" s="19" t="s">
        <v>13</v>
      </c>
      <c r="K1" s="19" t="s">
        <v>14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8" t="s">
        <v>21</v>
      </c>
      <c r="S1" s="18" t="s">
        <v>22</v>
      </c>
      <c r="T1" s="12" t="s">
        <v>23</v>
      </c>
      <c r="U1" s="18" t="s">
        <v>24</v>
      </c>
      <c r="V1" s="18" t="s">
        <v>25</v>
      </c>
      <c r="W1" s="18" t="s">
        <v>26</v>
      </c>
      <c r="X1" s="18" t="s">
        <v>27</v>
      </c>
      <c r="Y1" s="18" t="s">
        <v>27</v>
      </c>
      <c r="Z1" s="18" t="s">
        <v>27</v>
      </c>
      <c r="AA1" s="18" t="s">
        <v>27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</row>
    <row r="2" spans="1:42" ht="14.4" x14ac:dyDescent="0.3">
      <c r="A2" s="8" t="s">
        <v>53</v>
      </c>
      <c r="B2" s="8" t="s">
        <v>54</v>
      </c>
      <c r="C2" s="10" t="s">
        <v>55</v>
      </c>
      <c r="D2" s="8" t="s">
        <v>52</v>
      </c>
      <c r="E2" s="8" t="s">
        <v>56</v>
      </c>
      <c r="F2" s="18" t="s">
        <v>8</v>
      </c>
      <c r="G2" s="19" t="s">
        <v>8</v>
      </c>
      <c r="H2" s="18" t="s">
        <v>8</v>
      </c>
      <c r="I2" s="18" t="s">
        <v>8</v>
      </c>
      <c r="J2" s="19" t="s">
        <v>8</v>
      </c>
      <c r="K2" s="19" t="s">
        <v>8</v>
      </c>
      <c r="L2" s="18" t="s">
        <v>8</v>
      </c>
      <c r="M2" s="18" t="s">
        <v>8</v>
      </c>
      <c r="N2" s="18" t="s">
        <v>8</v>
      </c>
      <c r="O2" s="18" t="s">
        <v>8</v>
      </c>
      <c r="P2" s="18" t="s">
        <v>8</v>
      </c>
      <c r="Q2" s="18" t="s">
        <v>8</v>
      </c>
      <c r="R2" s="18" t="s">
        <v>8</v>
      </c>
      <c r="S2" s="18" t="s">
        <v>8</v>
      </c>
      <c r="T2" s="11" t="s">
        <v>8</v>
      </c>
      <c r="U2" s="18" t="s">
        <v>8</v>
      </c>
      <c r="V2" s="18" t="s">
        <v>8</v>
      </c>
      <c r="W2" s="18" t="s">
        <v>8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18" t="s">
        <v>8</v>
      </c>
      <c r="AD2" s="18" t="s">
        <v>8</v>
      </c>
      <c r="AE2" s="18" t="s">
        <v>8</v>
      </c>
      <c r="AF2" s="18" t="s">
        <v>8</v>
      </c>
      <c r="AG2" s="18" t="s">
        <v>8</v>
      </c>
      <c r="AH2" s="18" t="s">
        <v>8</v>
      </c>
      <c r="AI2" s="18" t="s">
        <v>8</v>
      </c>
      <c r="AJ2" s="18" t="s">
        <v>8</v>
      </c>
      <c r="AK2" s="18" t="s">
        <v>8</v>
      </c>
      <c r="AL2" s="18" t="s">
        <v>8</v>
      </c>
      <c r="AM2" s="18" t="s">
        <v>8</v>
      </c>
      <c r="AN2" s="18" t="s">
        <v>8</v>
      </c>
      <c r="AO2" s="18" t="s">
        <v>8</v>
      </c>
      <c r="AP2" s="18" t="s">
        <v>8</v>
      </c>
    </row>
    <row r="3" spans="1:42" ht="14.4" x14ac:dyDescent="0.3">
      <c r="A3" s="7">
        <v>1001</v>
      </c>
      <c r="B3" s="13">
        <f>INDEX(发送模板!E:E,MATCH(A3,发送模板!A:A,0))</f>
        <v>156.75</v>
      </c>
      <c r="C3" s="14">
        <f t="shared" ref="C3" si="0">B3-E3</f>
        <v>0</v>
      </c>
      <c r="D3" s="7">
        <v>1001</v>
      </c>
      <c r="E3" s="13">
        <f t="shared" ref="E3" si="1">T3</f>
        <v>156.75</v>
      </c>
      <c r="F3" s="21" t="s">
        <v>48</v>
      </c>
      <c r="G3" s="22">
        <v>45217.04115740741</v>
      </c>
      <c r="H3" s="21" t="s">
        <v>69</v>
      </c>
      <c r="I3" s="21" t="s">
        <v>49</v>
      </c>
      <c r="J3" s="21" t="s">
        <v>8</v>
      </c>
      <c r="K3" s="21" t="s">
        <v>70</v>
      </c>
      <c r="L3" s="21">
        <v>156.75</v>
      </c>
      <c r="M3" s="21">
        <v>0</v>
      </c>
      <c r="N3" s="21">
        <v>0</v>
      </c>
      <c r="O3" s="21">
        <v>0</v>
      </c>
      <c r="P3" s="21" t="s">
        <v>47</v>
      </c>
      <c r="Q3" s="21">
        <v>1287.1099999999999</v>
      </c>
      <c r="R3" s="21">
        <v>1</v>
      </c>
      <c r="S3" s="21">
        <v>0</v>
      </c>
      <c r="T3" s="21">
        <v>156.75</v>
      </c>
      <c r="U3" s="21">
        <v>1</v>
      </c>
      <c r="V3" s="21">
        <v>0</v>
      </c>
      <c r="W3" s="21" t="s">
        <v>50</v>
      </c>
      <c r="X3" s="21" t="s">
        <v>71</v>
      </c>
      <c r="Y3" s="21" t="s">
        <v>72</v>
      </c>
      <c r="Z3" s="21">
        <v>0</v>
      </c>
      <c r="AA3" s="21">
        <v>0</v>
      </c>
      <c r="AB3" s="21">
        <v>0</v>
      </c>
      <c r="AC3" s="21" t="s">
        <v>51</v>
      </c>
      <c r="AD3" s="22">
        <v>45217.04115740741</v>
      </c>
      <c r="AE3" s="21" t="s">
        <v>8</v>
      </c>
      <c r="AF3" s="21" t="s">
        <v>8</v>
      </c>
      <c r="AG3" s="21" t="s">
        <v>8</v>
      </c>
      <c r="AH3" s="21" t="b">
        <v>0</v>
      </c>
      <c r="AI3" s="21">
        <v>0</v>
      </c>
      <c r="AJ3" s="21" t="s">
        <v>8</v>
      </c>
      <c r="AK3" s="21" t="s">
        <v>73</v>
      </c>
      <c r="AL3" s="21" t="s">
        <v>8</v>
      </c>
      <c r="AM3" s="21" t="s">
        <v>51</v>
      </c>
      <c r="AN3" s="21" t="b">
        <v>1</v>
      </c>
      <c r="AO3" s="21">
        <v>1</v>
      </c>
      <c r="AP3" s="21" t="s">
        <v>8</v>
      </c>
    </row>
    <row r="4" spans="1:42" ht="14.4" x14ac:dyDescent="0.3">
      <c r="A4" s="7">
        <v>1002</v>
      </c>
      <c r="B4" s="13">
        <f>INDEX(发送模板!E:E,MATCH(A4,发送模板!A:A,0))</f>
        <v>1097.78</v>
      </c>
      <c r="C4" s="14">
        <f t="shared" ref="C4:C6" si="2">B4-E4</f>
        <v>0</v>
      </c>
      <c r="D4" s="7">
        <v>1002</v>
      </c>
      <c r="E4" s="13">
        <f t="shared" ref="E4:E6" si="3">T4</f>
        <v>1097.78</v>
      </c>
      <c r="F4" s="21" t="s">
        <v>48</v>
      </c>
      <c r="G4" s="22">
        <v>45209.04115740741</v>
      </c>
      <c r="H4" s="21" t="s">
        <v>74</v>
      </c>
      <c r="I4" s="21" t="s">
        <v>49</v>
      </c>
      <c r="J4" s="21" t="s">
        <v>8</v>
      </c>
      <c r="K4" s="21" t="s">
        <v>75</v>
      </c>
      <c r="L4" s="21">
        <v>1097.78</v>
      </c>
      <c r="M4" s="21">
        <v>0</v>
      </c>
      <c r="N4" s="21">
        <v>0</v>
      </c>
      <c r="O4" s="21">
        <v>0</v>
      </c>
      <c r="P4" s="21" t="s">
        <v>47</v>
      </c>
      <c r="Q4" s="21">
        <v>1130.3599999999999</v>
      </c>
      <c r="R4" s="21">
        <v>1</v>
      </c>
      <c r="S4" s="21">
        <v>0</v>
      </c>
      <c r="T4" s="21">
        <v>1097.78</v>
      </c>
      <c r="U4" s="21">
        <v>1</v>
      </c>
      <c r="V4" s="21">
        <v>0</v>
      </c>
      <c r="W4" s="21" t="s">
        <v>50</v>
      </c>
      <c r="X4" s="21" t="s">
        <v>76</v>
      </c>
      <c r="Y4" s="21" t="s">
        <v>77</v>
      </c>
      <c r="Z4" s="21">
        <v>0</v>
      </c>
      <c r="AA4" s="21">
        <v>0</v>
      </c>
      <c r="AB4" s="21">
        <v>0</v>
      </c>
      <c r="AC4" s="21" t="s">
        <v>51</v>
      </c>
      <c r="AD4" s="22">
        <v>45209.04115740741</v>
      </c>
      <c r="AE4" s="21" t="s">
        <v>8</v>
      </c>
      <c r="AF4" s="21" t="s">
        <v>8</v>
      </c>
      <c r="AG4" s="21" t="s">
        <v>8</v>
      </c>
      <c r="AH4" s="21" t="b">
        <v>0</v>
      </c>
      <c r="AI4" s="21">
        <v>0</v>
      </c>
      <c r="AJ4" s="21" t="s">
        <v>8</v>
      </c>
      <c r="AK4" s="21" t="s">
        <v>78</v>
      </c>
      <c r="AL4" s="21" t="s">
        <v>8</v>
      </c>
      <c r="AM4" s="21" t="s">
        <v>51</v>
      </c>
      <c r="AN4" s="21" t="b">
        <v>1</v>
      </c>
      <c r="AO4" s="21">
        <v>1</v>
      </c>
      <c r="AP4" s="21" t="s">
        <v>8</v>
      </c>
    </row>
    <row r="5" spans="1:42" ht="14.4" x14ac:dyDescent="0.3">
      <c r="A5" s="7" t="s">
        <v>89</v>
      </c>
      <c r="B5" s="13">
        <f>INDEX(发送模板!E:E,MATCH(A5,发送模板!A:A,0))</f>
        <v>-1754.21</v>
      </c>
      <c r="C5" s="14">
        <f t="shared" si="2"/>
        <v>-1753.21</v>
      </c>
      <c r="D5" s="7" t="s">
        <v>89</v>
      </c>
      <c r="E5" s="13">
        <f t="shared" si="3"/>
        <v>-1</v>
      </c>
      <c r="F5" s="21" t="s">
        <v>48</v>
      </c>
      <c r="G5" s="22">
        <v>45202.04115740741</v>
      </c>
      <c r="H5" s="21" t="s">
        <v>79</v>
      </c>
      <c r="I5" s="21" t="s">
        <v>49</v>
      </c>
      <c r="J5" s="21" t="s">
        <v>8</v>
      </c>
      <c r="K5" s="21" t="s">
        <v>80</v>
      </c>
      <c r="L5" s="21">
        <v>0</v>
      </c>
      <c r="M5" s="21">
        <v>0</v>
      </c>
      <c r="N5" s="21">
        <v>1</v>
      </c>
      <c r="O5" s="21">
        <v>0</v>
      </c>
      <c r="P5" s="21" t="s">
        <v>47</v>
      </c>
      <c r="Q5" s="21">
        <v>32.58</v>
      </c>
      <c r="R5" s="21">
        <v>1</v>
      </c>
      <c r="S5" s="21">
        <v>0</v>
      </c>
      <c r="T5" s="21">
        <v>-1</v>
      </c>
      <c r="U5" s="21">
        <v>1</v>
      </c>
      <c r="V5" s="21">
        <v>0</v>
      </c>
      <c r="W5" s="21" t="s">
        <v>81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 t="s">
        <v>51</v>
      </c>
      <c r="AD5" s="22">
        <v>45202.04115740741</v>
      </c>
      <c r="AE5" s="21" t="s">
        <v>8</v>
      </c>
      <c r="AF5" s="21" t="s">
        <v>8</v>
      </c>
      <c r="AG5" s="21" t="s">
        <v>8</v>
      </c>
      <c r="AH5" s="21" t="b">
        <v>0</v>
      </c>
      <c r="AI5" s="21">
        <v>0</v>
      </c>
      <c r="AJ5" s="21" t="s">
        <v>8</v>
      </c>
      <c r="AK5" s="21" t="s">
        <v>82</v>
      </c>
      <c r="AL5" s="21" t="s">
        <v>8</v>
      </c>
      <c r="AM5" s="21" t="s">
        <v>51</v>
      </c>
      <c r="AN5" s="21" t="b">
        <v>1</v>
      </c>
      <c r="AO5" s="21">
        <v>2</v>
      </c>
      <c r="AP5" s="21" t="s">
        <v>8</v>
      </c>
    </row>
    <row r="6" spans="1:42" ht="14.4" x14ac:dyDescent="0.3">
      <c r="A6" s="7" t="s">
        <v>90</v>
      </c>
      <c r="B6" s="13">
        <f>INDEX(发送模板!E:E,MATCH(A6,发送模板!A:A,0))</f>
        <v>0</v>
      </c>
      <c r="C6" s="14">
        <f t="shared" si="2"/>
        <v>1753.21</v>
      </c>
      <c r="D6" s="7" t="s">
        <v>90</v>
      </c>
      <c r="E6" s="13">
        <f t="shared" si="3"/>
        <v>-1753.21</v>
      </c>
      <c r="F6" s="21" t="s">
        <v>48</v>
      </c>
      <c r="G6" s="22">
        <v>45202.04115740741</v>
      </c>
      <c r="H6" s="21" t="s">
        <v>83</v>
      </c>
      <c r="I6" s="21" t="s">
        <v>49</v>
      </c>
      <c r="J6" s="21" t="s">
        <v>8</v>
      </c>
      <c r="K6" s="21" t="s">
        <v>84</v>
      </c>
      <c r="L6" s="21">
        <v>0</v>
      </c>
      <c r="M6" s="21">
        <v>0</v>
      </c>
      <c r="N6" s="21">
        <v>1753.21</v>
      </c>
      <c r="O6" s="21">
        <v>0</v>
      </c>
      <c r="P6" s="21" t="s">
        <v>47</v>
      </c>
      <c r="Q6" s="21">
        <v>33.58</v>
      </c>
      <c r="R6" s="21">
        <v>1</v>
      </c>
      <c r="S6" s="21">
        <v>0</v>
      </c>
      <c r="T6" s="21">
        <v>-1753.21</v>
      </c>
      <c r="U6" s="21">
        <v>1</v>
      </c>
      <c r="V6" s="21">
        <v>0</v>
      </c>
      <c r="W6" s="21" t="s">
        <v>85</v>
      </c>
      <c r="X6" s="21" t="s">
        <v>86</v>
      </c>
      <c r="Y6" s="21" t="s">
        <v>87</v>
      </c>
      <c r="Z6" s="21">
        <v>0</v>
      </c>
      <c r="AA6" s="21">
        <v>0</v>
      </c>
      <c r="AB6" s="21">
        <v>0</v>
      </c>
      <c r="AC6" s="21" t="s">
        <v>51</v>
      </c>
      <c r="AD6" s="22">
        <v>45202.04115740741</v>
      </c>
      <c r="AE6" s="21" t="s">
        <v>8</v>
      </c>
      <c r="AF6" s="21" t="s">
        <v>8</v>
      </c>
      <c r="AG6" s="21" t="s">
        <v>8</v>
      </c>
      <c r="AH6" s="21" t="b">
        <v>0</v>
      </c>
      <c r="AI6" s="21">
        <v>0</v>
      </c>
      <c r="AJ6" s="21" t="s">
        <v>8</v>
      </c>
      <c r="AK6" s="21" t="s">
        <v>88</v>
      </c>
      <c r="AL6" s="21" t="s">
        <v>8</v>
      </c>
      <c r="AM6" s="21" t="s">
        <v>51</v>
      </c>
      <c r="AN6" s="21" t="b">
        <v>1</v>
      </c>
      <c r="AO6" s="21">
        <v>2</v>
      </c>
      <c r="AP6" s="21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0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6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B3" sqref="B3:K6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customWidth="1"/>
    <col min="11" max="11" width="45.5546875" customWidth="1"/>
  </cols>
  <sheetData>
    <row r="2" spans="1:12" ht="19.2" customHeight="1" x14ac:dyDescent="0.25">
      <c r="A2" s="8" t="s">
        <v>52</v>
      </c>
      <c r="B2" s="2" t="s">
        <v>0</v>
      </c>
      <c r="C2" s="2" t="s">
        <v>1</v>
      </c>
      <c r="D2" s="1" t="s">
        <v>58</v>
      </c>
      <c r="E2" s="4" t="s">
        <v>2</v>
      </c>
      <c r="F2" s="4" t="s">
        <v>3</v>
      </c>
      <c r="G2" s="15" t="s">
        <v>4</v>
      </c>
      <c r="H2" s="16" t="s">
        <v>5</v>
      </c>
      <c r="I2" s="16" t="s">
        <v>6</v>
      </c>
      <c r="J2" s="16" t="s">
        <v>57</v>
      </c>
      <c r="K2" s="16" t="s">
        <v>7</v>
      </c>
      <c r="L2" s="8" t="s">
        <v>59</v>
      </c>
    </row>
    <row r="3" spans="1:12" x14ac:dyDescent="0.25">
      <c r="A3" s="7">
        <v>1001</v>
      </c>
      <c r="B3" s="3" t="str">
        <f>INDEX(银行流水!B:B,MATCH(A3,银行流水!A:A,0))</f>
        <v>2023/10/18</v>
      </c>
      <c r="C3" s="3" t="str">
        <f>INDEX(银行流水!C:C,MATCH(A3,银行流水!A:A,0))</f>
        <v>2023/10/18</v>
      </c>
      <c r="D3" t="str">
        <f>INDEX(银行流水!D:D,MATCH(A3,银行流水!A:A,0))</f>
        <v>trf. casa flying crane s.l.</v>
      </c>
      <c r="E3" s="5">
        <f>INDEX(银行流水!E:E,MATCH(A3,银行流水!A:A,0))</f>
        <v>156.75</v>
      </c>
      <c r="F3" s="5">
        <f>INDEX(银行流水!F:F,MATCH(A3,银行流水!A:A,0))</f>
        <v>1287.1099999999999</v>
      </c>
      <c r="G3" s="5">
        <f>INDEX(银行日记账明细!T:T,MATCH(A3,银行日记账明细!D:D,0))</f>
        <v>156.75</v>
      </c>
      <c r="H3" t="str">
        <f>INDEX(银行日记账明细!X:X,MATCH(A3,银行日记账明细!D:D,0))</f>
        <v>CASA FLYING CRANE S.L</v>
      </c>
      <c r="I3" t="str">
        <f>INDEX(银行日记账明细!Y:Y,MATCH(A3,银行日记账明细!D:D,0))</f>
        <v>B10851467</v>
      </c>
      <c r="J3" t="str">
        <f>INDEX(银行日记账明细!K:K,MATCH(A3,银行日记账明细!D:D,0))</f>
        <v>CASA FLYING CRANE S.L FTS23/0002389</v>
      </c>
      <c r="K3" t="str">
        <f>RIGHT(J3,LEN(J3)+1-FIND("FTS",J3))</f>
        <v>FTS23/0002389</v>
      </c>
      <c r="L3" t="str">
        <f>INDEX(银行日记账明细!W:W,MATCH(A3,银行日记账明细!D:D,0))</f>
        <v>1131                应收账款</v>
      </c>
    </row>
    <row r="4" spans="1:12" x14ac:dyDescent="0.25">
      <c r="A4" s="7">
        <v>1002</v>
      </c>
      <c r="B4" s="3" t="str">
        <f>INDEX(银行流水!B:B,MATCH(A4,银行流水!A:A,0))</f>
        <v>2023/10/10</v>
      </c>
      <c r="C4" s="3" t="str">
        <f>INDEX(银行流水!C:C,MATCH(A4,银行流水!A:A,0))</f>
        <v>2023/10/10</v>
      </c>
      <c r="D4" t="str">
        <f>INDEX(银行流水!D:D,MATCH(A4,银行流水!A:A,0))</f>
        <v>trf. gaoping xu</v>
      </c>
      <c r="E4" s="5">
        <f>INDEX(银行流水!E:E,MATCH(A4,银行流水!A:A,0))</f>
        <v>1097.78</v>
      </c>
      <c r="F4" s="5">
        <f>INDEX(银行流水!F:F,MATCH(A4,银行流水!A:A,0))</f>
        <v>1130.3599999999999</v>
      </c>
      <c r="G4" s="5">
        <f>INDEX(银行日记账明细!T:T,MATCH(A4,银行日记账明细!D:D,0))</f>
        <v>1097.78</v>
      </c>
      <c r="H4" t="str">
        <f>INDEX(银行日记账明细!X:X,MATCH(A4,银行日记账明细!D:D,0))</f>
        <v>GAOPING XU</v>
      </c>
      <c r="I4" t="str">
        <f>INDEX(银行日记账明细!Y:Y,MATCH(A4,银行日记账明细!D:D,0))</f>
        <v>X4945956J</v>
      </c>
      <c r="J4" t="str">
        <f>INDEX(银行日记账明细!K:K,MATCH(A4,银行日记账明细!D:D,0))</f>
        <v>GAOPING XU FTS23/0002322</v>
      </c>
      <c r="K4" t="str">
        <f t="shared" ref="K4:K6" si="0">RIGHT(J4,LEN(J4)+1-FIND("FTS",J4))</f>
        <v>FTS23/0002322</v>
      </c>
      <c r="L4" t="str">
        <f>INDEX(银行日记账明细!W:W,MATCH(A4,银行日记账明细!D:D,0))</f>
        <v>1131                应收账款</v>
      </c>
    </row>
    <row r="5" spans="1:12" x14ac:dyDescent="0.25">
      <c r="A5" s="7" t="s">
        <v>89</v>
      </c>
      <c r="B5" s="3" t="str">
        <f>INDEX(银行流水!B:B,MATCH(A5,银行流水!A:A,0))</f>
        <v>2023/10/3</v>
      </c>
      <c r="C5" s="3" t="str">
        <f>INDEX(银行流水!C:C,MATCH(A5,银行流水!A:A,0))</f>
        <v>2023/10/3</v>
      </c>
      <c r="D5" t="str">
        <f>INDEX(银行流水!D:D,MATCH(A5,银行流水!A:A,0))</f>
        <v>trf. ayt express s.l.</v>
      </c>
      <c r="E5" s="5">
        <f>INDEX(银行流水!E:E,MATCH(A5,银行流水!A:A,0))</f>
        <v>-1754.21</v>
      </c>
      <c r="F5" s="5">
        <f>INDEX(银行流水!F:F,MATCH(A5,银行流水!A:A,0))</f>
        <v>32.58</v>
      </c>
      <c r="G5" s="5">
        <f>INDEX(银行日记账明细!T:T,MATCH(A5,银行日记账明细!D:D,0))</f>
        <v>-1</v>
      </c>
      <c r="H5">
        <f>INDEX(银行日记账明细!X:X,MATCH(A5,银行日记账明细!D:D,0))</f>
        <v>0</v>
      </c>
      <c r="I5">
        <f>INDEX(银行日记账明细!Y:Y,MATCH(A5,银行日记账明细!D:D,0))</f>
        <v>0</v>
      </c>
      <c r="J5" t="str">
        <f>INDEX(银行日记账明细!K:K,MATCH(A5,银行日记账明细!D:D,0))</f>
        <v>支付 AYT公司 清关费1753.21 银行手续费1欧</v>
      </c>
      <c r="K5" t="e">
        <f t="shared" si="0"/>
        <v>#VALUE!</v>
      </c>
      <c r="L5" t="str">
        <f>INDEX(银行日记账明细!W:W,MATCH(A5,银行日记账明细!D:D,0))</f>
        <v>55030001            手续费</v>
      </c>
    </row>
    <row r="6" spans="1:12" x14ac:dyDescent="0.25">
      <c r="A6" s="7" t="s">
        <v>90</v>
      </c>
      <c r="G6" s="5">
        <f>INDEX(银行日记账明细!T:T,MATCH(A6,银行日记账明细!D:D,0))</f>
        <v>-1753.21</v>
      </c>
      <c r="H6" t="str">
        <f>INDEX(银行日记账明细!X:X,MATCH(A6,银行日记账明细!D:D,0))</f>
        <v>AYT EXPRESS 安易通国际物流</v>
      </c>
      <c r="I6" t="str">
        <f>INDEX(银行日记账明细!Y:Y,MATCH(A6,银行日记账明细!D:D,0))</f>
        <v>B67698415</v>
      </c>
      <c r="J6" t="str">
        <f>INDEX(银行日记账明细!K:K,MATCH(A6,银行日记账明细!D:D,0))</f>
        <v>支付 AYT公司 清关费 发票号：ES028</v>
      </c>
      <c r="K6" t="str">
        <f>RIGHT(J6,LEN(J6)+1-FIND("ES",J6))</f>
        <v>ES028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2023-11-03T12:11:12Z</dcterms:modified>
</cp:coreProperties>
</file>