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CAJARURAL\7月银行流水\"/>
    </mc:Choice>
  </mc:AlternateContent>
  <xr:revisionPtr revIDLastSave="0" documentId="13_ncr:1_{E9BE1B8C-04EA-4EC3-ACA1-369BBA0788D2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发送模板!$A$2:$K$4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L4" i="3"/>
  <c r="L5" i="3"/>
  <c r="H6" i="3"/>
  <c r="I6" i="3"/>
  <c r="J6" i="3"/>
  <c r="L6" i="3"/>
  <c r="H7" i="3"/>
  <c r="I7" i="3"/>
  <c r="J7" i="3"/>
  <c r="L7" i="3"/>
  <c r="H8" i="3"/>
  <c r="I8" i="3"/>
  <c r="J8" i="3"/>
  <c r="L8" i="3"/>
  <c r="H9" i="3"/>
  <c r="I9" i="3"/>
  <c r="J9" i="3"/>
  <c r="K9" i="3"/>
  <c r="L9" i="3"/>
  <c r="H10" i="3"/>
  <c r="I10" i="3"/>
  <c r="J10" i="3"/>
  <c r="K10" i="3" s="1"/>
  <c r="L10" i="3"/>
  <c r="B5" i="2"/>
  <c r="C5" i="2" s="1"/>
  <c r="E4" i="2"/>
  <c r="E5" i="2"/>
  <c r="E6" i="2"/>
  <c r="E7" i="2"/>
  <c r="E8" i="2"/>
  <c r="E9" i="2"/>
  <c r="E10" i="2"/>
  <c r="B4" i="3"/>
  <c r="C4" i="3"/>
  <c r="D4" i="3"/>
  <c r="E4" i="3"/>
  <c r="F4" i="3"/>
  <c r="B6" i="3"/>
  <c r="C6" i="3"/>
  <c r="D6" i="3"/>
  <c r="E6" i="3"/>
  <c r="B6" i="2" s="1"/>
  <c r="C6" i="2" s="1"/>
  <c r="F6" i="3"/>
  <c r="B7" i="3"/>
  <c r="C7" i="3"/>
  <c r="D7" i="3"/>
  <c r="E7" i="3"/>
  <c r="B7" i="2" s="1"/>
  <c r="C7" i="2" s="1"/>
  <c r="F7" i="3"/>
  <c r="B8" i="3"/>
  <c r="C8" i="3"/>
  <c r="D8" i="3"/>
  <c r="E8" i="3"/>
  <c r="B8" i="2" s="1"/>
  <c r="C8" i="2" s="1"/>
  <c r="F8" i="3"/>
  <c r="B9" i="3"/>
  <c r="C9" i="3"/>
  <c r="D9" i="3"/>
  <c r="E9" i="3"/>
  <c r="B9" i="2" s="1"/>
  <c r="C9" i="2" s="1"/>
  <c r="F9" i="3"/>
  <c r="B10" i="3"/>
  <c r="C10" i="3"/>
  <c r="D10" i="3"/>
  <c r="E10" i="3"/>
  <c r="B10" i="2" s="1"/>
  <c r="C10" i="2" s="1"/>
  <c r="F10" i="3"/>
  <c r="F3" i="3"/>
  <c r="E3" i="3"/>
  <c r="D3" i="3"/>
  <c r="C3" i="3"/>
  <c r="B3" i="3"/>
  <c r="L3" i="3"/>
  <c r="J3" i="3"/>
  <c r="K3" i="3" s="1"/>
  <c r="I3" i="3"/>
  <c r="H3" i="3"/>
  <c r="G3" i="3"/>
  <c r="E3" i="2"/>
  <c r="B3" i="2" l="1"/>
  <c r="C3" i="2" s="1"/>
  <c r="B4" i="2"/>
  <c r="C4" i="2" s="1"/>
</calcChain>
</file>

<file path=xl/sharedStrings.xml><?xml version="1.0" encoding="utf-8"?>
<sst xmlns="http://schemas.openxmlformats.org/spreadsheetml/2006/main" count="267" uniqueCount="115">
  <si>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</si>
  <si>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</si>
  <si>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</si>
  <si>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</si>
  <si>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</si>
  <si>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</si>
  <si>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</si>
  <si>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</si>
  <si>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</si>
  <si>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</si>
  <si>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</si>
  <si>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</si>
  <si>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</si>
  <si>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</si>
  <si>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</si>
  <si>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</si>
  <si>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</si>
  <si>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</si>
  <si>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</si>
  <si>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</si>
  <si>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</si>
  <si>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</si>
  <si>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</si>
  <si>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</si>
  <si>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</si>
  <si>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</si>
  <si>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</si>
  <si>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</si>
  <si>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</si>
  <si>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</si>
  <si>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</si>
  <si>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</si>
  <si>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</si>
  <si>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</si>
  <si>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</si>
  <si>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</si>
  <si>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</si>
  <si>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</si>
  <si>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</si>
  <si>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</si>
  <si>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</si>
  <si>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</si>
  <si>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</si>
  <si>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</si>
  <si>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</si>
  <si>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</si>
  <si>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</si>
  <si>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</si>
  <si>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</si>
  <si>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</si>
  <si>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</si>
  <si>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</si>
  <si>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胡彪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</si>
  <si>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</si>
  <si>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</si>
  <si>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</si>
  <si>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</si>
  <si>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</si>
  <si>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</si>
  <si>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</si>
  <si>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Movimiento</t>
    <phoneticPr fontId="1" type="noConversion"/>
  </si>
  <si>
    <t>科目</t>
    <phoneticPr fontId="1" type="noConversion"/>
  </si>
  <si>
    <t>Fecha de la operación</t>
  </si>
  <si>
    <t>Concepto</t>
  </si>
  <si>
    <t>Nro. Apunte</t>
  </si>
  <si>
    <t>2023/7/29</t>
  </si>
  <si>
    <t>2023/7/31</t>
  </si>
  <si>
    <t>trf. tresor trove s.l.</t>
  </si>
  <si>
    <t>2023/7/17</t>
  </si>
  <si>
    <t>trf. future telecom plus s.l.</t>
  </si>
  <si>
    <t>2023/7/14</t>
  </si>
  <si>
    <t>trf. qiaoyi jin</t>
  </si>
  <si>
    <t>2023/7/13</t>
  </si>
  <si>
    <t>trf. lianfen su .</t>
  </si>
  <si>
    <t>trf. jiayuan chen</t>
  </si>
  <si>
    <t>trf. yan jiang</t>
  </si>
  <si>
    <t>2023/7/11</t>
  </si>
  <si>
    <t>trf. boyuan</t>
  </si>
  <si>
    <t>银收-73</t>
  </si>
  <si>
    <t>VIDAL HOME 1688 S.L FTS23/0001401</t>
  </si>
  <si>
    <t>VIDAL HOME 1688 S.L</t>
  </si>
  <si>
    <t>B16985145</t>
  </si>
  <si>
    <t>YHDK000016649</t>
  </si>
  <si>
    <t>银收-74</t>
  </si>
  <si>
    <t>YAN JIANG FTS23/0001397</t>
  </si>
  <si>
    <t>YAN JIANG</t>
  </si>
  <si>
    <t>Y0933810R</t>
  </si>
  <si>
    <t>YHDK000016651</t>
  </si>
  <si>
    <t>银收-76</t>
  </si>
  <si>
    <t>LIAN FEN SU FTS23/0001347 核销WE PHONE 2016 S.L 核销单据号 AFTS23/0000565</t>
  </si>
  <si>
    <t>WE PHONE 2016 S.L 威锋电子</t>
  </si>
  <si>
    <t>B87358818</t>
  </si>
  <si>
    <t>YHDK000016653</t>
  </si>
  <si>
    <t>银收-77</t>
  </si>
  <si>
    <t>JIAYUAN CHEN FTS23/0001346 核销WE PHONE 2016 S.L 核销单据号 AFTS23/0000665&amp;AFTS23/0000673</t>
  </si>
  <si>
    <t>YHDK000016655</t>
  </si>
  <si>
    <t>银收-78</t>
  </si>
  <si>
    <t>QIAOYI JIN FTS23/0001345 核销WE PHONE 2016 S.L 核销单据号 AFTS23/0000673</t>
  </si>
  <si>
    <t>YHDK000016657</t>
  </si>
  <si>
    <t>银付-56</t>
  </si>
  <si>
    <t>FUTURE INTERNAL TRANSFER DE CajaRural9910 A caixaBank5566</t>
  </si>
  <si>
    <t>YHDK000016688</t>
  </si>
  <si>
    <t>银付-58</t>
  </si>
  <si>
    <t>FUTURE INTERNAL TRANSFER DE CajaRural9910 A caixaBank5566 转5100欧 手续费1欧</t>
  </si>
  <si>
    <t>YHDK000016710</t>
  </si>
  <si>
    <t>银收-192</t>
  </si>
  <si>
    <t>TRESOR TROVE S.L. FTS23/0001544</t>
  </si>
  <si>
    <t>TRESOR TROVE S.L.</t>
  </si>
  <si>
    <t>B95912697</t>
  </si>
  <si>
    <t>YHDK000016987</t>
  </si>
  <si>
    <t>1002-1</t>
    <phoneticPr fontId="1" type="noConversion"/>
  </si>
  <si>
    <t>1002-2</t>
    <phoneticPr fontId="1" type="noConversion"/>
  </si>
  <si>
    <t>FTS23/0001347</t>
  </si>
  <si>
    <t>FTS23/0001346</t>
  </si>
  <si>
    <t>FTS23/0001345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</si>
</sst>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5EEA7E3B-0E33-4D08-8FE7-6C4CBDD77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pane ySplit="1" topLeftCell="A2" activePane="bottomLeft" state="frozen"/>
      <selection pane="bottomLeft" activeCell="C24" sqref="C24"/>
    </sheetView>
  </sheetViews>
  <sheetFormatPr defaultRowHeight="13.8" x14ac:dyDescent="0.25"/>
  <cols>
    <col min="1" max="1" width="8.88671875" style="7"/>
    <col min="2" max="2" width="30" customWidth="1"/>
    <col min="3" max="3" width="14.5546875" customWidth="1"/>
    <col min="4" max="4" width="24.5546875" customWidth="1"/>
    <col min="5" max="7" width="14.5546875" customWidth="1"/>
  </cols>
  <sheetData>
    <row r="1" spans="1:7" ht="15.6" x14ac:dyDescent="0.3">
      <c r="A1" s="8" t="s">
        <v>54</v>
      </c>
      <c r="B1" s="19" t="s">
        <v>62</v>
      </c>
      <c r="C1" s="19" t="s">
        <v>1</v>
      </c>
      <c r="D1" s="19" t="s">
        <v>63</v>
      </c>
      <c r="E1" s="19" t="s">
        <v>2</v>
      </c>
      <c r="F1" s="19" t="s">
        <v>3</v>
      </c>
      <c r="G1" s="19" t="s">
        <v>64</v>
      </c>
    </row>
    <row r="2" spans="1:7" ht="15.6" x14ac:dyDescent="0.3">
      <c r="A2" s="7">
        <v>1001</v>
      </c>
      <c r="B2" s="19" t="s">
        <v>65</v>
      </c>
      <c r="C2" s="19" t="s">
        <v>66</v>
      </c>
      <c r="D2" s="19" t="s">
        <v>67</v>
      </c>
      <c r="E2" s="19">
        <v>276.25</v>
      </c>
      <c r="F2" s="19">
        <v>345.07</v>
      </c>
      <c r="G2" s="19">
        <v>62</v>
      </c>
    </row>
    <row r="3" spans="1:7" ht="15.6" x14ac:dyDescent="0.3">
      <c r="A3" s="7" t="s">
        <v>110</v>
      </c>
      <c r="B3" s="19" t="s">
        <v>68</v>
      </c>
      <c r="C3" s="19" t="s">
        <v>68</v>
      </c>
      <c r="D3" s="19" t="s">
        <v>69</v>
      </c>
      <c r="E3" s="19">
        <v>-5101</v>
      </c>
      <c r="F3" s="19">
        <v>68.819999999999993</v>
      </c>
      <c r="G3" s="19">
        <v>61</v>
      </c>
    </row>
    <row r="4" spans="1:7" ht="15.6" x14ac:dyDescent="0.3">
      <c r="B4" s="19"/>
      <c r="C4" s="19"/>
      <c r="D4" s="19"/>
      <c r="E4" s="19"/>
      <c r="F4" s="19"/>
      <c r="G4" s="19"/>
    </row>
    <row r="5" spans="1:7" ht="15.6" x14ac:dyDescent="0.3">
      <c r="A5" s="7">
        <v>1003</v>
      </c>
      <c r="B5" s="19" t="s">
        <v>70</v>
      </c>
      <c r="C5" s="19" t="s">
        <v>70</v>
      </c>
      <c r="D5" s="19" t="s">
        <v>71</v>
      </c>
      <c r="E5" s="19">
        <v>2001.89</v>
      </c>
      <c r="F5" s="19">
        <v>5169.82</v>
      </c>
      <c r="G5" s="19">
        <v>60</v>
      </c>
    </row>
    <row r="6" spans="1:7" ht="15.6" x14ac:dyDescent="0.3">
      <c r="A6" s="7">
        <v>1004</v>
      </c>
      <c r="B6" s="19" t="s">
        <v>72</v>
      </c>
      <c r="C6" s="19" t="s">
        <v>72</v>
      </c>
      <c r="D6" s="19" t="s">
        <v>73</v>
      </c>
      <c r="E6" s="19">
        <v>1000.63</v>
      </c>
      <c r="F6" s="19">
        <v>3167.93</v>
      </c>
      <c r="G6" s="19">
        <v>59</v>
      </c>
    </row>
    <row r="7" spans="1:7" ht="15.6" x14ac:dyDescent="0.3">
      <c r="A7" s="7">
        <v>1005</v>
      </c>
      <c r="B7" s="19" t="s">
        <v>72</v>
      </c>
      <c r="C7" s="19" t="s">
        <v>72</v>
      </c>
      <c r="D7" s="19" t="s">
        <v>74</v>
      </c>
      <c r="E7" s="19">
        <v>1501.35</v>
      </c>
      <c r="F7" s="19">
        <v>2167.3000000000002</v>
      </c>
      <c r="G7" s="19">
        <v>58</v>
      </c>
    </row>
    <row r="8" spans="1:7" ht="15.6" x14ac:dyDescent="0.3">
      <c r="A8" s="7">
        <v>1006</v>
      </c>
      <c r="B8" s="19" t="s">
        <v>72</v>
      </c>
      <c r="C8" s="19" t="s">
        <v>72</v>
      </c>
      <c r="D8" s="19" t="s">
        <v>75</v>
      </c>
      <c r="E8" s="19">
        <v>448.28</v>
      </c>
      <c r="F8" s="19">
        <v>665.95</v>
      </c>
      <c r="G8" s="19">
        <v>57</v>
      </c>
    </row>
    <row r="9" spans="1:7" ht="15.6" x14ac:dyDescent="0.3">
      <c r="A9" s="7">
        <v>1007</v>
      </c>
      <c r="B9" s="19" t="s">
        <v>76</v>
      </c>
      <c r="C9" s="19" t="s">
        <v>76</v>
      </c>
      <c r="D9" s="19" t="s">
        <v>77</v>
      </c>
      <c r="E9" s="19">
        <v>168.65</v>
      </c>
      <c r="F9" s="19">
        <v>217.67</v>
      </c>
      <c r="G9" s="19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10"/>
  <sheetViews>
    <sheetView workbookViewId="0">
      <pane ySplit="2" topLeftCell="A3" activePane="bottomLeft" state="frozen"/>
      <selection pane="bottomLeft" activeCell="C20" sqref="C20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7" t="s">
        <v>9</v>
      </c>
      <c r="G1" s="18" t="s">
        <v>10</v>
      </c>
      <c r="H1" s="17" t="s">
        <v>11</v>
      </c>
      <c r="I1" s="17" t="s">
        <v>12</v>
      </c>
      <c r="J1" s="18" t="s">
        <v>13</v>
      </c>
      <c r="K1" s="18" t="s">
        <v>14</v>
      </c>
      <c r="L1" s="17" t="s">
        <v>15</v>
      </c>
      <c r="M1" s="17" t="s">
        <v>16</v>
      </c>
      <c r="N1" s="17" t="s">
        <v>17</v>
      </c>
      <c r="O1" s="17" t="s">
        <v>18</v>
      </c>
      <c r="P1" s="17" t="s">
        <v>19</v>
      </c>
      <c r="Q1" s="17" t="s">
        <v>20</v>
      </c>
      <c r="R1" s="17" t="s">
        <v>21</v>
      </c>
      <c r="S1" s="17" t="s">
        <v>22</v>
      </c>
      <c r="T1" s="12" t="s">
        <v>23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27</v>
      </c>
      <c r="Z1" s="17" t="s">
        <v>27</v>
      </c>
      <c r="AA1" s="17" t="s">
        <v>27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</row>
    <row r="2" spans="1:42" ht="14.4" x14ac:dyDescent="0.3">
      <c r="A2" s="8" t="s">
        <v>55</v>
      </c>
      <c r="B2" s="8" t="s">
        <v>56</v>
      </c>
      <c r="C2" s="10" t="s">
        <v>57</v>
      </c>
      <c r="D2" s="8" t="s">
        <v>54</v>
      </c>
      <c r="E2" s="8" t="s">
        <v>58</v>
      </c>
      <c r="F2" s="17" t="s">
        <v>8</v>
      </c>
      <c r="G2" s="18" t="s">
        <v>8</v>
      </c>
      <c r="H2" s="17" t="s">
        <v>8</v>
      </c>
      <c r="I2" s="17" t="s">
        <v>8</v>
      </c>
      <c r="J2" s="18" t="s">
        <v>8</v>
      </c>
      <c r="K2" s="18" t="s">
        <v>8</v>
      </c>
      <c r="L2" s="17" t="s">
        <v>8</v>
      </c>
      <c r="M2" s="17" t="s">
        <v>8</v>
      </c>
      <c r="N2" s="17" t="s">
        <v>8</v>
      </c>
      <c r="O2" s="17" t="s">
        <v>8</v>
      </c>
      <c r="P2" s="17" t="s">
        <v>8</v>
      </c>
      <c r="Q2" s="17" t="s">
        <v>8</v>
      </c>
      <c r="R2" s="17" t="s">
        <v>8</v>
      </c>
      <c r="S2" s="17" t="s">
        <v>8</v>
      </c>
      <c r="T2" s="11" t="s">
        <v>8</v>
      </c>
      <c r="U2" s="17" t="s">
        <v>8</v>
      </c>
      <c r="V2" s="17" t="s">
        <v>8</v>
      </c>
      <c r="W2" s="17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17" t="s">
        <v>8</v>
      </c>
      <c r="AD2" s="17" t="s">
        <v>8</v>
      </c>
      <c r="AE2" s="17" t="s">
        <v>8</v>
      </c>
      <c r="AF2" s="17" t="s">
        <v>8</v>
      </c>
      <c r="AG2" s="17" t="s">
        <v>8</v>
      </c>
      <c r="AH2" s="17" t="s">
        <v>8</v>
      </c>
      <c r="AI2" s="17" t="s">
        <v>8</v>
      </c>
      <c r="AJ2" s="17" t="s">
        <v>8</v>
      </c>
      <c r="AK2" s="17" t="s">
        <v>8</v>
      </c>
      <c r="AL2" s="17" t="s">
        <v>8</v>
      </c>
      <c r="AM2" s="17" t="s">
        <v>8</v>
      </c>
      <c r="AN2" s="17" t="s">
        <v>8</v>
      </c>
      <c r="AO2" s="17" t="s">
        <v>8</v>
      </c>
      <c r="AP2" s="17" t="s">
        <v>8</v>
      </c>
    </row>
    <row r="3" spans="1:42" ht="14.4" x14ac:dyDescent="0.3">
      <c r="A3" s="7">
        <v>1001</v>
      </c>
      <c r="B3" s="13">
        <f>INDEX(发送模板!E:E,MATCH(A3,发送模板!A:A,0))</f>
        <v>276.25</v>
      </c>
      <c r="C3" s="14">
        <f t="shared" ref="C3:C4" si="0">B3-E3</f>
        <v>0</v>
      </c>
      <c r="D3" s="7">
        <v>1001</v>
      </c>
      <c r="E3" s="13">
        <f t="shared" ref="E3:E10" si="1">T3</f>
        <v>276.25</v>
      </c>
      <c r="F3" s="20" t="s">
        <v>48</v>
      </c>
      <c r="G3" s="21">
        <v>45135.999490740738</v>
      </c>
      <c r="H3" s="20" t="s">
        <v>105</v>
      </c>
      <c r="I3" s="20" t="s">
        <v>49</v>
      </c>
      <c r="J3" s="20" t="s">
        <v>106</v>
      </c>
      <c r="K3" s="20" t="s">
        <v>8</v>
      </c>
      <c r="L3" s="20">
        <v>276.25</v>
      </c>
      <c r="M3" s="20">
        <v>0</v>
      </c>
      <c r="N3" s="20">
        <v>0</v>
      </c>
      <c r="O3" s="20">
        <v>0</v>
      </c>
      <c r="P3" s="20" t="s">
        <v>47</v>
      </c>
      <c r="Q3" s="20">
        <v>345.07</v>
      </c>
      <c r="R3" s="20">
        <v>1</v>
      </c>
      <c r="S3" s="20">
        <v>0</v>
      </c>
      <c r="T3" s="20">
        <v>276.25</v>
      </c>
      <c r="U3" s="20">
        <v>1</v>
      </c>
      <c r="V3" s="20">
        <v>0</v>
      </c>
      <c r="W3" s="20" t="s">
        <v>50</v>
      </c>
      <c r="X3" s="20" t="s">
        <v>107</v>
      </c>
      <c r="Y3" s="20" t="s">
        <v>108</v>
      </c>
      <c r="Z3" s="20">
        <v>0</v>
      </c>
      <c r="AA3" s="20">
        <v>0</v>
      </c>
      <c r="AB3" s="20">
        <v>0</v>
      </c>
      <c r="AC3" s="20" t="s">
        <v>52</v>
      </c>
      <c r="AD3" s="21">
        <v>45135.999490740738</v>
      </c>
      <c r="AE3" s="20" t="s">
        <v>8</v>
      </c>
      <c r="AF3" s="20" t="s">
        <v>8</v>
      </c>
      <c r="AG3" s="20" t="s">
        <v>8</v>
      </c>
      <c r="AH3" s="20" t="b">
        <v>0</v>
      </c>
      <c r="AI3" s="20">
        <v>0</v>
      </c>
      <c r="AJ3" s="20" t="s">
        <v>8</v>
      </c>
      <c r="AK3" s="20" t="s">
        <v>109</v>
      </c>
      <c r="AL3" s="20" t="s">
        <v>8</v>
      </c>
      <c r="AM3" s="20" t="s">
        <v>52</v>
      </c>
      <c r="AN3" s="20" t="b">
        <v>1</v>
      </c>
      <c r="AO3" s="20">
        <v>2</v>
      </c>
      <c r="AP3" s="20" t="s">
        <v>8</v>
      </c>
    </row>
    <row r="4" spans="1:42" ht="14.4" x14ac:dyDescent="0.3">
      <c r="A4" s="7">
        <v>1002</v>
      </c>
      <c r="B4" s="13" t="e">
        <f>INDEX(发送模板!E:E,MATCH(A4,发送模板!A:A,0))</f>
        <v>#N/A</v>
      </c>
      <c r="C4" s="14" t="e">
        <f t="shared" si="0"/>
        <v>#N/A</v>
      </c>
      <c r="D4" s="7" t="s">
        <v>110</v>
      </c>
      <c r="E4" s="13">
        <f t="shared" si="1"/>
        <v>-1</v>
      </c>
      <c r="F4" s="20" t="s">
        <v>48</v>
      </c>
      <c r="G4" s="21">
        <v>45123.999490740738</v>
      </c>
      <c r="H4" s="20" t="s">
        <v>102</v>
      </c>
      <c r="I4" s="20" t="s">
        <v>49</v>
      </c>
      <c r="J4" s="20" t="s">
        <v>103</v>
      </c>
      <c r="K4" s="20" t="s">
        <v>8</v>
      </c>
      <c r="L4" s="20">
        <v>0</v>
      </c>
      <c r="M4" s="20">
        <v>0</v>
      </c>
      <c r="N4" s="20">
        <v>1</v>
      </c>
      <c r="O4" s="20">
        <v>0</v>
      </c>
      <c r="P4" s="20" t="s">
        <v>47</v>
      </c>
      <c r="Q4" s="20">
        <v>68.819999999999993</v>
      </c>
      <c r="R4" s="20">
        <v>1</v>
      </c>
      <c r="S4" s="20">
        <v>0</v>
      </c>
      <c r="T4" s="20">
        <v>-1</v>
      </c>
      <c r="U4" s="20">
        <v>1</v>
      </c>
      <c r="V4" s="20">
        <v>0</v>
      </c>
      <c r="W4" s="20" t="s">
        <v>53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 t="s">
        <v>52</v>
      </c>
      <c r="AD4" s="21">
        <v>45123.999490740738</v>
      </c>
      <c r="AE4" s="20" t="s">
        <v>8</v>
      </c>
      <c r="AF4" s="20" t="s">
        <v>8</v>
      </c>
      <c r="AG4" s="20" t="s">
        <v>8</v>
      </c>
      <c r="AH4" s="20" t="b">
        <v>0</v>
      </c>
      <c r="AI4" s="20">
        <v>0</v>
      </c>
      <c r="AJ4" s="20" t="s">
        <v>8</v>
      </c>
      <c r="AK4" s="20" t="s">
        <v>104</v>
      </c>
      <c r="AL4" s="20" t="s">
        <v>8</v>
      </c>
      <c r="AM4" s="20" t="s">
        <v>52</v>
      </c>
      <c r="AN4" s="20" t="b">
        <v>1</v>
      </c>
      <c r="AO4" s="20">
        <v>2</v>
      </c>
      <c r="AP4" s="20" t="s">
        <v>8</v>
      </c>
    </row>
    <row r="5" spans="1:42" ht="14.4" x14ac:dyDescent="0.3">
      <c r="B5" s="13" t="e">
        <f>INDEX(发送模板!E:E,MATCH(A5,发送模板!A:A,0))</f>
        <v>#N/A</v>
      </c>
      <c r="C5" s="14" t="e">
        <f t="shared" ref="C5:C9" si="2">B5-E5</f>
        <v>#N/A</v>
      </c>
      <c r="D5" s="7" t="s">
        <v>111</v>
      </c>
      <c r="E5" s="13">
        <f t="shared" si="1"/>
        <v>-5100</v>
      </c>
      <c r="F5" s="20" t="s">
        <v>48</v>
      </c>
      <c r="G5" s="21">
        <v>45123.999490740738</v>
      </c>
      <c r="H5" s="20" t="s">
        <v>99</v>
      </c>
      <c r="I5" s="20" t="s">
        <v>49</v>
      </c>
      <c r="J5" s="20" t="s">
        <v>100</v>
      </c>
      <c r="K5" s="20" t="s">
        <v>8</v>
      </c>
      <c r="L5" s="20">
        <v>0</v>
      </c>
      <c r="M5" s="20">
        <v>0</v>
      </c>
      <c r="N5" s="20">
        <v>5100</v>
      </c>
      <c r="O5" s="20">
        <v>0</v>
      </c>
      <c r="P5" s="20" t="s">
        <v>47</v>
      </c>
      <c r="Q5" s="20">
        <v>69.819999999999993</v>
      </c>
      <c r="R5" s="20">
        <v>1</v>
      </c>
      <c r="S5" s="20">
        <v>0</v>
      </c>
      <c r="T5" s="20">
        <v>-5100</v>
      </c>
      <c r="U5" s="20">
        <v>1</v>
      </c>
      <c r="V5" s="20">
        <v>0</v>
      </c>
      <c r="W5" s="20" t="s">
        <v>51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 t="s">
        <v>52</v>
      </c>
      <c r="AD5" s="21">
        <v>45123.999490740738</v>
      </c>
      <c r="AE5" s="20" t="s">
        <v>8</v>
      </c>
      <c r="AF5" s="20" t="s">
        <v>8</v>
      </c>
      <c r="AG5" s="20" t="s">
        <v>8</v>
      </c>
      <c r="AH5" s="20" t="b">
        <v>0</v>
      </c>
      <c r="AI5" s="20">
        <v>0</v>
      </c>
      <c r="AJ5" s="20" t="s">
        <v>8</v>
      </c>
      <c r="AK5" s="20" t="s">
        <v>101</v>
      </c>
      <c r="AL5" s="20" t="s">
        <v>8</v>
      </c>
      <c r="AM5" s="20" t="s">
        <v>52</v>
      </c>
      <c r="AN5" s="20" t="b">
        <v>1</v>
      </c>
      <c r="AO5" s="20">
        <v>2</v>
      </c>
      <c r="AP5" s="20" t="s">
        <v>8</v>
      </c>
    </row>
    <row r="6" spans="1:42" ht="14.4" x14ac:dyDescent="0.3">
      <c r="A6" s="7">
        <v>1003</v>
      </c>
      <c r="B6" s="13">
        <f>INDEX(发送模板!E:E,MATCH(A6,发送模板!A:A,0))</f>
        <v>2001.89</v>
      </c>
      <c r="C6" s="14">
        <f t="shared" si="2"/>
        <v>0</v>
      </c>
      <c r="D6" s="7">
        <v>1003</v>
      </c>
      <c r="E6" s="13">
        <f t="shared" si="1"/>
        <v>2001.89</v>
      </c>
      <c r="F6" s="20" t="s">
        <v>48</v>
      </c>
      <c r="G6" s="21">
        <v>45120.999490740738</v>
      </c>
      <c r="H6" s="20" t="s">
        <v>96</v>
      </c>
      <c r="I6" s="20" t="s">
        <v>49</v>
      </c>
      <c r="J6" s="20" t="s">
        <v>97</v>
      </c>
      <c r="K6" s="20" t="s">
        <v>8</v>
      </c>
      <c r="L6" s="20">
        <v>2001.89</v>
      </c>
      <c r="M6" s="20">
        <v>0</v>
      </c>
      <c r="N6" s="20">
        <v>0</v>
      </c>
      <c r="O6" s="20">
        <v>0</v>
      </c>
      <c r="P6" s="20" t="s">
        <v>47</v>
      </c>
      <c r="Q6" s="20">
        <v>5169.82</v>
      </c>
      <c r="R6" s="20">
        <v>1</v>
      </c>
      <c r="S6" s="20">
        <v>0</v>
      </c>
      <c r="T6" s="20">
        <v>2001.89</v>
      </c>
      <c r="U6" s="20">
        <v>1</v>
      </c>
      <c r="V6" s="20">
        <v>0</v>
      </c>
      <c r="W6" s="20" t="s">
        <v>50</v>
      </c>
      <c r="X6" s="20" t="s">
        <v>90</v>
      </c>
      <c r="Y6" s="20" t="s">
        <v>91</v>
      </c>
      <c r="Z6" s="20">
        <v>0</v>
      </c>
      <c r="AA6" s="20">
        <v>0</v>
      </c>
      <c r="AB6" s="20">
        <v>0</v>
      </c>
      <c r="AC6" s="20" t="s">
        <v>52</v>
      </c>
      <c r="AD6" s="21">
        <v>45120.999490740738</v>
      </c>
      <c r="AE6" s="20" t="s">
        <v>8</v>
      </c>
      <c r="AF6" s="20" t="s">
        <v>8</v>
      </c>
      <c r="AG6" s="20" t="s">
        <v>8</v>
      </c>
      <c r="AH6" s="20" t="b">
        <v>0</v>
      </c>
      <c r="AI6" s="20">
        <v>0</v>
      </c>
      <c r="AJ6" s="20" t="s">
        <v>8</v>
      </c>
      <c r="AK6" s="20" t="s">
        <v>98</v>
      </c>
      <c r="AL6" s="20" t="s">
        <v>8</v>
      </c>
      <c r="AM6" s="20" t="s">
        <v>52</v>
      </c>
      <c r="AN6" s="20" t="b">
        <v>1</v>
      </c>
      <c r="AO6" s="20">
        <v>2</v>
      </c>
      <c r="AP6" s="20" t="s">
        <v>8</v>
      </c>
    </row>
    <row r="7" spans="1:42" ht="14.4" x14ac:dyDescent="0.3">
      <c r="A7" s="7">
        <v>1004</v>
      </c>
      <c r="B7" s="13">
        <f>INDEX(发送模板!E:E,MATCH(A7,发送模板!A:A,0))</f>
        <v>1000.63</v>
      </c>
      <c r="C7" s="14">
        <f t="shared" si="2"/>
        <v>-500.71999999999991</v>
      </c>
      <c r="D7" s="7">
        <v>1005</v>
      </c>
      <c r="E7" s="13">
        <f t="shared" si="1"/>
        <v>1501.35</v>
      </c>
      <c r="F7" s="20" t="s">
        <v>48</v>
      </c>
      <c r="G7" s="21">
        <v>45119.999490740738</v>
      </c>
      <c r="H7" s="20" t="s">
        <v>93</v>
      </c>
      <c r="I7" s="20" t="s">
        <v>49</v>
      </c>
      <c r="J7" s="20" t="s">
        <v>94</v>
      </c>
      <c r="K7" s="20" t="s">
        <v>8</v>
      </c>
      <c r="L7" s="20">
        <v>1501.35</v>
      </c>
      <c r="M7" s="20">
        <v>0</v>
      </c>
      <c r="N7" s="20">
        <v>0</v>
      </c>
      <c r="O7" s="20">
        <v>0</v>
      </c>
      <c r="P7" s="20" t="s">
        <v>47</v>
      </c>
      <c r="Q7" s="20">
        <v>3167.93</v>
      </c>
      <c r="R7" s="20">
        <v>1</v>
      </c>
      <c r="S7" s="20">
        <v>0</v>
      </c>
      <c r="T7" s="20">
        <v>1501.35</v>
      </c>
      <c r="U7" s="20">
        <v>1</v>
      </c>
      <c r="V7" s="20">
        <v>0</v>
      </c>
      <c r="W7" s="20" t="s">
        <v>50</v>
      </c>
      <c r="X7" s="20" t="s">
        <v>90</v>
      </c>
      <c r="Y7" s="20" t="s">
        <v>91</v>
      </c>
      <c r="Z7" s="20">
        <v>0</v>
      </c>
      <c r="AA7" s="20">
        <v>0</v>
      </c>
      <c r="AB7" s="20">
        <v>0</v>
      </c>
      <c r="AC7" s="20" t="s">
        <v>52</v>
      </c>
      <c r="AD7" s="21">
        <v>45119.999490740738</v>
      </c>
      <c r="AE7" s="20" t="s">
        <v>8</v>
      </c>
      <c r="AF7" s="20" t="s">
        <v>8</v>
      </c>
      <c r="AG7" s="20" t="s">
        <v>8</v>
      </c>
      <c r="AH7" s="20" t="b">
        <v>0</v>
      </c>
      <c r="AI7" s="20">
        <v>0</v>
      </c>
      <c r="AJ7" s="20" t="s">
        <v>8</v>
      </c>
      <c r="AK7" s="20" t="s">
        <v>95</v>
      </c>
      <c r="AL7" s="20" t="s">
        <v>8</v>
      </c>
      <c r="AM7" s="20" t="s">
        <v>52</v>
      </c>
      <c r="AN7" s="20" t="b">
        <v>1</v>
      </c>
      <c r="AO7" s="20">
        <v>2</v>
      </c>
      <c r="AP7" s="20" t="s">
        <v>8</v>
      </c>
    </row>
    <row r="8" spans="1:42" ht="14.4" x14ac:dyDescent="0.3">
      <c r="A8" s="7">
        <v>1005</v>
      </c>
      <c r="B8" s="13">
        <f>INDEX(发送模板!E:E,MATCH(A8,发送模板!A:A,0))</f>
        <v>1501.35</v>
      </c>
      <c r="C8" s="14">
        <f t="shared" si="2"/>
        <v>500.71999999999991</v>
      </c>
      <c r="D8" s="7">
        <v>1004</v>
      </c>
      <c r="E8" s="13">
        <f t="shared" si="1"/>
        <v>1000.63</v>
      </c>
      <c r="F8" s="20" t="s">
        <v>48</v>
      </c>
      <c r="G8" s="21">
        <v>45119.999490740738</v>
      </c>
      <c r="H8" s="20" t="s">
        <v>88</v>
      </c>
      <c r="I8" s="20" t="s">
        <v>49</v>
      </c>
      <c r="J8" s="20" t="s">
        <v>89</v>
      </c>
      <c r="K8" s="20" t="s">
        <v>8</v>
      </c>
      <c r="L8" s="20">
        <v>1000.63</v>
      </c>
      <c r="M8" s="20">
        <v>0</v>
      </c>
      <c r="N8" s="20">
        <v>0</v>
      </c>
      <c r="O8" s="20">
        <v>0</v>
      </c>
      <c r="P8" s="20" t="s">
        <v>47</v>
      </c>
      <c r="Q8" s="20">
        <v>1666.58</v>
      </c>
      <c r="R8" s="20">
        <v>1</v>
      </c>
      <c r="S8" s="20">
        <v>0</v>
      </c>
      <c r="T8" s="20">
        <v>1000.63</v>
      </c>
      <c r="U8" s="20">
        <v>1</v>
      </c>
      <c r="V8" s="20">
        <v>0</v>
      </c>
      <c r="W8" s="20" t="s">
        <v>50</v>
      </c>
      <c r="X8" s="20" t="s">
        <v>90</v>
      </c>
      <c r="Y8" s="20" t="s">
        <v>91</v>
      </c>
      <c r="Z8" s="20">
        <v>0</v>
      </c>
      <c r="AA8" s="20">
        <v>0</v>
      </c>
      <c r="AB8" s="20">
        <v>0</v>
      </c>
      <c r="AC8" s="20" t="s">
        <v>52</v>
      </c>
      <c r="AD8" s="21">
        <v>45119.999490740738</v>
      </c>
      <c r="AE8" s="20" t="s">
        <v>8</v>
      </c>
      <c r="AF8" s="20" t="s">
        <v>8</v>
      </c>
      <c r="AG8" s="20" t="s">
        <v>8</v>
      </c>
      <c r="AH8" s="20" t="b">
        <v>0</v>
      </c>
      <c r="AI8" s="20">
        <v>0</v>
      </c>
      <c r="AJ8" s="20" t="s">
        <v>8</v>
      </c>
      <c r="AK8" s="20" t="s">
        <v>92</v>
      </c>
      <c r="AL8" s="20" t="s">
        <v>8</v>
      </c>
      <c r="AM8" s="20" t="s">
        <v>52</v>
      </c>
      <c r="AN8" s="20" t="b">
        <v>1</v>
      </c>
      <c r="AO8" s="20">
        <v>2</v>
      </c>
      <c r="AP8" s="20" t="s">
        <v>8</v>
      </c>
    </row>
    <row r="9" spans="1:42" ht="14.4" x14ac:dyDescent="0.3">
      <c r="A9" s="7">
        <v>1006</v>
      </c>
      <c r="B9" s="13">
        <f>INDEX(发送模板!E:E,MATCH(A9,发送模板!A:A,0))</f>
        <v>448.28</v>
      </c>
      <c r="C9" s="14">
        <f t="shared" si="2"/>
        <v>0</v>
      </c>
      <c r="D9" s="7">
        <v>1006</v>
      </c>
      <c r="E9" s="13">
        <f t="shared" si="1"/>
        <v>448.28</v>
      </c>
      <c r="F9" s="20" t="s">
        <v>48</v>
      </c>
      <c r="G9" s="21">
        <v>45119.999490740738</v>
      </c>
      <c r="H9" s="20" t="s">
        <v>83</v>
      </c>
      <c r="I9" s="20" t="s">
        <v>49</v>
      </c>
      <c r="J9" s="20" t="s">
        <v>84</v>
      </c>
      <c r="K9" s="20" t="s">
        <v>8</v>
      </c>
      <c r="L9" s="20">
        <v>448.28</v>
      </c>
      <c r="M9" s="20">
        <v>0</v>
      </c>
      <c r="N9" s="20">
        <v>0</v>
      </c>
      <c r="O9" s="20">
        <v>0</v>
      </c>
      <c r="P9" s="20" t="s">
        <v>47</v>
      </c>
      <c r="Q9" s="20">
        <v>665.95</v>
      </c>
      <c r="R9" s="20">
        <v>1</v>
      </c>
      <c r="S9" s="20">
        <v>0</v>
      </c>
      <c r="T9" s="20">
        <v>448.28</v>
      </c>
      <c r="U9" s="20">
        <v>1</v>
      </c>
      <c r="V9" s="20">
        <v>0</v>
      </c>
      <c r="W9" s="20" t="s">
        <v>50</v>
      </c>
      <c r="X9" s="20" t="s">
        <v>85</v>
      </c>
      <c r="Y9" s="20" t="s">
        <v>86</v>
      </c>
      <c r="Z9" s="20">
        <v>0</v>
      </c>
      <c r="AA9" s="20">
        <v>0</v>
      </c>
      <c r="AB9" s="20">
        <v>0</v>
      </c>
      <c r="AC9" s="20" t="s">
        <v>52</v>
      </c>
      <c r="AD9" s="21">
        <v>45119.999490740738</v>
      </c>
      <c r="AE9" s="20" t="s">
        <v>8</v>
      </c>
      <c r="AF9" s="20" t="s">
        <v>8</v>
      </c>
      <c r="AG9" s="20" t="s">
        <v>8</v>
      </c>
      <c r="AH9" s="20" t="b">
        <v>0</v>
      </c>
      <c r="AI9" s="20">
        <v>0</v>
      </c>
      <c r="AJ9" s="20" t="s">
        <v>8</v>
      </c>
      <c r="AK9" s="20" t="s">
        <v>87</v>
      </c>
      <c r="AL9" s="20" t="s">
        <v>8</v>
      </c>
      <c r="AM9" s="20" t="s">
        <v>52</v>
      </c>
      <c r="AN9" s="20" t="b">
        <v>1</v>
      </c>
      <c r="AO9" s="20">
        <v>2</v>
      </c>
      <c r="AP9" s="20" t="s">
        <v>8</v>
      </c>
    </row>
    <row r="10" spans="1:42" ht="14.4" x14ac:dyDescent="0.3">
      <c r="A10" s="7">
        <v>1007</v>
      </c>
      <c r="B10" s="13">
        <f>INDEX(发送模板!E:E,MATCH(A10,发送模板!A:A,0))</f>
        <v>168.65</v>
      </c>
      <c r="C10" s="14">
        <f t="shared" ref="C10" si="3">B10-E10</f>
        <v>0</v>
      </c>
      <c r="D10" s="7">
        <v>1007</v>
      </c>
      <c r="E10" s="13">
        <f t="shared" si="1"/>
        <v>168.65</v>
      </c>
      <c r="F10" s="20" t="s">
        <v>48</v>
      </c>
      <c r="G10" s="21">
        <v>45117.999490740738</v>
      </c>
      <c r="H10" s="20" t="s">
        <v>78</v>
      </c>
      <c r="I10" s="20" t="s">
        <v>49</v>
      </c>
      <c r="J10" s="20" t="s">
        <v>79</v>
      </c>
      <c r="K10" s="20" t="s">
        <v>8</v>
      </c>
      <c r="L10" s="20">
        <v>168.65</v>
      </c>
      <c r="M10" s="20">
        <v>0</v>
      </c>
      <c r="N10" s="20">
        <v>0</v>
      </c>
      <c r="O10" s="20">
        <v>0</v>
      </c>
      <c r="P10" s="20" t="s">
        <v>47</v>
      </c>
      <c r="Q10" s="20">
        <v>217.67</v>
      </c>
      <c r="R10" s="20">
        <v>1</v>
      </c>
      <c r="S10" s="20">
        <v>0</v>
      </c>
      <c r="T10" s="20">
        <v>168.65</v>
      </c>
      <c r="U10" s="20">
        <v>1</v>
      </c>
      <c r="V10" s="20">
        <v>0</v>
      </c>
      <c r="W10" s="20" t="s">
        <v>50</v>
      </c>
      <c r="X10" s="20" t="s">
        <v>80</v>
      </c>
      <c r="Y10" s="20" t="s">
        <v>81</v>
      </c>
      <c r="Z10" s="20">
        <v>0</v>
      </c>
      <c r="AA10" s="20">
        <v>0</v>
      </c>
      <c r="AB10" s="20">
        <v>0</v>
      </c>
      <c r="AC10" s="20" t="s">
        <v>52</v>
      </c>
      <c r="AD10" s="21">
        <v>45117.999490740738</v>
      </c>
      <c r="AE10" s="20" t="s">
        <v>8</v>
      </c>
      <c r="AF10" s="20" t="s">
        <v>8</v>
      </c>
      <c r="AG10" s="20" t="s">
        <v>8</v>
      </c>
      <c r="AH10" s="20" t="b">
        <v>0</v>
      </c>
      <c r="AI10" s="20">
        <v>0</v>
      </c>
      <c r="AJ10" s="20" t="s">
        <v>8</v>
      </c>
      <c r="AK10" s="20" t="s">
        <v>82</v>
      </c>
      <c r="AL10" s="20" t="s">
        <v>8</v>
      </c>
      <c r="AM10" s="20" t="s">
        <v>52</v>
      </c>
      <c r="AN10" s="20" t="b">
        <v>1</v>
      </c>
      <c r="AO10" s="20">
        <v>2</v>
      </c>
      <c r="AP10" s="20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0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54</v>
      </c>
      <c r="B2" s="2" t="s">
        <v>0</v>
      </c>
      <c r="C2" s="2" t="s">
        <v>1</v>
      </c>
      <c r="D2" s="1" t="s">
        <v>60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59</v>
      </c>
      <c r="K2" s="16" t="s">
        <v>7</v>
      </c>
      <c r="L2" s="8" t="s">
        <v>61</v>
      </c>
    </row>
    <row r="3" spans="1:12" x14ac:dyDescent="0.25">
      <c r="A3" s="7">
        <v>1001</v>
      </c>
      <c r="B3" s="3" t="str">
        <f>INDEX(银行流水!B:B,MATCH(A3,银行流水!A:A,0))</f>
        <v>2023/7/29</v>
      </c>
      <c r="C3" s="3" t="str">
        <f>INDEX(银行流水!C:C,MATCH(A3,银行流水!A:A,0))</f>
        <v>2023/7/31</v>
      </c>
      <c r="D3" t="str">
        <f>INDEX(银行流水!D:D,MATCH(A3,银行流水!A:A,0))</f>
        <v>trf. tresor trove s.l.</v>
      </c>
      <c r="E3" s="5">
        <f>INDEX(银行流水!E:E,MATCH(A3,银行流水!A:A,0))</f>
        <v>276.25</v>
      </c>
      <c r="F3" s="5">
        <f>INDEX(银行流水!F:F,MATCH(A3,银行流水!A:A,0))</f>
        <v>345.07</v>
      </c>
      <c r="G3" s="5">
        <f>INDEX(银行日记账明细!T:T,MATCH(A3,银行日记账明细!D:D,0))</f>
        <v>276.25</v>
      </c>
      <c r="H3" t="str">
        <f>INDEX(银行日记账明细!X:X,MATCH(A3,银行日记账明细!D:D,0))</f>
        <v>TRESOR TROVE S.L.</v>
      </c>
      <c r="I3" t="str">
        <f>INDEX(银行日记账明细!Y:Y,MATCH(A3,银行日记账明细!D:D,0))</f>
        <v>B95912697</v>
      </c>
      <c r="J3" t="str">
        <f>INDEX(银行日记账明细!J:J,MATCH(A3,银行日记账明细!D:D,0))</f>
        <v>TRESOR TROVE S.L. FTS23/0001544</v>
      </c>
      <c r="K3" t="str">
        <f>RIGHT(J3,LEN(J3)+1-FIND("FTS",J3))</f>
        <v>FTS23/0001544</v>
      </c>
      <c r="L3" t="str">
        <f>INDEX(银行日记账明细!W:W,MATCH(A3,银行日记账明细!D:D,0))</f>
        <v>1131                应收账款</v>
      </c>
    </row>
    <row r="4" spans="1:12" x14ac:dyDescent="0.25">
      <c r="A4" s="7" t="s">
        <v>110</v>
      </c>
      <c r="B4" s="3" t="str">
        <f>INDEX(银行流水!B:B,MATCH(A4,银行流水!A:A,0))</f>
        <v>2023/7/17</v>
      </c>
      <c r="C4" s="3" t="str">
        <f>INDEX(银行流水!C:C,MATCH(A4,银行流水!A:A,0))</f>
        <v>2023/7/17</v>
      </c>
      <c r="D4" t="str">
        <f>INDEX(银行流水!D:D,MATCH(A4,银行流水!A:A,0))</f>
        <v>trf. future telecom plus s.l.</v>
      </c>
      <c r="E4" s="5">
        <f>INDEX(银行流水!E:E,MATCH(A4,银行流水!A:A,0))</f>
        <v>-5101</v>
      </c>
      <c r="F4" s="5">
        <f>INDEX(银行流水!F:F,MATCH(A4,银行流水!A:A,0))</f>
        <v>68.819999999999993</v>
      </c>
      <c r="G4" s="5">
        <f>INDEX(银行日记账明细!T:T,MATCH(A4,银行日记账明细!D:D,0))</f>
        <v>-1</v>
      </c>
      <c r="L4" t="str">
        <f>INDEX(银行日记账明细!W:W,MATCH(A4,银行日记账明细!D:D,0))</f>
        <v>55030001            手续费</v>
      </c>
    </row>
    <row r="5" spans="1:12" x14ac:dyDescent="0.25">
      <c r="A5" s="7" t="s">
        <v>111</v>
      </c>
      <c r="G5" s="5">
        <f>INDEX(银行日记账明细!T:T,MATCH(A5,银行日记账明细!D:D,0))</f>
        <v>-5100</v>
      </c>
      <c r="L5" t="str">
        <f>INDEX(银行日记账明细!W:W,MATCH(A5,银行日记账明细!D:D,0))</f>
        <v>10090008            在途存款</v>
      </c>
    </row>
    <row r="6" spans="1:12" x14ac:dyDescent="0.25">
      <c r="A6" s="7">
        <v>1003</v>
      </c>
      <c r="B6" s="3" t="str">
        <f>INDEX(银行流水!B:B,MATCH(A6,银行流水!A:A,0))</f>
        <v>2023/7/14</v>
      </c>
      <c r="C6" s="3" t="str">
        <f>INDEX(银行流水!C:C,MATCH(A6,银行流水!A:A,0))</f>
        <v>2023/7/14</v>
      </c>
      <c r="D6" t="str">
        <f>INDEX(银行流水!D:D,MATCH(A6,银行流水!A:A,0))</f>
        <v>trf. qiaoyi jin</v>
      </c>
      <c r="E6" s="5">
        <f>INDEX(银行流水!E:E,MATCH(A6,银行流水!A:A,0))</f>
        <v>2001.89</v>
      </c>
      <c r="F6" s="5">
        <f>INDEX(银行流水!F:F,MATCH(A6,银行流水!A:A,0))</f>
        <v>5169.82</v>
      </c>
      <c r="G6" s="5">
        <f>INDEX(银行日记账明细!T:T,MATCH(A6,银行日记账明细!D:D,0))</f>
        <v>2001.89</v>
      </c>
      <c r="H6" t="str">
        <f>INDEX(银行日记账明细!X:X,MATCH(A6,银行日记账明细!D:D,0))</f>
        <v>WE PHONE 2016 S.L 威锋电子</v>
      </c>
      <c r="I6" t="str">
        <f>INDEX(银行日记账明细!Y:Y,MATCH(A6,银行日记账明细!D:D,0))</f>
        <v>B87358818</v>
      </c>
      <c r="J6" t="str">
        <f>INDEX(银行日记账明细!J:J,MATCH(A6,银行日记账明细!D:D,0))</f>
        <v>QIAOYI JIN FTS23/0001345 核销WE PHONE 2016 S.L 核销单据号 AFTS23/0000673</v>
      </c>
      <c r="K6" t="s">
        <v>114</v>
      </c>
      <c r="L6" t="str">
        <f>INDEX(银行日记账明细!W:W,MATCH(A6,银行日记账明细!D:D,0))</f>
        <v>1131                应收账款</v>
      </c>
    </row>
    <row r="7" spans="1:12" x14ac:dyDescent="0.25">
      <c r="A7" s="7">
        <v>1004</v>
      </c>
      <c r="B7" s="3" t="str">
        <f>INDEX(银行流水!B:B,MATCH(A7,银行流水!A:A,0))</f>
        <v>2023/7/13</v>
      </c>
      <c r="C7" s="3" t="str">
        <f>INDEX(银行流水!C:C,MATCH(A7,银行流水!A:A,0))</f>
        <v>2023/7/13</v>
      </c>
      <c r="D7" t="str">
        <f>INDEX(银行流水!D:D,MATCH(A7,银行流水!A:A,0))</f>
        <v>trf. lianfen su .</v>
      </c>
      <c r="E7" s="5">
        <f>INDEX(银行流水!E:E,MATCH(A7,银行流水!A:A,0))</f>
        <v>1000.63</v>
      </c>
      <c r="F7" s="5">
        <f>INDEX(银行流水!F:F,MATCH(A7,银行流水!A:A,0))</f>
        <v>3167.93</v>
      </c>
      <c r="G7" s="5">
        <f>INDEX(银行日记账明细!T:T,MATCH(A7,银行日记账明细!D:D,0))</f>
        <v>1000.63</v>
      </c>
      <c r="H7" t="str">
        <f>INDEX(银行日记账明细!X:X,MATCH(A7,银行日记账明细!D:D,0))</f>
        <v>WE PHONE 2016 S.L 威锋电子</v>
      </c>
      <c r="I7" t="str">
        <f>INDEX(银行日记账明细!Y:Y,MATCH(A7,银行日记账明细!D:D,0))</f>
        <v>B87358818</v>
      </c>
      <c r="J7" t="str">
        <f>INDEX(银行日记账明细!J:J,MATCH(A7,银行日记账明细!D:D,0))</f>
        <v>LIAN FEN SU FTS23/0001347 核销WE PHONE 2016 S.L 核销单据号 AFTS23/0000565</v>
      </c>
      <c r="K7" t="s">
        <v>112</v>
      </c>
      <c r="L7" t="str">
        <f>INDEX(银行日记账明细!W:W,MATCH(A7,银行日记账明细!D:D,0))</f>
        <v>1131                应收账款</v>
      </c>
    </row>
    <row r="8" spans="1:12" x14ac:dyDescent="0.25">
      <c r="A8" s="7">
        <v>1005</v>
      </c>
      <c r="B8" s="3" t="str">
        <f>INDEX(银行流水!B:B,MATCH(A8,银行流水!A:A,0))</f>
        <v>2023/7/13</v>
      </c>
      <c r="C8" s="3" t="str">
        <f>INDEX(银行流水!C:C,MATCH(A8,银行流水!A:A,0))</f>
        <v>2023/7/13</v>
      </c>
      <c r="D8" t="str">
        <f>INDEX(银行流水!D:D,MATCH(A8,银行流水!A:A,0))</f>
        <v>trf. jiayuan chen</v>
      </c>
      <c r="E8" s="5">
        <f>INDEX(银行流水!E:E,MATCH(A8,银行流水!A:A,0))</f>
        <v>1501.35</v>
      </c>
      <c r="F8" s="5">
        <f>INDEX(银行流水!F:F,MATCH(A8,银行流水!A:A,0))</f>
        <v>2167.3000000000002</v>
      </c>
      <c r="G8" s="5">
        <f>INDEX(银行日记账明细!T:T,MATCH(A8,银行日记账明细!D:D,0))</f>
        <v>1501.35</v>
      </c>
      <c r="H8" t="str">
        <f>INDEX(银行日记账明细!X:X,MATCH(A8,银行日记账明细!D:D,0))</f>
        <v>WE PHONE 2016 S.L 威锋电子</v>
      </c>
      <c r="I8" t="str">
        <f>INDEX(银行日记账明细!Y:Y,MATCH(A8,银行日记账明细!D:D,0))</f>
        <v>B87358818</v>
      </c>
      <c r="J8" t="str">
        <f>INDEX(银行日记账明细!J:J,MATCH(A8,银行日记账明细!D:D,0))</f>
        <v>JIAYUAN CHEN FTS23/0001346 核销WE PHONE 2016 S.L 核销单据号 AFTS23/0000665&amp;AFTS23/0000673</v>
      </c>
      <c r="K8" t="s">
        <v>113</v>
      </c>
      <c r="L8" t="str">
        <f>INDEX(银行日记账明细!W:W,MATCH(A8,银行日记账明细!D:D,0))</f>
        <v>1131                应收账款</v>
      </c>
    </row>
    <row r="9" spans="1:12" x14ac:dyDescent="0.25">
      <c r="A9" s="7">
        <v>1006</v>
      </c>
      <c r="B9" s="3" t="str">
        <f>INDEX(银行流水!B:B,MATCH(A9,银行流水!A:A,0))</f>
        <v>2023/7/13</v>
      </c>
      <c r="C9" s="3" t="str">
        <f>INDEX(银行流水!C:C,MATCH(A9,银行流水!A:A,0))</f>
        <v>2023/7/13</v>
      </c>
      <c r="D9" t="str">
        <f>INDEX(银行流水!D:D,MATCH(A9,银行流水!A:A,0))</f>
        <v>trf. yan jiang</v>
      </c>
      <c r="E9" s="5">
        <f>INDEX(银行流水!E:E,MATCH(A9,银行流水!A:A,0))</f>
        <v>448.28</v>
      </c>
      <c r="F9" s="5">
        <f>INDEX(银行流水!F:F,MATCH(A9,银行流水!A:A,0))</f>
        <v>665.95</v>
      </c>
      <c r="G9" s="5">
        <f>INDEX(银行日记账明细!T:T,MATCH(A9,银行日记账明细!D:D,0))</f>
        <v>448.28</v>
      </c>
      <c r="H9" t="str">
        <f>INDEX(银行日记账明细!X:X,MATCH(A9,银行日记账明细!D:D,0))</f>
        <v>YAN JIANG</v>
      </c>
      <c r="I9" t="str">
        <f>INDEX(银行日记账明细!Y:Y,MATCH(A9,银行日记账明细!D:D,0))</f>
        <v>Y0933810R</v>
      </c>
      <c r="J9" t="str">
        <f>INDEX(银行日记账明细!J:J,MATCH(A9,银行日记账明细!D:D,0))</f>
        <v>YAN JIANG FTS23/0001397</v>
      </c>
      <c r="K9" t="str">
        <f t="shared" ref="K4:K10" si="0">RIGHT(J9,LEN(J9)+1-FIND("FTS",J9))</f>
        <v>FTS23/0001397</v>
      </c>
      <c r="L9" t="str">
        <f>INDEX(银行日记账明细!W:W,MATCH(A9,银行日记账明细!D:D,0))</f>
        <v>1131                应收账款</v>
      </c>
    </row>
    <row r="10" spans="1:12" x14ac:dyDescent="0.25">
      <c r="A10" s="7">
        <v>1007</v>
      </c>
      <c r="B10" s="3" t="str">
        <f>INDEX(银行流水!B:B,MATCH(A10,银行流水!A:A,0))</f>
        <v>2023/7/11</v>
      </c>
      <c r="C10" s="3" t="str">
        <f>INDEX(银行流水!C:C,MATCH(A10,银行流水!A:A,0))</f>
        <v>2023/7/11</v>
      </c>
      <c r="D10" t="str">
        <f>INDEX(银行流水!D:D,MATCH(A10,银行流水!A:A,0))</f>
        <v>trf. boyuan</v>
      </c>
      <c r="E10" s="5">
        <f>INDEX(银行流水!E:E,MATCH(A10,银行流水!A:A,0))</f>
        <v>168.65</v>
      </c>
      <c r="F10" s="5">
        <f>INDEX(银行流水!F:F,MATCH(A10,银行流水!A:A,0))</f>
        <v>217.67</v>
      </c>
      <c r="G10" s="5">
        <f>INDEX(银行日记账明细!T:T,MATCH(A10,银行日记账明细!D:D,0))</f>
        <v>168.65</v>
      </c>
      <c r="H10" t="str">
        <f>INDEX(银行日记账明细!X:X,MATCH(A10,银行日记账明细!D:D,0))</f>
        <v>VIDAL HOME 1688 S.L</v>
      </c>
      <c r="I10" t="str">
        <f>INDEX(银行日记账明细!Y:Y,MATCH(A10,银行日记账明细!D:D,0))</f>
        <v>B16985145</v>
      </c>
      <c r="J10" t="str">
        <f>INDEX(银行日记账明细!J:J,MATCH(A10,银行日记账明细!D:D,0))</f>
        <v>VIDAL HOME 1688 S.L FTS23/0001401</v>
      </c>
      <c r="K10" t="str">
        <f t="shared" si="0"/>
        <v>FTS23/0001401</v>
      </c>
      <c r="L10" t="str">
        <f>INDEX(银行日记账明细!W:W,MATCH(A10,银行日记账明细!D:D,0))</f>
        <v>1131                应收账款</v>
      </c>
    </row>
  </sheetData>
  <autoFilter ref="A2:K4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2023-08-02T16:29:05Z</dcterms:modified>
</cp:coreProperties>
</file>