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00工作文件\002 银行日记账\01 西班牙_future\CAJARURAL\8月银行流水\"/>
    </mc:Choice>
  </mc:AlternateContent>
  <xr:revisionPtr revIDLastSave="0" documentId="13_ncr:1_{D4764AB5-D933-4D99-8FB6-63147495B3F1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发送模板!$A$2:$K$3</definedName>
    <definedName name="_xlnm._FilterDatabase" localSheetId="1" hidden="1">银行日记账明细!$F$1:$AP$2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K3" i="3" s="1"/>
  <c r="F3" i="3"/>
  <c r="E3" i="3"/>
  <c r="D3" i="3"/>
  <c r="C3" i="3"/>
  <c r="B3" i="3"/>
  <c r="L3" i="3"/>
  <c r="I3" i="3"/>
  <c r="H3" i="3"/>
  <c r="G3" i="3"/>
  <c r="E3" i="2"/>
  <c r="B3" i="2" l="1"/>
  <c r="C3" i="2" s="1"/>
</calcChain>
</file>

<file path=xl/sharedStrings.xml><?xml version="1.0" encoding="utf-8"?>
<sst xmlns="http://schemas.openxmlformats.org/spreadsheetml/2006/main" count="119" uniqueCount="70">
  <si>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</si>
  <si>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</si>
  <si>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</si>
  <si>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</si>
  <si>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</si>
  <si>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</si>
  <si>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</si>
  <si>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</si>
  <si>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/>
  </si>
  <si>
    <t>分公司</t>
  </si>
  <si>
    <t>日期</t>
  </si>
  <si>
    <t>凭证字号</t>
  </si>
  <si>
    <t>结算方式</t>
  </si>
  <si>
    <t>摘要</t>
  </si>
  <si>
    <t>票据号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</si>
  <si>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</si>
  <si>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</si>
  <si>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</si>
  <si>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</si>
  <si>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</si>
  <si>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</si>
  <si>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</si>
  <si>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</si>
  <si>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</si>
  <si>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</si>
  <si>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</si>
  <si>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</si>
  <si>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</si>
  <si>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</si>
  <si>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</si>
  <si>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</si>
  <si>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</si>
  <si>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</si>
  <si>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</si>
  <si>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</si>
  <si>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</si>
  <si>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</si>
  <si>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</si>
  <si>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</si>
  <si>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</si>
  <si>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</si>
  <si>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</si>
  <si>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</si>
  <si>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</si>
  <si>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</si>
  <si>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</si>
  <si>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</si>
  <si>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</si>
  <si>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</si>
  <si>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</si>
  <si>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1131                应收账款</t>
  </si>
  <si>
    <t>胡彪</t>
  </si>
  <si>
    <t>编码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</si>
  <si>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</si>
  <si>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</si>
  <si>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</si>
  <si>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</si>
  <si>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</si>
  <si>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Movimiento</t>
    <phoneticPr fontId="1" type="noConversion"/>
  </si>
  <si>
    <t>科目</t>
    <phoneticPr fontId="1" type="noConversion"/>
  </si>
  <si>
    <t>Fecha de la operación</t>
  </si>
  <si>
    <t>Concepto</t>
  </si>
  <si>
    <t>Nro. Apunte</t>
  </si>
  <si>
    <t>trf. tresor trove s.l.</t>
  </si>
  <si>
    <t>TRESOR TROVE S.L.</t>
  </si>
  <si>
    <t>B95912697</t>
  </si>
  <si>
    <t>2023/8/25</t>
  </si>
  <si>
    <t>银收-177</t>
  </si>
  <si>
    <t>TRESOR TROVE S.L. FTS23/0001820&amp;FTS23/0001828</t>
  </si>
  <si>
    <t>YHDK000017511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</si>
</sst>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sz val="12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3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4" fillId="0" borderId="1" xfId="1" applyFont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2" fillId="3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2"/>
    <xf numFmtId="0" fontId="4" fillId="0" borderId="1" xfId="1" applyFont="1" applyBorder="1"/>
    <xf numFmtId="0" fontId="4" fillId="2" borderId="1" xfId="1" applyFont="1" applyFill="1" applyBorder="1"/>
    <xf numFmtId="0" fontId="5" fillId="0" borderId="0" xfId="2"/>
    <xf numFmtId="0" fontId="4" fillId="0" borderId="1" xfId="1" applyFont="1" applyBorder="1"/>
    <xf numFmtId="178" fontId="4" fillId="0" borderId="1" xfId="1" applyNumberFormat="1" applyFont="1" applyBorder="1"/>
  </cellXfs>
  <cellStyles count="3">
    <cellStyle name="常规" xfId="0" builtinId="0"/>
    <cellStyle name="常规 2" xfId="1" xr:uid="{D11DCB92-70B5-4F71-99A7-4B56C587851B}"/>
    <cellStyle name="常规 3" xfId="2" xr:uid="{5EEA7E3B-0E33-4D08-8FE7-6C4CBDD77F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pane ySplit="1" topLeftCell="A2" activePane="bottomLeft" state="frozen"/>
      <selection pane="bottomLeft" activeCell="F19" sqref="F19"/>
    </sheetView>
  </sheetViews>
  <sheetFormatPr defaultRowHeight="13.8" x14ac:dyDescent="0.25"/>
  <cols>
    <col min="1" max="1" width="8.88671875" style="7"/>
    <col min="2" max="2" width="30" customWidth="1"/>
    <col min="3" max="3" width="14.5546875" customWidth="1"/>
    <col min="4" max="4" width="24.5546875" customWidth="1"/>
    <col min="5" max="7" width="14.5546875" customWidth="1"/>
  </cols>
  <sheetData>
    <row r="1" spans="1:7" ht="15.6" x14ac:dyDescent="0.3">
      <c r="A1" s="8" t="s">
        <v>52</v>
      </c>
      <c r="B1" s="17" t="s">
        <v>60</v>
      </c>
      <c r="C1" s="17" t="s">
        <v>1</v>
      </c>
      <c r="D1" s="17" t="s">
        <v>61</v>
      </c>
      <c r="E1" s="17" t="s">
        <v>2</v>
      </c>
      <c r="F1" s="17" t="s">
        <v>3</v>
      </c>
      <c r="G1" s="17" t="s">
        <v>62</v>
      </c>
    </row>
    <row r="2" spans="1:7" ht="15.6" x14ac:dyDescent="0.3">
      <c r="A2" s="7">
        <v>1001</v>
      </c>
      <c r="B2" s="20" t="s">
        <v>66</v>
      </c>
      <c r="C2" s="20" t="s">
        <v>66</v>
      </c>
      <c r="D2" s="20" t="s">
        <v>63</v>
      </c>
      <c r="E2" s="20">
        <v>306</v>
      </c>
      <c r="F2" s="20">
        <v>651.07000000000005</v>
      </c>
      <c r="G2" s="20">
        <v>63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3"/>
  <sheetViews>
    <sheetView workbookViewId="0">
      <pane ySplit="2" topLeftCell="A3" activePane="bottomLeft" state="frozen"/>
      <selection pane="bottomLeft" activeCell="J17" sqref="J17"/>
    </sheetView>
  </sheetViews>
  <sheetFormatPr defaultRowHeight="13.8" x14ac:dyDescent="0.25"/>
  <cols>
    <col min="1" max="1" width="8.88671875" style="7"/>
    <col min="2" max="2" width="14.77734375" style="13" customWidth="1"/>
    <col min="3" max="3" width="11" customWidth="1"/>
    <col min="4" max="4" width="8.88671875" style="7"/>
    <col min="5" max="5" width="13.21875" style="7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18" t="s">
        <v>9</v>
      </c>
      <c r="G1" s="19" t="s">
        <v>10</v>
      </c>
      <c r="H1" s="18" t="s">
        <v>11</v>
      </c>
      <c r="I1" s="18" t="s">
        <v>12</v>
      </c>
      <c r="J1" s="19" t="s">
        <v>13</v>
      </c>
      <c r="K1" s="19" t="s">
        <v>14</v>
      </c>
      <c r="L1" s="18" t="s">
        <v>15</v>
      </c>
      <c r="M1" s="18" t="s">
        <v>16</v>
      </c>
      <c r="N1" s="18" t="s">
        <v>17</v>
      </c>
      <c r="O1" s="18" t="s">
        <v>18</v>
      </c>
      <c r="P1" s="18" t="s">
        <v>19</v>
      </c>
      <c r="Q1" s="18" t="s">
        <v>20</v>
      </c>
      <c r="R1" s="18" t="s">
        <v>21</v>
      </c>
      <c r="S1" s="18" t="s">
        <v>22</v>
      </c>
      <c r="T1" s="12" t="s">
        <v>23</v>
      </c>
      <c r="U1" s="18" t="s">
        <v>24</v>
      </c>
      <c r="V1" s="18" t="s">
        <v>25</v>
      </c>
      <c r="W1" s="18" t="s">
        <v>26</v>
      </c>
      <c r="X1" s="18" t="s">
        <v>27</v>
      </c>
      <c r="Y1" s="18" t="s">
        <v>27</v>
      </c>
      <c r="Z1" s="18" t="s">
        <v>27</v>
      </c>
      <c r="AA1" s="18" t="s">
        <v>27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</row>
    <row r="2" spans="1:42" ht="14.4" x14ac:dyDescent="0.3">
      <c r="A2" s="8" t="s">
        <v>53</v>
      </c>
      <c r="B2" s="8" t="s">
        <v>54</v>
      </c>
      <c r="C2" s="10" t="s">
        <v>55</v>
      </c>
      <c r="D2" s="8" t="s">
        <v>52</v>
      </c>
      <c r="E2" s="8" t="s">
        <v>56</v>
      </c>
      <c r="F2" s="18" t="s">
        <v>8</v>
      </c>
      <c r="G2" s="19" t="s">
        <v>8</v>
      </c>
      <c r="H2" s="18" t="s">
        <v>8</v>
      </c>
      <c r="I2" s="18" t="s">
        <v>8</v>
      </c>
      <c r="J2" s="19" t="s">
        <v>8</v>
      </c>
      <c r="K2" s="19" t="s">
        <v>8</v>
      </c>
      <c r="L2" s="18" t="s">
        <v>8</v>
      </c>
      <c r="M2" s="18" t="s">
        <v>8</v>
      </c>
      <c r="N2" s="18" t="s">
        <v>8</v>
      </c>
      <c r="O2" s="18" t="s">
        <v>8</v>
      </c>
      <c r="P2" s="18" t="s">
        <v>8</v>
      </c>
      <c r="Q2" s="18" t="s">
        <v>8</v>
      </c>
      <c r="R2" s="18" t="s">
        <v>8</v>
      </c>
      <c r="S2" s="18" t="s">
        <v>8</v>
      </c>
      <c r="T2" s="11" t="s">
        <v>8</v>
      </c>
      <c r="U2" s="18" t="s">
        <v>8</v>
      </c>
      <c r="V2" s="18" t="s">
        <v>8</v>
      </c>
      <c r="W2" s="18" t="s">
        <v>8</v>
      </c>
      <c r="X2" s="9" t="s">
        <v>42</v>
      </c>
      <c r="Y2" s="9" t="s">
        <v>43</v>
      </c>
      <c r="Z2" s="6" t="s">
        <v>44</v>
      </c>
      <c r="AA2" s="6" t="s">
        <v>45</v>
      </c>
      <c r="AB2" s="6" t="s">
        <v>46</v>
      </c>
      <c r="AC2" s="18" t="s">
        <v>8</v>
      </c>
      <c r="AD2" s="18" t="s">
        <v>8</v>
      </c>
      <c r="AE2" s="18" t="s">
        <v>8</v>
      </c>
      <c r="AF2" s="18" t="s">
        <v>8</v>
      </c>
      <c r="AG2" s="18" t="s">
        <v>8</v>
      </c>
      <c r="AH2" s="18" t="s">
        <v>8</v>
      </c>
      <c r="AI2" s="18" t="s">
        <v>8</v>
      </c>
      <c r="AJ2" s="18" t="s">
        <v>8</v>
      </c>
      <c r="AK2" s="18" t="s">
        <v>8</v>
      </c>
      <c r="AL2" s="18" t="s">
        <v>8</v>
      </c>
      <c r="AM2" s="18" t="s">
        <v>8</v>
      </c>
      <c r="AN2" s="18" t="s">
        <v>8</v>
      </c>
      <c r="AO2" s="18" t="s">
        <v>8</v>
      </c>
      <c r="AP2" s="18" t="s">
        <v>8</v>
      </c>
    </row>
    <row r="3" spans="1:42" ht="14.4" x14ac:dyDescent="0.3">
      <c r="A3" s="7">
        <v>1001</v>
      </c>
      <c r="B3" s="13">
        <f>INDEX(发送模板!E:E,MATCH(A3,发送模板!A:A,0))</f>
        <v>306</v>
      </c>
      <c r="C3" s="14">
        <f t="shared" ref="C3" si="0">B3-E3</f>
        <v>0</v>
      </c>
      <c r="D3" s="7">
        <v>1001</v>
      </c>
      <c r="E3" s="13">
        <f t="shared" ref="E3" si="1">T3</f>
        <v>306</v>
      </c>
      <c r="F3" s="21" t="s">
        <v>48</v>
      </c>
      <c r="G3" s="22">
        <v>45162.999490740738</v>
      </c>
      <c r="H3" s="21" t="s">
        <v>67</v>
      </c>
      <c r="I3" s="21" t="s">
        <v>49</v>
      </c>
      <c r="J3" s="21" t="s">
        <v>8</v>
      </c>
      <c r="K3" s="21" t="s">
        <v>68</v>
      </c>
      <c r="L3" s="21">
        <v>306</v>
      </c>
      <c r="M3" s="21">
        <v>0</v>
      </c>
      <c r="N3" s="21">
        <v>0</v>
      </c>
      <c r="O3" s="21">
        <v>0</v>
      </c>
      <c r="P3" s="21" t="s">
        <v>47</v>
      </c>
      <c r="Q3" s="21">
        <v>651.07000000000005</v>
      </c>
      <c r="R3" s="21">
        <v>1</v>
      </c>
      <c r="S3" s="21">
        <v>0</v>
      </c>
      <c r="T3" s="21">
        <v>306</v>
      </c>
      <c r="U3" s="21">
        <v>1</v>
      </c>
      <c r="V3" s="21">
        <v>0</v>
      </c>
      <c r="W3" s="21" t="s">
        <v>50</v>
      </c>
      <c r="X3" s="21" t="s">
        <v>64</v>
      </c>
      <c r="Y3" s="21" t="s">
        <v>65</v>
      </c>
      <c r="Z3" s="21">
        <v>0</v>
      </c>
      <c r="AA3" s="21">
        <v>0</v>
      </c>
      <c r="AB3" s="21">
        <v>0</v>
      </c>
      <c r="AC3" s="21" t="s">
        <v>51</v>
      </c>
      <c r="AD3" s="22">
        <v>45162.999490740738</v>
      </c>
      <c r="AE3" s="21" t="s">
        <v>8</v>
      </c>
      <c r="AF3" s="21" t="s">
        <v>8</v>
      </c>
      <c r="AG3" s="21" t="s">
        <v>8</v>
      </c>
      <c r="AH3" s="21" t="b">
        <v>0</v>
      </c>
      <c r="AI3" s="21">
        <v>0</v>
      </c>
      <c r="AJ3" s="21" t="s">
        <v>8</v>
      </c>
      <c r="AK3" s="21" t="s">
        <v>69</v>
      </c>
      <c r="AL3" s="21" t="s">
        <v>8</v>
      </c>
      <c r="AM3" s="21" t="s">
        <v>51</v>
      </c>
      <c r="AN3" s="21" t="b">
        <v>1</v>
      </c>
      <c r="AO3" s="21">
        <v>2</v>
      </c>
      <c r="AP3" s="21" t="s">
        <v>8</v>
      </c>
    </row>
  </sheetData>
  <autoFilter ref="F1:AP2" xr:uid="{451E3A34-BED4-40BE-BFF4-945FCF0A2D66}">
    <filterColumn colId="18" showButton="0"/>
    <filterColumn colId="19" showButton="0"/>
    <filterColumn colId="20" showButton="0"/>
    <filterColumn colId="21" showButton="0"/>
    <sortState xmlns:xlrd2="http://schemas.microsoft.com/office/spreadsheetml/2017/richdata2" ref="F4:AP10">
      <sortCondition descending="1" ref="AK1:AK2"/>
    </sortState>
  </autoFilter>
  <mergeCells count="32">
    <mergeCell ref="F1:F2"/>
    <mergeCell ref="G1:G2"/>
    <mergeCell ref="H1:H2"/>
    <mergeCell ref="I1:I2"/>
    <mergeCell ref="J1:J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U1:U2"/>
    <mergeCell ref="V1:V2"/>
    <mergeCell ref="W1:W2"/>
    <mergeCell ref="X1:AB1"/>
    <mergeCell ref="AC1:AC2"/>
    <mergeCell ref="AD1:AD2"/>
    <mergeCell ref="AE1:AE2"/>
    <mergeCell ref="AF1:AF2"/>
    <mergeCell ref="AG1:AG2"/>
    <mergeCell ref="AH1:AH2"/>
    <mergeCell ref="AN1:AN2"/>
    <mergeCell ref="AO1:AO2"/>
    <mergeCell ref="AP1:AP2"/>
    <mergeCell ref="AI1:AI2"/>
    <mergeCell ref="AJ1:AJ2"/>
    <mergeCell ref="AK1:AK2"/>
    <mergeCell ref="AL1:AL2"/>
    <mergeCell ref="AM1:AM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L3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I31" sqref="I31"/>
    </sheetView>
  </sheetViews>
  <sheetFormatPr defaultRowHeight="13.8" x14ac:dyDescent="0.25"/>
  <cols>
    <col min="1" max="1" width="8.88671875" style="7"/>
    <col min="2" max="3" width="13.44140625" style="3" customWidth="1"/>
    <col min="4" max="4" width="25.109375" customWidth="1"/>
    <col min="5" max="6" width="13.44140625" style="5" customWidth="1"/>
    <col min="7" max="7" width="18.33203125" style="5" customWidth="1"/>
    <col min="8" max="8" width="20.109375" customWidth="1"/>
    <col min="9" max="9" width="14.44140625" bestFit="1" customWidth="1"/>
    <col min="10" max="10" width="71" customWidth="1"/>
    <col min="11" max="11" width="45.5546875" customWidth="1"/>
  </cols>
  <sheetData>
    <row r="2" spans="1:12" ht="19.2" customHeight="1" x14ac:dyDescent="0.25">
      <c r="A2" s="8" t="s">
        <v>52</v>
      </c>
      <c r="B2" s="2" t="s">
        <v>0</v>
      </c>
      <c r="C2" s="2" t="s">
        <v>1</v>
      </c>
      <c r="D2" s="1" t="s">
        <v>58</v>
      </c>
      <c r="E2" s="4" t="s">
        <v>2</v>
      </c>
      <c r="F2" s="4" t="s">
        <v>3</v>
      </c>
      <c r="G2" s="15" t="s">
        <v>4</v>
      </c>
      <c r="H2" s="16" t="s">
        <v>5</v>
      </c>
      <c r="I2" s="16" t="s">
        <v>6</v>
      </c>
      <c r="J2" s="16" t="s">
        <v>57</v>
      </c>
      <c r="K2" s="16" t="s">
        <v>7</v>
      </c>
      <c r="L2" s="8" t="s">
        <v>59</v>
      </c>
    </row>
    <row r="3" spans="1:12" x14ac:dyDescent="0.25">
      <c r="A3" s="7">
        <v>1001</v>
      </c>
      <c r="B3" s="3" t="str">
        <f>INDEX(银行流水!B:B,MATCH(A3,银行流水!A:A,0))</f>
        <v>2023/8/25</v>
      </c>
      <c r="C3" s="3" t="str">
        <f>INDEX(银行流水!C:C,MATCH(A3,银行流水!A:A,0))</f>
        <v>2023/8/25</v>
      </c>
      <c r="D3" t="str">
        <f>INDEX(银行流水!D:D,MATCH(A3,银行流水!A:A,0))</f>
        <v>trf. tresor trove s.l.</v>
      </c>
      <c r="E3" s="5">
        <f>INDEX(银行流水!E:E,MATCH(A3,银行流水!A:A,0))</f>
        <v>306</v>
      </c>
      <c r="F3" s="5">
        <f>INDEX(银行流水!F:F,MATCH(A3,银行流水!A:A,0))</f>
        <v>651.07000000000005</v>
      </c>
      <c r="G3" s="5">
        <f>INDEX(银行日记账明细!T:T,MATCH(A3,银行日记账明细!D:D,0))</f>
        <v>306</v>
      </c>
      <c r="H3" t="str">
        <f>INDEX(银行日记账明细!X:X,MATCH(A3,银行日记账明细!D:D,0))</f>
        <v>TRESOR TROVE S.L.</v>
      </c>
      <c r="I3" t="str">
        <f>INDEX(银行日记账明细!Y:Y,MATCH(A3,银行日记账明细!D:D,0))</f>
        <v>B95912697</v>
      </c>
      <c r="J3" t="str">
        <f>INDEX(银行日记账明细!K:K,MATCH(A3,银行日记账明细!D:D,0))</f>
        <v>TRESOR TROVE S.L. FTS23/0001820&amp;FTS23/0001828</v>
      </c>
      <c r="K3" t="str">
        <f>RIGHT(J3,LEN(J3)+1-FIND("FTS",J3))</f>
        <v>FTS23/0001820&amp;FTS23/0001828</v>
      </c>
      <c r="L3" t="str">
        <f>INDEX(银行日记账明细!W:W,MATCH(A3,银行日记账明细!D:D,0))</f>
        <v>1131                应收账款</v>
      </c>
    </row>
  </sheetData>
  <autoFilter ref="A2:K3" xr:uid="{23DDC348-C93D-40F6-B115-BBFF0C5A6D4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2023-09-04T09:50:33Z</dcterms:modified>
</cp:coreProperties>
</file>