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工作文件\002 银行日记账\03 unico\"/>
    </mc:Choice>
  </mc:AlternateContent>
  <xr:revisionPtr revIDLastSave="0" documentId="13_ncr:1_{57EE2906-4C56-4FC0-8DCB-BE90F29EFCB3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发送模板!$A$2:$K$3</definedName>
    <definedName name="_xlnm._FilterDatabase" localSheetId="0" hidden="1">银行流水!$B$1:$G$1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3" l="1"/>
  <c r="G4" i="3"/>
  <c r="H4" i="3"/>
  <c r="I4" i="3"/>
  <c r="J4" i="3"/>
  <c r="K4" i="3" s="1"/>
  <c r="L4" i="3"/>
  <c r="G5" i="3"/>
  <c r="H5" i="3"/>
  <c r="I5" i="3"/>
  <c r="J5" i="3"/>
  <c r="K5" i="3" s="1"/>
  <c r="L5" i="3"/>
  <c r="G6" i="3"/>
  <c r="L6" i="3"/>
  <c r="G7" i="3"/>
  <c r="L7" i="3"/>
  <c r="G8" i="3"/>
  <c r="H8" i="3"/>
  <c r="I8" i="3"/>
  <c r="J8" i="3"/>
  <c r="K8" i="3" s="1"/>
  <c r="L8" i="3"/>
  <c r="G9" i="3"/>
  <c r="H9" i="3"/>
  <c r="I9" i="3"/>
  <c r="J9" i="3"/>
  <c r="L9" i="3"/>
  <c r="G10" i="3"/>
  <c r="L10" i="3"/>
  <c r="G11" i="3"/>
  <c r="L11" i="3"/>
  <c r="G12" i="3"/>
  <c r="H12" i="3"/>
  <c r="I12" i="3"/>
  <c r="J12" i="3"/>
  <c r="K12" i="3" s="1"/>
  <c r="L12" i="3"/>
  <c r="G13" i="3"/>
  <c r="H13" i="3"/>
  <c r="I13" i="3"/>
  <c r="J13" i="3"/>
  <c r="K13" i="3" s="1"/>
  <c r="L13" i="3"/>
  <c r="B7" i="2"/>
  <c r="C7" i="2" s="1"/>
  <c r="E4" i="2"/>
  <c r="E5" i="2"/>
  <c r="E6" i="2"/>
  <c r="E7" i="2"/>
  <c r="E8" i="2"/>
  <c r="E9" i="2"/>
  <c r="E10" i="2"/>
  <c r="E11" i="2"/>
  <c r="E12" i="2"/>
  <c r="E13" i="2"/>
  <c r="E4" i="3"/>
  <c r="B4" i="2" s="1"/>
  <c r="C4" i="2" s="1"/>
  <c r="F4" i="3"/>
  <c r="E5" i="3"/>
  <c r="B5" i="2" s="1"/>
  <c r="C5" i="2" s="1"/>
  <c r="F5" i="3"/>
  <c r="E6" i="3"/>
  <c r="B6" i="2" s="1"/>
  <c r="C6" i="2" s="1"/>
  <c r="F6" i="3"/>
  <c r="E8" i="3"/>
  <c r="B8" i="2" s="1"/>
  <c r="C8" i="2" s="1"/>
  <c r="F8" i="3"/>
  <c r="E9" i="3"/>
  <c r="B9" i="2" s="1"/>
  <c r="C9" i="2" s="1"/>
  <c r="F9" i="3"/>
  <c r="E10" i="3"/>
  <c r="B10" i="2" s="1"/>
  <c r="C10" i="2" s="1"/>
  <c r="F10" i="3"/>
  <c r="E11" i="3"/>
  <c r="B11" i="2" s="1"/>
  <c r="C11" i="2" s="1"/>
  <c r="F11" i="3"/>
  <c r="E12" i="3"/>
  <c r="B12" i="2" s="1"/>
  <c r="C12" i="2" s="1"/>
  <c r="F12" i="3"/>
  <c r="E13" i="3"/>
  <c r="B13" i="2" s="1"/>
  <c r="C13" i="2" s="1"/>
  <c r="F13" i="3"/>
  <c r="F3" i="3"/>
  <c r="E3" i="3"/>
  <c r="B4" i="3"/>
  <c r="C4" i="3"/>
  <c r="D4" i="3"/>
  <c r="B5" i="3"/>
  <c r="C5" i="3"/>
  <c r="D5" i="3"/>
  <c r="B6" i="3"/>
  <c r="C6" i="3"/>
  <c r="D6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L3" i="3"/>
  <c r="D3" i="3"/>
  <c r="J3" i="3"/>
  <c r="K3" i="3" s="1"/>
  <c r="I3" i="3"/>
  <c r="H3" i="3"/>
  <c r="G3" i="3"/>
  <c r="E3" i="2"/>
  <c r="C3" i="3"/>
  <c r="B3" i="3"/>
  <c r="B3" i="2" l="1"/>
  <c r="C3" i="2" s="1"/>
</calcChain>
</file>

<file path=xl/sharedStrings.xml><?xml version="1.0" encoding="utf-8"?>
<sst xmlns="http://schemas.openxmlformats.org/spreadsheetml/2006/main" count="326" uniqueCount="134">
  <si>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</si>
  <si>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</si>
  <si>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</si>
  <si>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</si>
  <si>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</si>
  <si>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</si>
  <si>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</si>
  <si>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</si>
  <si>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</si>
  <si>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</si>
  <si>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</si>
  <si>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</si>
  <si>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</si>
  <si>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摘要</t>
  </si>
  <si>
    <t>票据号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</si>
  <si>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</si>
  <si>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</si>
  <si>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</si>
  <si>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</si>
  <si>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</si>
  <si>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</si>
  <si>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</si>
  <si>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</si>
  <si>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</si>
  <si>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</si>
  <si>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</si>
  <si>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</si>
  <si>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</si>
  <si>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</si>
  <si>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</si>
  <si>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</si>
  <si>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</si>
  <si>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</si>
  <si>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</si>
  <si>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</si>
  <si>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</si>
  <si>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</si>
  <si>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</si>
  <si>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</si>
  <si>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</si>
  <si>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</si>
  <si>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</si>
  <si>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</si>
  <si>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</si>
  <si>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</si>
  <si>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</si>
  <si>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</si>
  <si>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</si>
  <si>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</si>
  <si>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</si>
  <si>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</si>
  <si>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10090008            在途存款</t>
  </si>
  <si>
    <t>55030001            手续费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</si>
  <si>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</si>
  <si>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</si>
  <si>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</si>
  <si>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</si>
  <si>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</si>
  <si>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</si>
  <si>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科目</t>
    <phoneticPr fontId="1" type="noConversion"/>
  </si>
  <si>
    <t>Nro. Apunte</t>
  </si>
  <si>
    <t>2023/7/27</t>
  </si>
  <si>
    <t>trf. family city s.l.</t>
  </si>
  <si>
    <t>trf. cantillana market s.l.</t>
  </si>
  <si>
    <t>2023/7/22</t>
  </si>
  <si>
    <t>2023/7/24</t>
  </si>
  <si>
    <t>trf. lingzhen liu</t>
  </si>
  <si>
    <t>2023/7/19</t>
  </si>
  <si>
    <t>trf. unico star europa s.l</t>
  </si>
  <si>
    <t>2023/7/18</t>
  </si>
  <si>
    <t>trf. juanylucia 2017sl</t>
  </si>
  <si>
    <t>trf. bazar suerte 2014 s.l.</t>
  </si>
  <si>
    <t>2023/7/6</t>
  </si>
  <si>
    <t>2023/7/7</t>
  </si>
  <si>
    <t>adeudo comisiones orden n. 20230024565</t>
  </si>
  <si>
    <t>trf. bel-liq.rem.20230024565     98046726 n</t>
  </si>
  <si>
    <t>2023/7/4</t>
  </si>
  <si>
    <t>trf. cash antorcha s.l.</t>
  </si>
  <si>
    <t>2023/7/3</t>
  </si>
  <si>
    <t>trf. liyan xu</t>
  </si>
  <si>
    <t>Fecha de la operación</t>
    <phoneticPr fontId="1" type="noConversion"/>
  </si>
  <si>
    <t>Concepto</t>
    <phoneticPr fontId="1" type="noConversion"/>
  </si>
  <si>
    <t>Concepto</t>
    <phoneticPr fontId="1" type="noConversion"/>
  </si>
  <si>
    <t>银收-7</t>
  </si>
  <si>
    <t>liyan xu  UE23/1074</t>
  </si>
  <si>
    <t>LIYAN XU</t>
  </si>
  <si>
    <t>X3841751S</t>
  </si>
  <si>
    <t>齐战军</t>
  </si>
  <si>
    <t>YHDK000016422</t>
  </si>
  <si>
    <t>银收-8</t>
  </si>
  <si>
    <t>CASH ANTORCHA S.L.U   UE23/1084</t>
  </si>
  <si>
    <t>CASH ANTORCHA S.L.U</t>
  </si>
  <si>
    <t>B16986770</t>
  </si>
  <si>
    <t>YHDK000016436</t>
  </si>
  <si>
    <t>银付-35</t>
  </si>
  <si>
    <t>内部转账 A IBERCAJA</t>
  </si>
  <si>
    <t>YHDK000016526</t>
  </si>
  <si>
    <t>银付-36</t>
  </si>
  <si>
    <t>手续费</t>
  </si>
  <si>
    <t>YHDK000016527</t>
  </si>
  <si>
    <t>银收-124</t>
  </si>
  <si>
    <t>BAZAR SUERTE 2014 S.L  UE23/1140</t>
  </si>
  <si>
    <t>BAZAR SUERTE 2014 S.L 邹海兰</t>
  </si>
  <si>
    <t>B21540760</t>
  </si>
  <si>
    <t>YHDK000016780</t>
  </si>
  <si>
    <t>银收-125</t>
  </si>
  <si>
    <t>JUAN Y LUCIA 2017 S.L.   UE23/1132</t>
  </si>
  <si>
    <t>JUAN Y LUCIA 2017 S.L.</t>
  </si>
  <si>
    <t>B56082530</t>
  </si>
  <si>
    <t>YHDK000016781</t>
  </si>
  <si>
    <t>银付-76</t>
  </si>
  <si>
    <t>内部转账</t>
  </si>
  <si>
    <t>YHDK000016782</t>
  </si>
  <si>
    <t>银付-77</t>
  </si>
  <si>
    <t>YHDK000016783</t>
  </si>
  <si>
    <t>银收-144</t>
  </si>
  <si>
    <t>lingzhen liu  UE23/1167</t>
  </si>
  <si>
    <t>LINGZHEN LIU</t>
  </si>
  <si>
    <t>X5286812D</t>
  </si>
  <si>
    <t>YHDK000016831</t>
  </si>
  <si>
    <t>银收-189</t>
  </si>
  <si>
    <t>cantillana market s.l  UE23/1178</t>
  </si>
  <si>
    <t>CANTILLANA MARKET S.L</t>
  </si>
  <si>
    <t>B90366881</t>
  </si>
  <si>
    <t>YHDK000016984</t>
  </si>
  <si>
    <t>银收-190</t>
  </si>
  <si>
    <t>family city s.l   	 UE23/1174</t>
  </si>
  <si>
    <t>FAMILY CITY S.L</t>
  </si>
  <si>
    <t>B90468539</t>
  </si>
  <si>
    <t>YHDK000016985</t>
  </si>
  <si>
    <t>1004-1</t>
    <phoneticPr fontId="1" type="noConversion"/>
  </si>
  <si>
    <t>1004-2</t>
    <phoneticPr fontId="1" type="noConversion"/>
  </si>
  <si>
    <t>1004-1</t>
    <phoneticPr fontId="1" type="noConversion"/>
  </si>
  <si>
    <t>1004-2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</si>
</sst>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  <numFmt numFmtId="180" formatCode="dd/mm/yyyy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b/>
      <sz val="10"/>
      <color indexed="9"/>
      <name val="Calibri"/>
    </font>
    <font>
      <sz val="10"/>
      <color indexed="8"/>
      <name val="Calibri"/>
    </font>
    <font>
      <sz val="10"/>
      <color indexed="10"/>
      <name val="Calibri"/>
    </font>
    <font>
      <b/>
      <sz val="10"/>
      <color indexed="9"/>
      <name val="Calibri"/>
      <family val="2"/>
    </font>
    <font>
      <sz val="12"/>
      <name val="Calibri"/>
    </font>
    <font>
      <sz val="11"/>
      <color rgb="FF000000"/>
      <name val="Consolas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27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80" fontId="6" fillId="0" borderId="3" xfId="0" applyNumberFormat="1" applyFont="1" applyBorder="1" applyAlignment="1">
      <alignment horizontal="right"/>
    </xf>
    <xf numFmtId="0" fontId="6" fillId="0" borderId="3" xfId="0" applyFont="1" applyBorder="1"/>
    <xf numFmtId="4" fontId="6" fillId="0" borderId="3" xfId="0" applyNumberFormat="1" applyFont="1" applyBorder="1" applyAlignment="1">
      <alignment horizontal="right"/>
    </xf>
    <xf numFmtId="4" fontId="7" fillId="0" borderId="3" xfId="0" applyNumberFormat="1" applyFont="1" applyBorder="1" applyAlignment="1">
      <alignment horizontal="right"/>
    </xf>
    <xf numFmtId="0" fontId="5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0" fontId="10" fillId="0" borderId="1" xfId="2" applyFont="1" applyBorder="1"/>
    <xf numFmtId="178" fontId="10" fillId="0" borderId="1" xfId="2" applyNumberFormat="1" applyFont="1" applyBorder="1"/>
  </cellXfs>
  <cellStyles count="3">
    <cellStyle name="常规" xfId="0" builtinId="0"/>
    <cellStyle name="常规 2" xfId="1" xr:uid="{D11DCB92-70B5-4F71-99A7-4B56C587851B}"/>
    <cellStyle name="常规 3" xfId="2" xr:uid="{4E8472DF-B147-4C72-B11A-86D9867E64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pane ySplit="1" topLeftCell="A2" activePane="bottomLeft" state="frozen"/>
      <selection pane="bottomLeft" activeCell="C23" sqref="C23"/>
    </sheetView>
  </sheetViews>
  <sheetFormatPr defaultRowHeight="13.8" x14ac:dyDescent="0.25"/>
  <cols>
    <col min="1" max="1" width="8.88671875" style="7"/>
    <col min="2" max="2" width="16.33203125" customWidth="1"/>
    <col min="3" max="3" width="15.5546875" customWidth="1"/>
    <col min="4" max="4" width="32.77734375" customWidth="1"/>
    <col min="5" max="5" width="27.88671875" customWidth="1"/>
    <col min="6" max="7" width="14" customWidth="1"/>
    <col min="8" max="8" width="30" customWidth="1"/>
  </cols>
  <sheetData>
    <row r="1" spans="1:7" x14ac:dyDescent="0.25">
      <c r="A1" s="8" t="s">
        <v>53</v>
      </c>
      <c r="B1" s="21" t="s">
        <v>80</v>
      </c>
      <c r="C1" s="21" t="s">
        <v>1</v>
      </c>
      <c r="D1" s="22" t="s">
        <v>81</v>
      </c>
      <c r="E1" s="22" t="s">
        <v>2</v>
      </c>
      <c r="F1" s="22" t="s">
        <v>3</v>
      </c>
      <c r="G1" s="21" t="s">
        <v>60</v>
      </c>
    </row>
    <row r="2" spans="1:7" ht="14.4" x14ac:dyDescent="0.3">
      <c r="A2" s="7">
        <v>1001</v>
      </c>
      <c r="B2" s="17" t="s">
        <v>61</v>
      </c>
      <c r="C2" s="17" t="s">
        <v>61</v>
      </c>
      <c r="D2" s="18" t="s">
        <v>62</v>
      </c>
      <c r="E2" s="18">
        <v>711.36</v>
      </c>
      <c r="F2" s="19">
        <v>1500.29</v>
      </c>
      <c r="G2" s="19">
        <v>791</v>
      </c>
    </row>
    <row r="3" spans="1:7" ht="14.4" x14ac:dyDescent="0.3">
      <c r="A3" s="7">
        <v>1002</v>
      </c>
      <c r="B3" s="17" t="s">
        <v>61</v>
      </c>
      <c r="C3" s="17" t="s">
        <v>61</v>
      </c>
      <c r="D3" s="18" t="s">
        <v>63</v>
      </c>
      <c r="E3" s="18">
        <v>414.76</v>
      </c>
      <c r="F3" s="20">
        <v>788.93</v>
      </c>
      <c r="G3" s="19">
        <v>790</v>
      </c>
    </row>
    <row r="4" spans="1:7" x14ac:dyDescent="0.25">
      <c r="A4" s="7">
        <v>1003</v>
      </c>
      <c r="B4" t="s">
        <v>64</v>
      </c>
      <c r="C4" t="s">
        <v>65</v>
      </c>
      <c r="D4" t="s">
        <v>66</v>
      </c>
      <c r="E4">
        <v>329.77</v>
      </c>
      <c r="F4">
        <v>374.17</v>
      </c>
      <c r="G4">
        <v>789</v>
      </c>
    </row>
    <row r="5" spans="1:7" x14ac:dyDescent="0.25">
      <c r="A5" s="7" t="s">
        <v>130</v>
      </c>
      <c r="B5" t="s">
        <v>67</v>
      </c>
      <c r="C5" t="s">
        <v>67</v>
      </c>
      <c r="D5" t="s">
        <v>68</v>
      </c>
      <c r="E5">
        <v>-1201</v>
      </c>
      <c r="F5">
        <v>44.4</v>
      </c>
      <c r="G5">
        <v>788</v>
      </c>
    </row>
    <row r="6" spans="1:7" x14ac:dyDescent="0.25">
      <c r="A6" s="7" t="s">
        <v>131</v>
      </c>
    </row>
    <row r="7" spans="1:7" x14ac:dyDescent="0.25">
      <c r="A7" s="7">
        <v>1005</v>
      </c>
      <c r="B7" t="s">
        <v>69</v>
      </c>
      <c r="C7" t="s">
        <v>69</v>
      </c>
      <c r="D7" t="s">
        <v>70</v>
      </c>
      <c r="E7">
        <v>324.81</v>
      </c>
      <c r="F7">
        <v>1245.4000000000001</v>
      </c>
      <c r="G7">
        <v>787</v>
      </c>
    </row>
    <row r="8" spans="1:7" x14ac:dyDescent="0.25">
      <c r="A8" s="7">
        <v>1006</v>
      </c>
      <c r="B8" t="s">
        <v>69</v>
      </c>
      <c r="C8" t="s">
        <v>69</v>
      </c>
      <c r="D8" t="s">
        <v>71</v>
      </c>
      <c r="E8">
        <v>617.4</v>
      </c>
      <c r="F8">
        <v>920.59</v>
      </c>
      <c r="G8">
        <v>786</v>
      </c>
    </row>
    <row r="9" spans="1:7" x14ac:dyDescent="0.25">
      <c r="A9" s="7">
        <v>1007</v>
      </c>
      <c r="B9" t="s">
        <v>72</v>
      </c>
      <c r="C9" t="s">
        <v>73</v>
      </c>
      <c r="D9" t="s">
        <v>74</v>
      </c>
      <c r="E9">
        <v>-1</v>
      </c>
      <c r="F9">
        <v>303.19</v>
      </c>
      <c r="G9">
        <v>785</v>
      </c>
    </row>
    <row r="10" spans="1:7" x14ac:dyDescent="0.25">
      <c r="A10" s="7">
        <v>1008</v>
      </c>
      <c r="B10" t="s">
        <v>72</v>
      </c>
      <c r="C10" t="s">
        <v>73</v>
      </c>
      <c r="D10" t="s">
        <v>75</v>
      </c>
      <c r="E10">
        <v>-3000</v>
      </c>
      <c r="F10">
        <v>304.19</v>
      </c>
      <c r="G10">
        <v>784</v>
      </c>
    </row>
    <row r="11" spans="1:7" x14ac:dyDescent="0.25">
      <c r="A11" s="7">
        <v>1009</v>
      </c>
      <c r="B11" t="s">
        <v>76</v>
      </c>
      <c r="C11" t="s">
        <v>76</v>
      </c>
      <c r="D11" t="s">
        <v>77</v>
      </c>
      <c r="E11">
        <v>2189.3200000000002</v>
      </c>
      <c r="F11">
        <v>3304.19</v>
      </c>
      <c r="G11">
        <v>783</v>
      </c>
    </row>
    <row r="12" spans="1:7" x14ac:dyDescent="0.25">
      <c r="A12" s="7">
        <v>1010</v>
      </c>
      <c r="B12" t="s">
        <v>78</v>
      </c>
      <c r="C12" t="s">
        <v>78</v>
      </c>
      <c r="D12" t="s">
        <v>79</v>
      </c>
      <c r="E12">
        <v>502.19</v>
      </c>
      <c r="F12">
        <v>1114.8699999999999</v>
      </c>
      <c r="G12">
        <v>782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13"/>
  <sheetViews>
    <sheetView workbookViewId="0">
      <pane ySplit="2" topLeftCell="A3" activePane="bottomLeft" state="frozen"/>
      <selection pane="bottomLeft" activeCell="G25" sqref="G25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23" t="s">
        <v>9</v>
      </c>
      <c r="G1" s="24" t="s">
        <v>10</v>
      </c>
      <c r="H1" s="23" t="s">
        <v>11</v>
      </c>
      <c r="I1" s="23" t="s">
        <v>12</v>
      </c>
      <c r="J1" s="24" t="s">
        <v>13</v>
      </c>
      <c r="K1" s="24" t="s">
        <v>14</v>
      </c>
      <c r="L1" s="23" t="s">
        <v>15</v>
      </c>
      <c r="M1" s="23" t="s">
        <v>16</v>
      </c>
      <c r="N1" s="23" t="s">
        <v>17</v>
      </c>
      <c r="O1" s="23" t="s">
        <v>18</v>
      </c>
      <c r="P1" s="23" t="s">
        <v>19</v>
      </c>
      <c r="Q1" s="23" t="s">
        <v>20</v>
      </c>
      <c r="R1" s="23" t="s">
        <v>21</v>
      </c>
      <c r="S1" s="23" t="s">
        <v>22</v>
      </c>
      <c r="T1" s="12" t="s">
        <v>23</v>
      </c>
      <c r="U1" s="23" t="s">
        <v>24</v>
      </c>
      <c r="V1" s="23" t="s">
        <v>25</v>
      </c>
      <c r="W1" s="23" t="s">
        <v>26</v>
      </c>
      <c r="X1" s="23" t="s">
        <v>27</v>
      </c>
      <c r="Y1" s="23" t="s">
        <v>27</v>
      </c>
      <c r="Z1" s="23" t="s">
        <v>27</v>
      </c>
      <c r="AA1" s="23" t="s">
        <v>27</v>
      </c>
      <c r="AB1" s="23" t="s">
        <v>27</v>
      </c>
      <c r="AC1" s="23" t="s">
        <v>28</v>
      </c>
      <c r="AD1" s="23" t="s">
        <v>29</v>
      </c>
      <c r="AE1" s="23" t="s">
        <v>30</v>
      </c>
      <c r="AF1" s="23" t="s">
        <v>31</v>
      </c>
      <c r="AG1" s="23" t="s">
        <v>32</v>
      </c>
      <c r="AH1" s="23" t="s">
        <v>33</v>
      </c>
      <c r="AI1" s="23" t="s">
        <v>34</v>
      </c>
      <c r="AJ1" s="23" t="s">
        <v>35</v>
      </c>
      <c r="AK1" s="23" t="s">
        <v>36</v>
      </c>
      <c r="AL1" s="23" t="s">
        <v>37</v>
      </c>
      <c r="AM1" s="23" t="s">
        <v>38</v>
      </c>
      <c r="AN1" s="23" t="s">
        <v>39</v>
      </c>
      <c r="AO1" s="23" t="s">
        <v>40</v>
      </c>
      <c r="AP1" s="23" t="s">
        <v>41</v>
      </c>
    </row>
    <row r="2" spans="1:42" ht="14.4" x14ac:dyDescent="0.3">
      <c r="A2" s="8" t="s">
        <v>54</v>
      </c>
      <c r="B2" s="8" t="s">
        <v>55</v>
      </c>
      <c r="C2" s="10" t="s">
        <v>56</v>
      </c>
      <c r="D2" s="8" t="s">
        <v>53</v>
      </c>
      <c r="E2" s="8" t="s">
        <v>57</v>
      </c>
      <c r="F2" s="23" t="s">
        <v>8</v>
      </c>
      <c r="G2" s="24" t="s">
        <v>8</v>
      </c>
      <c r="H2" s="23" t="s">
        <v>8</v>
      </c>
      <c r="I2" s="23" t="s">
        <v>8</v>
      </c>
      <c r="J2" s="24" t="s">
        <v>8</v>
      </c>
      <c r="K2" s="24" t="s">
        <v>8</v>
      </c>
      <c r="L2" s="23" t="s">
        <v>8</v>
      </c>
      <c r="M2" s="23" t="s">
        <v>8</v>
      </c>
      <c r="N2" s="23" t="s">
        <v>8</v>
      </c>
      <c r="O2" s="23" t="s">
        <v>8</v>
      </c>
      <c r="P2" s="23" t="s">
        <v>8</v>
      </c>
      <c r="Q2" s="23" t="s">
        <v>8</v>
      </c>
      <c r="R2" s="23" t="s">
        <v>8</v>
      </c>
      <c r="S2" s="23" t="s">
        <v>8</v>
      </c>
      <c r="T2" s="11" t="s">
        <v>8</v>
      </c>
      <c r="U2" s="23" t="s">
        <v>8</v>
      </c>
      <c r="V2" s="23" t="s">
        <v>8</v>
      </c>
      <c r="W2" s="23" t="s">
        <v>8</v>
      </c>
      <c r="X2" s="9" t="s">
        <v>42</v>
      </c>
      <c r="Y2" s="9" t="s">
        <v>43</v>
      </c>
      <c r="Z2" s="6" t="s">
        <v>44</v>
      </c>
      <c r="AA2" s="6" t="s">
        <v>45</v>
      </c>
      <c r="AB2" s="6" t="s">
        <v>46</v>
      </c>
      <c r="AC2" s="23" t="s">
        <v>8</v>
      </c>
      <c r="AD2" s="23" t="s">
        <v>8</v>
      </c>
      <c r="AE2" s="23" t="s">
        <v>8</v>
      </c>
      <c r="AF2" s="23" t="s">
        <v>8</v>
      </c>
      <c r="AG2" s="23" t="s">
        <v>8</v>
      </c>
      <c r="AH2" s="23" t="s">
        <v>8</v>
      </c>
      <c r="AI2" s="23" t="s">
        <v>8</v>
      </c>
      <c r="AJ2" s="23" t="s">
        <v>8</v>
      </c>
      <c r="AK2" s="23" t="s">
        <v>8</v>
      </c>
      <c r="AL2" s="23" t="s">
        <v>8</v>
      </c>
      <c r="AM2" s="23" t="s">
        <v>8</v>
      </c>
      <c r="AN2" s="23" t="s">
        <v>8</v>
      </c>
      <c r="AO2" s="23" t="s">
        <v>8</v>
      </c>
      <c r="AP2" s="23" t="s">
        <v>8</v>
      </c>
    </row>
    <row r="3" spans="1:42" ht="14.4" x14ac:dyDescent="0.3">
      <c r="A3" s="7">
        <v>1001</v>
      </c>
      <c r="B3" s="13">
        <f>INDEX(发送模板!E:E,MATCH(A3,发送模板!A:A,0))</f>
        <v>711.36</v>
      </c>
      <c r="C3" s="14">
        <f t="shared" ref="C3:C4" si="0">B3-E3</f>
        <v>0</v>
      </c>
      <c r="D3" s="7">
        <v>1001</v>
      </c>
      <c r="E3" s="13">
        <f t="shared" ref="E3" si="1">T3</f>
        <v>711.36</v>
      </c>
      <c r="F3" s="25" t="s">
        <v>48</v>
      </c>
      <c r="G3" s="26">
        <v>45133.999490740738</v>
      </c>
      <c r="H3" s="25" t="s">
        <v>125</v>
      </c>
      <c r="I3" s="25" t="s">
        <v>49</v>
      </c>
      <c r="J3" s="25" t="s">
        <v>126</v>
      </c>
      <c r="K3" s="25" t="s">
        <v>8</v>
      </c>
      <c r="L3" s="25">
        <v>711.36</v>
      </c>
      <c r="M3" s="25">
        <v>0</v>
      </c>
      <c r="N3" s="25">
        <v>0</v>
      </c>
      <c r="O3" s="25">
        <v>0</v>
      </c>
      <c r="P3" s="25" t="s">
        <v>47</v>
      </c>
      <c r="Q3" s="25">
        <v>1500.29</v>
      </c>
      <c r="R3" s="25">
        <v>1</v>
      </c>
      <c r="S3" s="25">
        <v>0</v>
      </c>
      <c r="T3" s="25">
        <v>711.36</v>
      </c>
      <c r="U3" s="25">
        <v>1</v>
      </c>
      <c r="V3" s="25">
        <v>0</v>
      </c>
      <c r="W3" s="25" t="s">
        <v>50</v>
      </c>
      <c r="X3" s="25" t="s">
        <v>127</v>
      </c>
      <c r="Y3" s="25" t="s">
        <v>128</v>
      </c>
      <c r="Z3" s="25">
        <v>0</v>
      </c>
      <c r="AA3" s="25">
        <v>0</v>
      </c>
      <c r="AB3" s="25">
        <v>0</v>
      </c>
      <c r="AC3" s="25" t="s">
        <v>87</v>
      </c>
      <c r="AD3" s="26">
        <v>45134.999490740738</v>
      </c>
      <c r="AE3" s="25" t="s">
        <v>8</v>
      </c>
      <c r="AF3" s="25" t="s">
        <v>8</v>
      </c>
      <c r="AG3" s="25" t="s">
        <v>8</v>
      </c>
      <c r="AH3" s="25" t="b">
        <v>0</v>
      </c>
      <c r="AI3" s="25">
        <v>0</v>
      </c>
      <c r="AJ3" s="25" t="s">
        <v>8</v>
      </c>
      <c r="AK3" s="25" t="s">
        <v>129</v>
      </c>
      <c r="AL3" s="25" t="s">
        <v>8</v>
      </c>
      <c r="AM3" s="25" t="s">
        <v>87</v>
      </c>
      <c r="AN3" s="25" t="b">
        <v>1</v>
      </c>
      <c r="AO3" s="25">
        <v>1</v>
      </c>
      <c r="AP3" s="25" t="s">
        <v>8</v>
      </c>
    </row>
    <row r="4" spans="1:42" ht="14.4" x14ac:dyDescent="0.3">
      <c r="A4" s="7">
        <v>1002</v>
      </c>
      <c r="B4" s="13">
        <f>INDEX(发送模板!E:E,MATCH(A4,发送模板!A:A,0))</f>
        <v>414.76</v>
      </c>
      <c r="C4" s="14">
        <f t="shared" ref="C4:C12" si="2">B4-E4</f>
        <v>0</v>
      </c>
      <c r="D4" s="7">
        <v>1002</v>
      </c>
      <c r="E4" s="13">
        <f t="shared" ref="E4:E13" si="3">T4</f>
        <v>414.76</v>
      </c>
      <c r="F4" s="25" t="s">
        <v>48</v>
      </c>
      <c r="G4" s="26">
        <v>45133.999490740738</v>
      </c>
      <c r="H4" s="25" t="s">
        <v>120</v>
      </c>
      <c r="I4" s="25" t="s">
        <v>49</v>
      </c>
      <c r="J4" s="25" t="s">
        <v>121</v>
      </c>
      <c r="K4" s="25" t="s">
        <v>8</v>
      </c>
      <c r="L4" s="25">
        <v>414.76</v>
      </c>
      <c r="M4" s="25">
        <v>0</v>
      </c>
      <c r="N4" s="25">
        <v>0</v>
      </c>
      <c r="O4" s="25">
        <v>0</v>
      </c>
      <c r="P4" s="25" t="s">
        <v>47</v>
      </c>
      <c r="Q4" s="25">
        <v>788.93</v>
      </c>
      <c r="R4" s="25">
        <v>1</v>
      </c>
      <c r="S4" s="25">
        <v>0</v>
      </c>
      <c r="T4" s="25">
        <v>414.76</v>
      </c>
      <c r="U4" s="25">
        <v>1</v>
      </c>
      <c r="V4" s="25">
        <v>0</v>
      </c>
      <c r="W4" s="25" t="s">
        <v>50</v>
      </c>
      <c r="X4" s="25" t="s">
        <v>122</v>
      </c>
      <c r="Y4" s="25" t="s">
        <v>123</v>
      </c>
      <c r="Z4" s="25">
        <v>0</v>
      </c>
      <c r="AA4" s="25">
        <v>0</v>
      </c>
      <c r="AB4" s="25">
        <v>0</v>
      </c>
      <c r="AC4" s="25" t="s">
        <v>87</v>
      </c>
      <c r="AD4" s="26">
        <v>45134.999490740738</v>
      </c>
      <c r="AE4" s="25" t="s">
        <v>8</v>
      </c>
      <c r="AF4" s="25" t="s">
        <v>8</v>
      </c>
      <c r="AG4" s="25" t="s">
        <v>8</v>
      </c>
      <c r="AH4" s="25" t="b">
        <v>0</v>
      </c>
      <c r="AI4" s="25">
        <v>0</v>
      </c>
      <c r="AJ4" s="25" t="s">
        <v>8</v>
      </c>
      <c r="AK4" s="25" t="s">
        <v>124</v>
      </c>
      <c r="AL4" s="25" t="s">
        <v>8</v>
      </c>
      <c r="AM4" s="25" t="s">
        <v>87</v>
      </c>
      <c r="AN4" s="25" t="b">
        <v>1</v>
      </c>
      <c r="AO4" s="25">
        <v>1</v>
      </c>
      <c r="AP4" s="25" t="s">
        <v>8</v>
      </c>
    </row>
    <row r="5" spans="1:42" ht="14.4" x14ac:dyDescent="0.3">
      <c r="A5" s="7">
        <v>1003</v>
      </c>
      <c r="B5" s="13">
        <f>INDEX(发送模板!E:E,MATCH(A5,发送模板!A:A,0))</f>
        <v>329.77</v>
      </c>
      <c r="C5" s="14">
        <f t="shared" si="2"/>
        <v>0</v>
      </c>
      <c r="D5" s="7">
        <v>1003</v>
      </c>
      <c r="E5" s="13">
        <f t="shared" si="3"/>
        <v>329.77</v>
      </c>
      <c r="F5" s="25" t="s">
        <v>48</v>
      </c>
      <c r="G5" s="26">
        <v>45128.999490740738</v>
      </c>
      <c r="H5" s="25" t="s">
        <v>115</v>
      </c>
      <c r="I5" s="25" t="s">
        <v>49</v>
      </c>
      <c r="J5" s="25" t="s">
        <v>116</v>
      </c>
      <c r="K5" s="25" t="s">
        <v>8</v>
      </c>
      <c r="L5" s="25">
        <v>329.77</v>
      </c>
      <c r="M5" s="25">
        <v>0</v>
      </c>
      <c r="N5" s="25">
        <v>0</v>
      </c>
      <c r="O5" s="25">
        <v>0</v>
      </c>
      <c r="P5" s="25" t="s">
        <v>47</v>
      </c>
      <c r="Q5" s="25">
        <v>374.17</v>
      </c>
      <c r="R5" s="25">
        <v>1</v>
      </c>
      <c r="S5" s="25">
        <v>0</v>
      </c>
      <c r="T5" s="25">
        <v>329.77</v>
      </c>
      <c r="U5" s="25">
        <v>1</v>
      </c>
      <c r="V5" s="25">
        <v>0</v>
      </c>
      <c r="W5" s="25" t="s">
        <v>50</v>
      </c>
      <c r="X5" s="25" t="s">
        <v>117</v>
      </c>
      <c r="Y5" s="25" t="s">
        <v>118</v>
      </c>
      <c r="Z5" s="25">
        <v>0</v>
      </c>
      <c r="AA5" s="25">
        <v>0</v>
      </c>
      <c r="AB5" s="25">
        <v>0</v>
      </c>
      <c r="AC5" s="25" t="s">
        <v>87</v>
      </c>
      <c r="AD5" s="26">
        <v>45130.999490740738</v>
      </c>
      <c r="AE5" s="25" t="s">
        <v>8</v>
      </c>
      <c r="AF5" s="25" t="s">
        <v>8</v>
      </c>
      <c r="AG5" s="25" t="s">
        <v>8</v>
      </c>
      <c r="AH5" s="25" t="b">
        <v>0</v>
      </c>
      <c r="AI5" s="25">
        <v>0</v>
      </c>
      <c r="AJ5" s="25" t="s">
        <v>8</v>
      </c>
      <c r="AK5" s="25" t="s">
        <v>119</v>
      </c>
      <c r="AL5" s="25" t="s">
        <v>8</v>
      </c>
      <c r="AM5" s="25" t="s">
        <v>87</v>
      </c>
      <c r="AN5" s="25" t="b">
        <v>1</v>
      </c>
      <c r="AO5" s="25">
        <v>1</v>
      </c>
      <c r="AP5" s="25" t="s">
        <v>8</v>
      </c>
    </row>
    <row r="6" spans="1:42" ht="14.4" x14ac:dyDescent="0.3">
      <c r="A6" s="7" t="s">
        <v>130</v>
      </c>
      <c r="B6" s="13">
        <f>INDEX(发送模板!E:E,MATCH(A6,发送模板!A:A,0))</f>
        <v>-1201</v>
      </c>
      <c r="C6" s="14">
        <f t="shared" si="2"/>
        <v>-1200</v>
      </c>
      <c r="D6" s="7" t="s">
        <v>130</v>
      </c>
      <c r="E6" s="13">
        <f t="shared" si="3"/>
        <v>-1</v>
      </c>
      <c r="F6" s="25" t="s">
        <v>48</v>
      </c>
      <c r="G6" s="26">
        <v>45125.999490740738</v>
      </c>
      <c r="H6" s="25" t="s">
        <v>113</v>
      </c>
      <c r="I6" s="25" t="s">
        <v>49</v>
      </c>
      <c r="J6" s="25" t="s">
        <v>98</v>
      </c>
      <c r="K6" s="25" t="s">
        <v>8</v>
      </c>
      <c r="L6" s="25">
        <v>0</v>
      </c>
      <c r="M6" s="25">
        <v>0</v>
      </c>
      <c r="N6" s="25">
        <v>1</v>
      </c>
      <c r="O6" s="25">
        <v>0</v>
      </c>
      <c r="P6" s="25" t="s">
        <v>47</v>
      </c>
      <c r="Q6" s="25">
        <v>44.4</v>
      </c>
      <c r="R6" s="25">
        <v>1</v>
      </c>
      <c r="S6" s="25">
        <v>0</v>
      </c>
      <c r="T6" s="25">
        <v>-1</v>
      </c>
      <c r="U6" s="25">
        <v>1</v>
      </c>
      <c r="V6" s="25">
        <v>0</v>
      </c>
      <c r="W6" s="25" t="s">
        <v>52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 t="s">
        <v>87</v>
      </c>
      <c r="AD6" s="26">
        <v>45126.999490740738</v>
      </c>
      <c r="AE6" s="25" t="s">
        <v>8</v>
      </c>
      <c r="AF6" s="25" t="s">
        <v>8</v>
      </c>
      <c r="AG6" s="25" t="s">
        <v>8</v>
      </c>
      <c r="AH6" s="25" t="b">
        <v>0</v>
      </c>
      <c r="AI6" s="25">
        <v>0</v>
      </c>
      <c r="AJ6" s="25" t="s">
        <v>8</v>
      </c>
      <c r="AK6" s="25" t="s">
        <v>114</v>
      </c>
      <c r="AL6" s="25" t="s">
        <v>8</v>
      </c>
      <c r="AM6" s="25" t="s">
        <v>87</v>
      </c>
      <c r="AN6" s="25" t="b">
        <v>1</v>
      </c>
      <c r="AO6" s="25">
        <v>1</v>
      </c>
      <c r="AP6" s="25" t="s">
        <v>8</v>
      </c>
    </row>
    <row r="7" spans="1:42" ht="14.4" x14ac:dyDescent="0.3">
      <c r="A7" s="7" t="s">
        <v>131</v>
      </c>
      <c r="B7" s="13">
        <f>INDEX(发送模板!E:E,MATCH(A7,发送模板!A:A,0))</f>
        <v>0</v>
      </c>
      <c r="C7" s="14">
        <f t="shared" si="2"/>
        <v>1200</v>
      </c>
      <c r="D7" s="7" t="s">
        <v>131</v>
      </c>
      <c r="E7" s="13">
        <f t="shared" si="3"/>
        <v>-1200</v>
      </c>
      <c r="F7" s="25" t="s">
        <v>48</v>
      </c>
      <c r="G7" s="26">
        <v>45125.999490740738</v>
      </c>
      <c r="H7" s="25" t="s">
        <v>110</v>
      </c>
      <c r="I7" s="25" t="s">
        <v>49</v>
      </c>
      <c r="J7" s="25" t="s">
        <v>111</v>
      </c>
      <c r="K7" s="25" t="s">
        <v>8</v>
      </c>
      <c r="L7" s="25">
        <v>0</v>
      </c>
      <c r="M7" s="25">
        <v>0</v>
      </c>
      <c r="N7" s="25">
        <v>1200</v>
      </c>
      <c r="O7" s="25">
        <v>0</v>
      </c>
      <c r="P7" s="25" t="s">
        <v>47</v>
      </c>
      <c r="Q7" s="25">
        <v>45.4</v>
      </c>
      <c r="R7" s="25">
        <v>1</v>
      </c>
      <c r="S7" s="25">
        <v>0</v>
      </c>
      <c r="T7" s="25">
        <v>-1200</v>
      </c>
      <c r="U7" s="25">
        <v>1</v>
      </c>
      <c r="V7" s="25">
        <v>0</v>
      </c>
      <c r="W7" s="25" t="s">
        <v>51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 t="s">
        <v>87</v>
      </c>
      <c r="AD7" s="26">
        <v>45126.999490740738</v>
      </c>
      <c r="AE7" s="25" t="s">
        <v>8</v>
      </c>
      <c r="AF7" s="25" t="s">
        <v>8</v>
      </c>
      <c r="AG7" s="25" t="s">
        <v>8</v>
      </c>
      <c r="AH7" s="25" t="b">
        <v>0</v>
      </c>
      <c r="AI7" s="25">
        <v>0</v>
      </c>
      <c r="AJ7" s="25" t="s">
        <v>8</v>
      </c>
      <c r="AK7" s="25" t="s">
        <v>112</v>
      </c>
      <c r="AL7" s="25" t="s">
        <v>8</v>
      </c>
      <c r="AM7" s="25" t="s">
        <v>87</v>
      </c>
      <c r="AN7" s="25" t="b">
        <v>1</v>
      </c>
      <c r="AO7" s="25">
        <v>1</v>
      </c>
      <c r="AP7" s="25" t="s">
        <v>8</v>
      </c>
    </row>
    <row r="8" spans="1:42" ht="14.4" x14ac:dyDescent="0.3">
      <c r="A8" s="7">
        <v>1005</v>
      </c>
      <c r="B8" s="13">
        <f>INDEX(发送模板!E:E,MATCH(A8,发送模板!A:A,0))</f>
        <v>324.81</v>
      </c>
      <c r="C8" s="14">
        <f t="shared" si="2"/>
        <v>0</v>
      </c>
      <c r="D8" s="7">
        <v>1005</v>
      </c>
      <c r="E8" s="13">
        <f t="shared" si="3"/>
        <v>324.81</v>
      </c>
      <c r="F8" s="25" t="s">
        <v>48</v>
      </c>
      <c r="G8" s="26">
        <v>45124.999490740738</v>
      </c>
      <c r="H8" s="25" t="s">
        <v>105</v>
      </c>
      <c r="I8" s="25" t="s">
        <v>49</v>
      </c>
      <c r="J8" s="25" t="s">
        <v>106</v>
      </c>
      <c r="K8" s="25" t="s">
        <v>8</v>
      </c>
      <c r="L8" s="25">
        <v>324.81</v>
      </c>
      <c r="M8" s="25">
        <v>0</v>
      </c>
      <c r="N8" s="25">
        <v>0</v>
      </c>
      <c r="O8" s="25">
        <v>0</v>
      </c>
      <c r="P8" s="25" t="s">
        <v>47</v>
      </c>
      <c r="Q8" s="25">
        <v>1245.4000000000001</v>
      </c>
      <c r="R8" s="25">
        <v>1</v>
      </c>
      <c r="S8" s="25">
        <v>0</v>
      </c>
      <c r="T8" s="25">
        <v>324.81</v>
      </c>
      <c r="U8" s="25">
        <v>1</v>
      </c>
      <c r="V8" s="25">
        <v>0</v>
      </c>
      <c r="W8" s="25" t="s">
        <v>50</v>
      </c>
      <c r="X8" s="25" t="s">
        <v>107</v>
      </c>
      <c r="Y8" s="25" t="s">
        <v>108</v>
      </c>
      <c r="Z8" s="25">
        <v>0</v>
      </c>
      <c r="AA8" s="25">
        <v>0</v>
      </c>
      <c r="AB8" s="25">
        <v>0</v>
      </c>
      <c r="AC8" s="25" t="s">
        <v>87</v>
      </c>
      <c r="AD8" s="26">
        <v>45126.999490740738</v>
      </c>
      <c r="AE8" s="25" t="s">
        <v>8</v>
      </c>
      <c r="AF8" s="25" t="s">
        <v>8</v>
      </c>
      <c r="AG8" s="25" t="s">
        <v>8</v>
      </c>
      <c r="AH8" s="25" t="b">
        <v>0</v>
      </c>
      <c r="AI8" s="25">
        <v>0</v>
      </c>
      <c r="AJ8" s="25" t="s">
        <v>8</v>
      </c>
      <c r="AK8" s="25" t="s">
        <v>109</v>
      </c>
      <c r="AL8" s="25" t="s">
        <v>8</v>
      </c>
      <c r="AM8" s="25" t="s">
        <v>87</v>
      </c>
      <c r="AN8" s="25" t="b">
        <v>1</v>
      </c>
      <c r="AO8" s="25">
        <v>1</v>
      </c>
      <c r="AP8" s="25" t="s">
        <v>8</v>
      </c>
    </row>
    <row r="9" spans="1:42" ht="14.4" x14ac:dyDescent="0.3">
      <c r="A9" s="7">
        <v>1006</v>
      </c>
      <c r="B9" s="13">
        <f>INDEX(发送模板!E:E,MATCH(A9,发送模板!A:A,0))</f>
        <v>617.4</v>
      </c>
      <c r="C9" s="14">
        <f t="shared" si="2"/>
        <v>0</v>
      </c>
      <c r="D9" s="7">
        <v>1006</v>
      </c>
      <c r="E9" s="13">
        <f t="shared" si="3"/>
        <v>617.4</v>
      </c>
      <c r="F9" s="25" t="s">
        <v>48</v>
      </c>
      <c r="G9" s="26">
        <v>45124.999490740738</v>
      </c>
      <c r="H9" s="25" t="s">
        <v>100</v>
      </c>
      <c r="I9" s="25" t="s">
        <v>49</v>
      </c>
      <c r="J9" s="25" t="s">
        <v>101</v>
      </c>
      <c r="K9" s="25" t="s">
        <v>8</v>
      </c>
      <c r="L9" s="25">
        <v>617.4</v>
      </c>
      <c r="M9" s="25">
        <v>0</v>
      </c>
      <c r="N9" s="25">
        <v>0</v>
      </c>
      <c r="O9" s="25">
        <v>0</v>
      </c>
      <c r="P9" s="25" t="s">
        <v>47</v>
      </c>
      <c r="Q9" s="25">
        <v>920.59</v>
      </c>
      <c r="R9" s="25">
        <v>1</v>
      </c>
      <c r="S9" s="25">
        <v>0</v>
      </c>
      <c r="T9" s="25">
        <v>617.4</v>
      </c>
      <c r="U9" s="25">
        <v>1</v>
      </c>
      <c r="V9" s="25">
        <v>0</v>
      </c>
      <c r="W9" s="25" t="s">
        <v>50</v>
      </c>
      <c r="X9" s="25" t="s">
        <v>102</v>
      </c>
      <c r="Y9" s="25" t="s">
        <v>103</v>
      </c>
      <c r="Z9" s="25">
        <v>0</v>
      </c>
      <c r="AA9" s="25">
        <v>0</v>
      </c>
      <c r="AB9" s="25">
        <v>0</v>
      </c>
      <c r="AC9" s="25" t="s">
        <v>87</v>
      </c>
      <c r="AD9" s="26">
        <v>45126.999490740738</v>
      </c>
      <c r="AE9" s="25" t="s">
        <v>8</v>
      </c>
      <c r="AF9" s="25" t="s">
        <v>8</v>
      </c>
      <c r="AG9" s="25" t="s">
        <v>8</v>
      </c>
      <c r="AH9" s="25" t="b">
        <v>0</v>
      </c>
      <c r="AI9" s="25">
        <v>0</v>
      </c>
      <c r="AJ9" s="25" t="s">
        <v>8</v>
      </c>
      <c r="AK9" s="25" t="s">
        <v>104</v>
      </c>
      <c r="AL9" s="25" t="s">
        <v>8</v>
      </c>
      <c r="AM9" s="25" t="s">
        <v>87</v>
      </c>
      <c r="AN9" s="25" t="b">
        <v>1</v>
      </c>
      <c r="AO9" s="25">
        <v>1</v>
      </c>
      <c r="AP9" s="25" t="s">
        <v>8</v>
      </c>
    </row>
    <row r="10" spans="1:42" ht="14.4" x14ac:dyDescent="0.3">
      <c r="A10" s="7">
        <v>1007</v>
      </c>
      <c r="B10" s="13">
        <f>INDEX(发送模板!E:E,MATCH(A10,发送模板!A:A,0))</f>
        <v>-1</v>
      </c>
      <c r="C10" s="14">
        <f t="shared" si="2"/>
        <v>0</v>
      </c>
      <c r="D10" s="7">
        <v>1007</v>
      </c>
      <c r="E10" s="13">
        <f t="shared" si="3"/>
        <v>-1</v>
      </c>
      <c r="F10" s="25" t="s">
        <v>48</v>
      </c>
      <c r="G10" s="26">
        <v>45112.999490740738</v>
      </c>
      <c r="H10" s="25" t="s">
        <v>97</v>
      </c>
      <c r="I10" s="25" t="s">
        <v>49</v>
      </c>
      <c r="J10" s="25" t="s">
        <v>98</v>
      </c>
      <c r="K10" s="25" t="s">
        <v>8</v>
      </c>
      <c r="L10" s="25">
        <v>0</v>
      </c>
      <c r="M10" s="25">
        <v>0</v>
      </c>
      <c r="N10" s="25">
        <v>1</v>
      </c>
      <c r="O10" s="25">
        <v>0</v>
      </c>
      <c r="P10" s="25" t="s">
        <v>47</v>
      </c>
      <c r="Q10" s="25">
        <v>303.19</v>
      </c>
      <c r="R10" s="25">
        <v>1</v>
      </c>
      <c r="S10" s="25">
        <v>0</v>
      </c>
      <c r="T10" s="25">
        <v>-1</v>
      </c>
      <c r="U10" s="25">
        <v>1</v>
      </c>
      <c r="V10" s="25">
        <v>0</v>
      </c>
      <c r="W10" s="25" t="s">
        <v>52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 t="s">
        <v>87</v>
      </c>
      <c r="AD10" s="26">
        <v>45113.999490740738</v>
      </c>
      <c r="AE10" s="25" t="s">
        <v>8</v>
      </c>
      <c r="AF10" s="25" t="s">
        <v>8</v>
      </c>
      <c r="AG10" s="25" t="s">
        <v>8</v>
      </c>
      <c r="AH10" s="25" t="b">
        <v>0</v>
      </c>
      <c r="AI10" s="25">
        <v>0</v>
      </c>
      <c r="AJ10" s="25" t="s">
        <v>8</v>
      </c>
      <c r="AK10" s="25" t="s">
        <v>99</v>
      </c>
      <c r="AL10" s="25" t="s">
        <v>8</v>
      </c>
      <c r="AM10" s="25" t="s">
        <v>87</v>
      </c>
      <c r="AN10" s="25" t="b">
        <v>1</v>
      </c>
      <c r="AO10" s="25">
        <v>1</v>
      </c>
      <c r="AP10" s="25" t="s">
        <v>8</v>
      </c>
    </row>
    <row r="11" spans="1:42" ht="14.4" x14ac:dyDescent="0.3">
      <c r="A11" s="7">
        <v>1008</v>
      </c>
      <c r="B11" s="13">
        <f>INDEX(发送模板!E:E,MATCH(A11,发送模板!A:A,0))</f>
        <v>-3000</v>
      </c>
      <c r="C11" s="14">
        <f t="shared" si="2"/>
        <v>0</v>
      </c>
      <c r="D11" s="7">
        <v>1008</v>
      </c>
      <c r="E11" s="13">
        <f t="shared" si="3"/>
        <v>-3000</v>
      </c>
      <c r="F11" s="25" t="s">
        <v>48</v>
      </c>
      <c r="G11" s="26">
        <v>45112.999490740738</v>
      </c>
      <c r="H11" s="25" t="s">
        <v>94</v>
      </c>
      <c r="I11" s="25" t="s">
        <v>49</v>
      </c>
      <c r="J11" s="25" t="s">
        <v>95</v>
      </c>
      <c r="K11" s="25" t="s">
        <v>8</v>
      </c>
      <c r="L11" s="25">
        <v>0</v>
      </c>
      <c r="M11" s="25">
        <v>0</v>
      </c>
      <c r="N11" s="25">
        <v>3000</v>
      </c>
      <c r="O11" s="25">
        <v>0</v>
      </c>
      <c r="P11" s="25" t="s">
        <v>47</v>
      </c>
      <c r="Q11" s="25">
        <v>304.19</v>
      </c>
      <c r="R11" s="25">
        <v>1</v>
      </c>
      <c r="S11" s="25">
        <v>0</v>
      </c>
      <c r="T11" s="25">
        <v>-3000</v>
      </c>
      <c r="U11" s="25">
        <v>1</v>
      </c>
      <c r="V11" s="25">
        <v>0</v>
      </c>
      <c r="W11" s="25" t="s">
        <v>51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 t="s">
        <v>87</v>
      </c>
      <c r="AD11" s="26">
        <v>45113.999490740738</v>
      </c>
      <c r="AE11" s="25" t="s">
        <v>8</v>
      </c>
      <c r="AF11" s="25" t="s">
        <v>8</v>
      </c>
      <c r="AG11" s="25" t="s">
        <v>8</v>
      </c>
      <c r="AH11" s="25" t="b">
        <v>0</v>
      </c>
      <c r="AI11" s="25">
        <v>0</v>
      </c>
      <c r="AJ11" s="25" t="s">
        <v>8</v>
      </c>
      <c r="AK11" s="25" t="s">
        <v>96</v>
      </c>
      <c r="AL11" s="25" t="s">
        <v>8</v>
      </c>
      <c r="AM11" s="25" t="s">
        <v>87</v>
      </c>
      <c r="AN11" s="25" t="b">
        <v>1</v>
      </c>
      <c r="AO11" s="25">
        <v>1</v>
      </c>
      <c r="AP11" s="25" t="s">
        <v>8</v>
      </c>
    </row>
    <row r="12" spans="1:42" ht="14.4" x14ac:dyDescent="0.3">
      <c r="A12" s="7">
        <v>1009</v>
      </c>
      <c r="B12" s="13">
        <f>INDEX(发送模板!E:E,MATCH(A12,发送模板!A:A,0))</f>
        <v>2189.3200000000002</v>
      </c>
      <c r="C12" s="14">
        <f t="shared" si="2"/>
        <v>0</v>
      </c>
      <c r="D12" s="7">
        <v>1009</v>
      </c>
      <c r="E12" s="13">
        <f t="shared" si="3"/>
        <v>2189.3200000000002</v>
      </c>
      <c r="F12" s="25" t="s">
        <v>48</v>
      </c>
      <c r="G12" s="26">
        <v>45110.999490740738</v>
      </c>
      <c r="H12" s="25" t="s">
        <v>89</v>
      </c>
      <c r="I12" s="25" t="s">
        <v>49</v>
      </c>
      <c r="J12" s="25" t="s">
        <v>90</v>
      </c>
      <c r="K12" s="25" t="s">
        <v>8</v>
      </c>
      <c r="L12" s="25">
        <v>2189.3200000000002</v>
      </c>
      <c r="M12" s="25">
        <v>0</v>
      </c>
      <c r="N12" s="25">
        <v>0</v>
      </c>
      <c r="O12" s="25">
        <v>0</v>
      </c>
      <c r="P12" s="25" t="s">
        <v>47</v>
      </c>
      <c r="Q12" s="25">
        <v>3304.19</v>
      </c>
      <c r="R12" s="25">
        <v>1</v>
      </c>
      <c r="S12" s="25">
        <v>0</v>
      </c>
      <c r="T12" s="25">
        <v>2189.3200000000002</v>
      </c>
      <c r="U12" s="25">
        <v>1</v>
      </c>
      <c r="V12" s="25">
        <v>0</v>
      </c>
      <c r="W12" s="25" t="s">
        <v>50</v>
      </c>
      <c r="X12" s="25" t="s">
        <v>91</v>
      </c>
      <c r="Y12" s="25" t="s">
        <v>92</v>
      </c>
      <c r="Z12" s="25">
        <v>0</v>
      </c>
      <c r="AA12" s="25">
        <v>0</v>
      </c>
      <c r="AB12" s="25">
        <v>0</v>
      </c>
      <c r="AC12" s="25" t="s">
        <v>87</v>
      </c>
      <c r="AD12" s="26">
        <v>45110.999490740738</v>
      </c>
      <c r="AE12" s="25" t="s">
        <v>8</v>
      </c>
      <c r="AF12" s="25" t="s">
        <v>8</v>
      </c>
      <c r="AG12" s="25" t="s">
        <v>8</v>
      </c>
      <c r="AH12" s="25" t="b">
        <v>0</v>
      </c>
      <c r="AI12" s="25">
        <v>0</v>
      </c>
      <c r="AJ12" s="25" t="s">
        <v>8</v>
      </c>
      <c r="AK12" s="25" t="s">
        <v>93</v>
      </c>
      <c r="AL12" s="25" t="s">
        <v>8</v>
      </c>
      <c r="AM12" s="25" t="s">
        <v>87</v>
      </c>
      <c r="AN12" s="25" t="b">
        <v>1</v>
      </c>
      <c r="AO12" s="25">
        <v>1</v>
      </c>
      <c r="AP12" s="25" t="s">
        <v>8</v>
      </c>
    </row>
    <row r="13" spans="1:42" ht="14.4" x14ac:dyDescent="0.3">
      <c r="A13" s="7">
        <v>1010</v>
      </c>
      <c r="B13" s="13">
        <f>INDEX(发送模板!E:E,MATCH(A13,发送模板!A:A,0))</f>
        <v>502.19</v>
      </c>
      <c r="C13" s="14">
        <f t="shared" ref="C13" si="4">B13-E13</f>
        <v>0</v>
      </c>
      <c r="D13" s="7">
        <v>1010</v>
      </c>
      <c r="E13" s="13">
        <f t="shared" si="3"/>
        <v>502.19</v>
      </c>
      <c r="F13" s="25" t="s">
        <v>48</v>
      </c>
      <c r="G13" s="26">
        <v>45109.999490740738</v>
      </c>
      <c r="H13" s="25" t="s">
        <v>83</v>
      </c>
      <c r="I13" s="25" t="s">
        <v>49</v>
      </c>
      <c r="J13" s="25" t="s">
        <v>84</v>
      </c>
      <c r="K13" s="25" t="s">
        <v>8</v>
      </c>
      <c r="L13" s="25">
        <v>502.19</v>
      </c>
      <c r="M13" s="25">
        <v>0</v>
      </c>
      <c r="N13" s="25">
        <v>0</v>
      </c>
      <c r="O13" s="25">
        <v>0</v>
      </c>
      <c r="P13" s="25" t="s">
        <v>47</v>
      </c>
      <c r="Q13" s="25">
        <v>1114.8699999999999</v>
      </c>
      <c r="R13" s="25">
        <v>1</v>
      </c>
      <c r="S13" s="25">
        <v>0</v>
      </c>
      <c r="T13" s="25">
        <v>502.19</v>
      </c>
      <c r="U13" s="25">
        <v>1</v>
      </c>
      <c r="V13" s="25">
        <v>0</v>
      </c>
      <c r="W13" s="25" t="s">
        <v>50</v>
      </c>
      <c r="X13" s="25" t="s">
        <v>85</v>
      </c>
      <c r="Y13" s="25" t="s">
        <v>86</v>
      </c>
      <c r="Z13" s="25">
        <v>0</v>
      </c>
      <c r="AA13" s="25">
        <v>0</v>
      </c>
      <c r="AB13" s="25">
        <v>0</v>
      </c>
      <c r="AC13" s="25" t="s">
        <v>87</v>
      </c>
      <c r="AD13" s="26">
        <v>45109.999490740738</v>
      </c>
      <c r="AE13" s="25" t="s">
        <v>8</v>
      </c>
      <c r="AF13" s="25" t="s">
        <v>8</v>
      </c>
      <c r="AG13" s="25" t="s">
        <v>8</v>
      </c>
      <c r="AH13" s="25" t="b">
        <v>0</v>
      </c>
      <c r="AI13" s="25">
        <v>0</v>
      </c>
      <c r="AJ13" s="25" t="s">
        <v>8</v>
      </c>
      <c r="AK13" s="25" t="s">
        <v>88</v>
      </c>
      <c r="AL13" s="25" t="s">
        <v>8</v>
      </c>
      <c r="AM13" s="25" t="s">
        <v>87</v>
      </c>
      <c r="AN13" s="25" t="b">
        <v>1</v>
      </c>
      <c r="AO13" s="25">
        <v>1</v>
      </c>
      <c r="AP13" s="25" t="s">
        <v>8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13">
      <sortCondition descending="1" ref="AK1:AK2"/>
    </sortState>
  </autoFilter>
  <mergeCells count="32">
    <mergeCell ref="AN1:AN2"/>
    <mergeCell ref="AO1:AO2"/>
    <mergeCell ref="AP1:AP2"/>
    <mergeCell ref="AI1:AI2"/>
    <mergeCell ref="AJ1:AJ2"/>
    <mergeCell ref="AK1:AK2"/>
    <mergeCell ref="AL1:AL2"/>
    <mergeCell ref="AM1:AM2"/>
    <mergeCell ref="AD1:AD2"/>
    <mergeCell ref="AE1:AE2"/>
    <mergeCell ref="AF1:AF2"/>
    <mergeCell ref="AG1:AG2"/>
    <mergeCell ref="AH1:AH2"/>
    <mergeCell ref="U1:U2"/>
    <mergeCell ref="V1:V2"/>
    <mergeCell ref="W1:W2"/>
    <mergeCell ref="X1:AB1"/>
    <mergeCell ref="AC1:AC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L1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5" sqref="F25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6" width="13.44140625" style="5" customWidth="1"/>
    <col min="7" max="7" width="18.33203125" style="5" customWidth="1"/>
    <col min="8" max="8" width="20.109375" customWidth="1"/>
    <col min="9" max="9" width="14.44140625" bestFit="1" customWidth="1"/>
    <col min="10" max="10" width="71" hidden="1" customWidth="1"/>
    <col min="11" max="11" width="45.5546875" customWidth="1"/>
  </cols>
  <sheetData>
    <row r="2" spans="1:12" ht="19.2" customHeight="1" x14ac:dyDescent="0.25">
      <c r="A2" s="8" t="s">
        <v>53</v>
      </c>
      <c r="B2" s="2" t="s">
        <v>0</v>
      </c>
      <c r="C2" s="2" t="s">
        <v>1</v>
      </c>
      <c r="D2" s="1" t="s">
        <v>82</v>
      </c>
      <c r="E2" s="4" t="s">
        <v>2</v>
      </c>
      <c r="F2" s="4" t="s">
        <v>3</v>
      </c>
      <c r="G2" s="15" t="s">
        <v>4</v>
      </c>
      <c r="H2" s="16" t="s">
        <v>5</v>
      </c>
      <c r="I2" s="16" t="s">
        <v>6</v>
      </c>
      <c r="J2" s="16" t="s">
        <v>58</v>
      </c>
      <c r="K2" s="16" t="s">
        <v>7</v>
      </c>
      <c r="L2" s="8" t="s">
        <v>59</v>
      </c>
    </row>
    <row r="3" spans="1:12" x14ac:dyDescent="0.25">
      <c r="A3" s="7">
        <v>1001</v>
      </c>
      <c r="B3" s="3" t="str">
        <f>INDEX(银行流水!B:B,MATCH(A3,银行流水!A:A,0))</f>
        <v>2023/7/27</v>
      </c>
      <c r="C3" s="3" t="str">
        <f>INDEX(银行流水!C:C,MATCH(A3,银行流水!A:A,0))</f>
        <v>2023/7/27</v>
      </c>
      <c r="D3" t="str">
        <f>INDEX(银行流水!D:D,MATCH(A3,银行流水!A:A,0))</f>
        <v>trf. family city s.l.</v>
      </c>
      <c r="E3" s="5">
        <f>INDEX(银行流水!E:E,MATCH(A3,银行流水!A:A,0))</f>
        <v>711.36</v>
      </c>
      <c r="F3" s="5">
        <f>INDEX(银行流水!F:F,MATCH(A3,银行流水!A:A,0))</f>
        <v>1500.29</v>
      </c>
      <c r="G3" s="5">
        <f>INDEX(银行日记账明细!T:T,MATCH(A3,银行日记账明细!D:D,0))</f>
        <v>711.36</v>
      </c>
      <c r="H3" t="str">
        <f>INDEX(银行日记账明细!X:X,MATCH(A3,银行日记账明细!D:D,0))</f>
        <v>FAMILY CITY S.L</v>
      </c>
      <c r="I3" t="str">
        <f>INDEX(银行日记账明细!Y:Y,MATCH(A3,银行日记账明细!D:D,0))</f>
        <v>B90468539</v>
      </c>
      <c r="J3" t="str">
        <f>INDEX(银行日记账明细!J:J,MATCH(A3,银行日记账明细!D:D,0))</f>
        <v>family city s.l   	 UE23/1174</v>
      </c>
      <c r="K3" t="str">
        <f>RIGHT(J3,LEN(J3)+1-FIND("UE",J3))</f>
        <v>UE23/1174</v>
      </c>
      <c r="L3" t="str">
        <f>INDEX(银行日记账明细!W:W,MATCH(A3,银行日记账明细!D:D,0))</f>
        <v>1131                应收账款</v>
      </c>
    </row>
    <row r="4" spans="1:12" x14ac:dyDescent="0.25">
      <c r="A4" s="7">
        <v>1002</v>
      </c>
      <c r="B4" s="3" t="str">
        <f>INDEX(银行流水!B:B,MATCH(A4,银行流水!A:A,0))</f>
        <v>2023/7/27</v>
      </c>
      <c r="C4" s="3" t="str">
        <f>INDEX(银行流水!C:C,MATCH(A4,银行流水!A:A,0))</f>
        <v>2023/7/27</v>
      </c>
      <c r="D4" t="str">
        <f>INDEX(银行流水!D:D,MATCH(A4,银行流水!A:A,0))</f>
        <v>trf. cantillana market s.l.</v>
      </c>
      <c r="E4" s="5">
        <f>INDEX(银行流水!E:E,MATCH(A4,银行流水!A:A,0))</f>
        <v>414.76</v>
      </c>
      <c r="F4" s="5">
        <f>INDEX(银行流水!F:F,MATCH(A4,银行流水!A:A,0))</f>
        <v>788.93</v>
      </c>
      <c r="G4" s="5">
        <f>INDEX(银行日记账明细!T:T,MATCH(A4,银行日记账明细!D:D,0))</f>
        <v>414.76</v>
      </c>
      <c r="H4" t="str">
        <f>INDEX(银行日记账明细!X:X,MATCH(A4,银行日记账明细!D:D,0))</f>
        <v>CANTILLANA MARKET S.L</v>
      </c>
      <c r="I4" t="str">
        <f>INDEX(银行日记账明细!Y:Y,MATCH(A4,银行日记账明细!D:D,0))</f>
        <v>B90366881</v>
      </c>
      <c r="J4" t="str">
        <f>INDEX(银行日记账明细!J:J,MATCH(A4,银行日记账明细!D:D,0))</f>
        <v>cantillana market s.l  UE23/1178</v>
      </c>
      <c r="K4" t="str">
        <f t="shared" ref="K4:K13" si="0">RIGHT(J4,LEN(J4)+1-FIND("UE",J4))</f>
        <v>UE23/1178</v>
      </c>
      <c r="L4" t="str">
        <f>INDEX(银行日记账明细!W:W,MATCH(A4,银行日记账明细!D:D,0))</f>
        <v>1131                应收账款</v>
      </c>
    </row>
    <row r="5" spans="1:12" x14ac:dyDescent="0.25">
      <c r="A5" s="7">
        <v>1003</v>
      </c>
      <c r="B5" s="3" t="str">
        <f>INDEX(银行流水!B:B,MATCH(A5,银行流水!A:A,0))</f>
        <v>2023/7/22</v>
      </c>
      <c r="C5" s="3" t="str">
        <f>INDEX(银行流水!C:C,MATCH(A5,银行流水!A:A,0))</f>
        <v>2023/7/24</v>
      </c>
      <c r="D5" t="str">
        <f>INDEX(银行流水!D:D,MATCH(A5,银行流水!A:A,0))</f>
        <v>trf. lingzhen liu</v>
      </c>
      <c r="E5" s="5">
        <f>INDEX(银行流水!E:E,MATCH(A5,银行流水!A:A,0))</f>
        <v>329.77</v>
      </c>
      <c r="F5" s="5">
        <f>INDEX(银行流水!F:F,MATCH(A5,银行流水!A:A,0))</f>
        <v>374.17</v>
      </c>
      <c r="G5" s="5">
        <f>INDEX(银行日记账明细!T:T,MATCH(A5,银行日记账明细!D:D,0))</f>
        <v>329.77</v>
      </c>
      <c r="H5" t="str">
        <f>INDEX(银行日记账明细!X:X,MATCH(A5,银行日记账明细!D:D,0))</f>
        <v>LINGZHEN LIU</v>
      </c>
      <c r="I5" t="str">
        <f>INDEX(银行日记账明细!Y:Y,MATCH(A5,银行日记账明细!D:D,0))</f>
        <v>X5286812D</v>
      </c>
      <c r="J5" t="str">
        <f>INDEX(银行日记账明细!J:J,MATCH(A5,银行日记账明细!D:D,0))</f>
        <v>lingzhen liu  UE23/1167</v>
      </c>
      <c r="K5" t="str">
        <f t="shared" si="0"/>
        <v>UE23/1167</v>
      </c>
      <c r="L5" t="str">
        <f>INDEX(银行日记账明细!W:W,MATCH(A5,银行日记账明细!D:D,0))</f>
        <v>1131                应收账款</v>
      </c>
    </row>
    <row r="6" spans="1:12" x14ac:dyDescent="0.25">
      <c r="A6" s="7" t="s">
        <v>132</v>
      </c>
      <c r="B6" s="3" t="str">
        <f>INDEX(银行流水!B:B,MATCH(A6,银行流水!A:A,0))</f>
        <v>2023/7/19</v>
      </c>
      <c r="C6" s="3" t="str">
        <f>INDEX(银行流水!C:C,MATCH(A6,银行流水!A:A,0))</f>
        <v>2023/7/19</v>
      </c>
      <c r="D6" t="str">
        <f>INDEX(银行流水!D:D,MATCH(A6,银行流水!A:A,0))</f>
        <v>trf. unico star europa s.l</v>
      </c>
      <c r="E6" s="5">
        <f>INDEX(银行流水!E:E,MATCH(A6,银行流水!A:A,0))</f>
        <v>-1201</v>
      </c>
      <c r="F6" s="5">
        <f>INDEX(银行流水!F:F,MATCH(A6,银行流水!A:A,0))</f>
        <v>44.4</v>
      </c>
      <c r="G6" s="5">
        <f>INDEX(银行日记账明细!T:T,MATCH(A6,银行日记账明细!D:D,0))</f>
        <v>-1</v>
      </c>
      <c r="L6" t="str">
        <f>INDEX(银行日记账明细!W:W,MATCH(A6,银行日记账明细!D:D,0))</f>
        <v>55030001            手续费</v>
      </c>
    </row>
    <row r="7" spans="1:12" x14ac:dyDescent="0.25">
      <c r="A7" s="7" t="s">
        <v>133</v>
      </c>
      <c r="G7" s="5">
        <f>INDEX(银行日记账明细!T:T,MATCH(A7,银行日记账明细!D:D,0))</f>
        <v>-1200</v>
      </c>
      <c r="L7" t="str">
        <f>INDEX(银行日记账明细!W:W,MATCH(A7,银行日记账明细!D:D,0))</f>
        <v>10090008            在途存款</v>
      </c>
    </row>
    <row r="8" spans="1:12" x14ac:dyDescent="0.25">
      <c r="A8" s="7">
        <v>1005</v>
      </c>
      <c r="B8" s="3" t="str">
        <f>INDEX(银行流水!B:B,MATCH(A8,银行流水!A:A,0))</f>
        <v>2023/7/18</v>
      </c>
      <c r="C8" s="3" t="str">
        <f>INDEX(银行流水!C:C,MATCH(A8,银行流水!A:A,0))</f>
        <v>2023/7/18</v>
      </c>
      <c r="D8" t="str">
        <f>INDEX(银行流水!D:D,MATCH(A8,银行流水!A:A,0))</f>
        <v>trf. juanylucia 2017sl</v>
      </c>
      <c r="E8" s="5">
        <f>INDEX(银行流水!E:E,MATCH(A8,银行流水!A:A,0))</f>
        <v>324.81</v>
      </c>
      <c r="F8" s="5">
        <f>INDEX(银行流水!F:F,MATCH(A8,银行流水!A:A,0))</f>
        <v>1245.4000000000001</v>
      </c>
      <c r="G8" s="5">
        <f>INDEX(银行日记账明细!T:T,MATCH(A8,银行日记账明细!D:D,0))</f>
        <v>324.81</v>
      </c>
      <c r="H8" t="str">
        <f>INDEX(银行日记账明细!X:X,MATCH(A8,银行日记账明细!D:D,0))</f>
        <v>JUAN Y LUCIA 2017 S.L.</v>
      </c>
      <c r="I8" t="str">
        <f>INDEX(银行日记账明细!Y:Y,MATCH(A8,银行日记账明细!D:D,0))</f>
        <v>B56082530</v>
      </c>
      <c r="J8" t="str">
        <f>INDEX(银行日记账明细!J:J,MATCH(A8,银行日记账明细!D:D,0))</f>
        <v>JUAN Y LUCIA 2017 S.L.   UE23/1132</v>
      </c>
      <c r="K8" t="str">
        <f t="shared" si="0"/>
        <v>UE23/1132</v>
      </c>
      <c r="L8" t="str">
        <f>INDEX(银行日记账明细!W:W,MATCH(A8,银行日记账明细!D:D,0))</f>
        <v>1131                应收账款</v>
      </c>
    </row>
    <row r="9" spans="1:12" x14ac:dyDescent="0.25">
      <c r="A9" s="7">
        <v>1006</v>
      </c>
      <c r="B9" s="3" t="str">
        <f>INDEX(银行流水!B:B,MATCH(A9,银行流水!A:A,0))</f>
        <v>2023/7/18</v>
      </c>
      <c r="C9" s="3" t="str">
        <f>INDEX(银行流水!C:C,MATCH(A9,银行流水!A:A,0))</f>
        <v>2023/7/18</v>
      </c>
      <c r="D9" t="str">
        <f>INDEX(银行流水!D:D,MATCH(A9,银行流水!A:A,0))</f>
        <v>trf. bazar suerte 2014 s.l.</v>
      </c>
      <c r="E9" s="5">
        <f>INDEX(银行流水!E:E,MATCH(A9,银行流水!A:A,0))</f>
        <v>617.4</v>
      </c>
      <c r="F9" s="5">
        <f>INDEX(银行流水!F:F,MATCH(A9,银行流水!A:A,0))</f>
        <v>920.59</v>
      </c>
      <c r="G9" s="5">
        <f>INDEX(银行日记账明细!T:T,MATCH(A9,银行日记账明细!D:D,0))</f>
        <v>617.4</v>
      </c>
      <c r="H9" t="str">
        <f>INDEX(银行日记账明细!X:X,MATCH(A9,银行日记账明细!D:D,0))</f>
        <v>BAZAR SUERTE 2014 S.L 邹海兰</v>
      </c>
      <c r="I9" t="str">
        <f>INDEX(银行日记账明细!Y:Y,MATCH(A9,银行日记账明细!D:D,0))</f>
        <v>B21540760</v>
      </c>
      <c r="J9" t="str">
        <f>INDEX(银行日记账明细!J:J,MATCH(A9,银行日记账明细!D:D,0))</f>
        <v>BAZAR SUERTE 2014 S.L  UE23/1140</v>
      </c>
      <c r="K9" t="str">
        <f>RIGHT(J9,LEN(J9)+1-FIND("UE23",J9))</f>
        <v>UE23/1140</v>
      </c>
      <c r="L9" t="str">
        <f>INDEX(银行日记账明细!W:W,MATCH(A9,银行日记账明细!D:D,0))</f>
        <v>1131                应收账款</v>
      </c>
    </row>
    <row r="10" spans="1:12" x14ac:dyDescent="0.25">
      <c r="A10" s="7">
        <v>1007</v>
      </c>
      <c r="B10" s="3" t="str">
        <f>INDEX(银行流水!B:B,MATCH(A10,银行流水!A:A,0))</f>
        <v>2023/7/6</v>
      </c>
      <c r="C10" s="3" t="str">
        <f>INDEX(银行流水!C:C,MATCH(A10,银行流水!A:A,0))</f>
        <v>2023/7/7</v>
      </c>
      <c r="D10" t="str">
        <f>INDEX(银行流水!D:D,MATCH(A10,银行流水!A:A,0))</f>
        <v>adeudo comisiones orden n. 20230024565</v>
      </c>
      <c r="E10" s="5">
        <f>INDEX(银行流水!E:E,MATCH(A10,银行流水!A:A,0))</f>
        <v>-1</v>
      </c>
      <c r="F10" s="5">
        <f>INDEX(银行流水!F:F,MATCH(A10,银行流水!A:A,0))</f>
        <v>303.19</v>
      </c>
      <c r="G10" s="5">
        <f>INDEX(银行日记账明细!T:T,MATCH(A10,银行日记账明细!D:D,0))</f>
        <v>-1</v>
      </c>
      <c r="L10" t="str">
        <f>INDEX(银行日记账明细!W:W,MATCH(A10,银行日记账明细!D:D,0))</f>
        <v>55030001            手续费</v>
      </c>
    </row>
    <row r="11" spans="1:12" x14ac:dyDescent="0.25">
      <c r="A11" s="7">
        <v>1008</v>
      </c>
      <c r="B11" s="3" t="str">
        <f>INDEX(银行流水!B:B,MATCH(A11,银行流水!A:A,0))</f>
        <v>2023/7/6</v>
      </c>
      <c r="C11" s="3" t="str">
        <f>INDEX(银行流水!C:C,MATCH(A11,银行流水!A:A,0))</f>
        <v>2023/7/7</v>
      </c>
      <c r="D11" t="str">
        <f>INDEX(银行流水!D:D,MATCH(A11,银行流水!A:A,0))</f>
        <v>trf. bel-liq.rem.20230024565     98046726 n</v>
      </c>
      <c r="E11" s="5">
        <f>INDEX(银行流水!E:E,MATCH(A11,银行流水!A:A,0))</f>
        <v>-3000</v>
      </c>
      <c r="F11" s="5">
        <f>INDEX(银行流水!F:F,MATCH(A11,银行流水!A:A,0))</f>
        <v>304.19</v>
      </c>
      <c r="G11" s="5">
        <f>INDEX(银行日记账明细!T:T,MATCH(A11,银行日记账明细!D:D,0))</f>
        <v>-3000</v>
      </c>
      <c r="L11" t="str">
        <f>INDEX(银行日记账明细!W:W,MATCH(A11,银行日记账明细!D:D,0))</f>
        <v>10090008            在途存款</v>
      </c>
    </row>
    <row r="12" spans="1:12" x14ac:dyDescent="0.25">
      <c r="A12" s="7">
        <v>1009</v>
      </c>
      <c r="B12" s="3" t="str">
        <f>INDEX(银行流水!B:B,MATCH(A12,银行流水!A:A,0))</f>
        <v>2023/7/4</v>
      </c>
      <c r="C12" s="3" t="str">
        <f>INDEX(银行流水!C:C,MATCH(A12,银行流水!A:A,0))</f>
        <v>2023/7/4</v>
      </c>
      <c r="D12" t="str">
        <f>INDEX(银行流水!D:D,MATCH(A12,银行流水!A:A,0))</f>
        <v>trf. cash antorcha s.l.</v>
      </c>
      <c r="E12" s="5">
        <f>INDEX(银行流水!E:E,MATCH(A12,银行流水!A:A,0))</f>
        <v>2189.3200000000002</v>
      </c>
      <c r="F12" s="5">
        <f>INDEX(银行流水!F:F,MATCH(A12,银行流水!A:A,0))</f>
        <v>3304.19</v>
      </c>
      <c r="G12" s="5">
        <f>INDEX(银行日记账明细!T:T,MATCH(A12,银行日记账明细!D:D,0))</f>
        <v>2189.3200000000002</v>
      </c>
      <c r="H12" t="str">
        <f>INDEX(银行日记账明细!X:X,MATCH(A12,银行日记账明细!D:D,0))</f>
        <v>CASH ANTORCHA S.L.U</v>
      </c>
      <c r="I12" t="str">
        <f>INDEX(银行日记账明细!Y:Y,MATCH(A12,银行日记账明细!D:D,0))</f>
        <v>B16986770</v>
      </c>
      <c r="J12" t="str">
        <f>INDEX(银行日记账明细!J:J,MATCH(A12,银行日记账明细!D:D,0))</f>
        <v>CASH ANTORCHA S.L.U   UE23/1084</v>
      </c>
      <c r="K12" t="str">
        <f t="shared" si="0"/>
        <v>UE23/1084</v>
      </c>
      <c r="L12" t="str">
        <f>INDEX(银行日记账明细!W:W,MATCH(A12,银行日记账明细!D:D,0))</f>
        <v>1131                应收账款</v>
      </c>
    </row>
    <row r="13" spans="1:12" x14ac:dyDescent="0.25">
      <c r="A13" s="7">
        <v>1010</v>
      </c>
      <c r="B13" s="3" t="str">
        <f>INDEX(银行流水!B:B,MATCH(A13,银行流水!A:A,0))</f>
        <v>2023/7/3</v>
      </c>
      <c r="C13" s="3" t="str">
        <f>INDEX(银行流水!C:C,MATCH(A13,银行流水!A:A,0))</f>
        <v>2023/7/3</v>
      </c>
      <c r="D13" t="str">
        <f>INDEX(银行流水!D:D,MATCH(A13,银行流水!A:A,0))</f>
        <v>trf. liyan xu</v>
      </c>
      <c r="E13" s="5">
        <f>INDEX(银行流水!E:E,MATCH(A13,银行流水!A:A,0))</f>
        <v>502.19</v>
      </c>
      <c r="F13" s="5">
        <f>INDEX(银行流水!F:F,MATCH(A13,银行流水!A:A,0))</f>
        <v>1114.8699999999999</v>
      </c>
      <c r="G13" s="5">
        <f>INDEX(银行日记账明细!T:T,MATCH(A13,银行日记账明细!D:D,0))</f>
        <v>502.19</v>
      </c>
      <c r="H13" t="str">
        <f>INDEX(银行日记账明细!X:X,MATCH(A13,银行日记账明细!D:D,0))</f>
        <v>LIYAN XU</v>
      </c>
      <c r="I13" t="str">
        <f>INDEX(银行日记账明细!Y:Y,MATCH(A13,银行日记账明细!D:D,0))</f>
        <v>X3841751S</v>
      </c>
      <c r="J13" t="str">
        <f>INDEX(银行日记账明细!J:J,MATCH(A13,银行日记账明细!D:D,0))</f>
        <v>liyan xu  UE23/1074</v>
      </c>
      <c r="K13" t="str">
        <f t="shared" si="0"/>
        <v>UE23/1074</v>
      </c>
      <c r="L13" t="str">
        <f>INDEX(银行日记账明细!W:W,MATCH(A13,银行日记账明细!D:D,0))</f>
        <v>1131                应收账款</v>
      </c>
    </row>
  </sheetData>
  <autoFilter ref="A2:K3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2023-08-02T16:53:11Z</dcterms:modified>
</cp:coreProperties>
</file>