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00工作文件\002 银行日记账\03 unico\202308 月末银行上报数据\"/>
    </mc:Choice>
  </mc:AlternateContent>
  <xr:revisionPtr revIDLastSave="0" documentId="13_ncr:1_{0418E1CA-6C3A-4A80-AD06-E5517E7AC6A3}" xr6:coauthVersionLast="47" xr6:coauthVersionMax="47" xr10:uidLastSave="{00000000-0000-0000-0000-000000000000}"/>
  <bookViews>
    <workbookView xWindow="-28920" yWindow="-120" windowWidth="29040" windowHeight="15720" tabRatio="571" activeTab="2" xr2:uid="{00000000-000D-0000-FFFF-FFFF00000000}"/>
  </bookViews>
  <sheets>
    <sheet name="银行流水" sheetId="1" r:id="rId1"/>
    <sheet name="银行日记账明细" sheetId="2" r:id="rId2"/>
    <sheet name="发送模板" sheetId="3" r:id="rId3"/>
  </sheets>
  <definedNames>
    <definedName name="_xlnm._FilterDatabase" localSheetId="2" hidden="1">发送模板!$A$2:$K$3</definedName>
    <definedName name="_xlnm._FilterDatabase" localSheetId="0" hidden="1">银行流水!$B$1:$G$1</definedName>
    <definedName name="_xlnm._FilterDatabase" localSheetId="1" hidden="1">银行日记账明细!$F$1:$AP$2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3" i="3"/>
  <c r="J15" i="3"/>
  <c r="J16" i="3"/>
  <c r="J17" i="3"/>
  <c r="J18" i="3"/>
  <c r="J19" i="3"/>
  <c r="J20" i="3"/>
  <c r="J13" i="3"/>
  <c r="J14" i="3"/>
  <c r="J10" i="3"/>
  <c r="J11" i="3"/>
  <c r="J12" i="3"/>
  <c r="J7" i="3"/>
  <c r="J8" i="3"/>
  <c r="J9" i="3"/>
  <c r="J4" i="3"/>
  <c r="J5" i="3"/>
  <c r="J6" i="3"/>
  <c r="J3" i="3"/>
  <c r="G16" i="3"/>
  <c r="L16" i="3"/>
  <c r="G12" i="3"/>
  <c r="L12" i="3"/>
  <c r="G9" i="3"/>
  <c r="L9" i="3"/>
  <c r="G4" i="3"/>
  <c r="L4" i="3"/>
  <c r="E14" i="2"/>
  <c r="E15" i="2"/>
  <c r="E16" i="2"/>
  <c r="E17" i="2"/>
  <c r="E18" i="2"/>
  <c r="E19" i="2"/>
  <c r="E20" i="2"/>
  <c r="B8" i="3"/>
  <c r="C8" i="3"/>
  <c r="D8" i="3"/>
  <c r="E8" i="3"/>
  <c r="F8" i="3"/>
  <c r="G8" i="3"/>
  <c r="L8" i="3"/>
  <c r="B18" i="3"/>
  <c r="C18" i="3"/>
  <c r="D18" i="3"/>
  <c r="E18" i="3"/>
  <c r="F18" i="3"/>
  <c r="G18" i="3"/>
  <c r="L18" i="3"/>
  <c r="B19" i="3"/>
  <c r="C19" i="3"/>
  <c r="D19" i="3"/>
  <c r="E19" i="3"/>
  <c r="B18" i="2" s="1"/>
  <c r="C18" i="2" s="1"/>
  <c r="F19" i="3"/>
  <c r="G19" i="3"/>
  <c r="L19" i="3"/>
  <c r="B20" i="3"/>
  <c r="C20" i="3"/>
  <c r="D20" i="3"/>
  <c r="E20" i="3"/>
  <c r="F20" i="3"/>
  <c r="G20" i="3"/>
  <c r="L20" i="3"/>
  <c r="G5" i="3"/>
  <c r="L5" i="3"/>
  <c r="G6" i="3"/>
  <c r="L6" i="3"/>
  <c r="G7" i="3"/>
  <c r="L7" i="3"/>
  <c r="G10" i="3"/>
  <c r="L10" i="3"/>
  <c r="G11" i="3"/>
  <c r="L11" i="3"/>
  <c r="G13" i="3"/>
  <c r="L13" i="3"/>
  <c r="G14" i="3"/>
  <c r="L14" i="3"/>
  <c r="G15" i="3"/>
  <c r="L15" i="3"/>
  <c r="G17" i="3"/>
  <c r="L17" i="3"/>
  <c r="E4" i="2"/>
  <c r="E5" i="2"/>
  <c r="E6" i="2"/>
  <c r="E7" i="2"/>
  <c r="E8" i="2"/>
  <c r="E9" i="2"/>
  <c r="E10" i="2"/>
  <c r="E11" i="2"/>
  <c r="E12" i="2"/>
  <c r="E13" i="2"/>
  <c r="E5" i="3"/>
  <c r="B4" i="2" s="1"/>
  <c r="C4" i="2" s="1"/>
  <c r="F5" i="3"/>
  <c r="E6" i="3"/>
  <c r="F6" i="3"/>
  <c r="E7" i="3"/>
  <c r="F7" i="3"/>
  <c r="E10" i="3"/>
  <c r="F10" i="3"/>
  <c r="E11" i="3"/>
  <c r="B9" i="2" s="1"/>
  <c r="C9" i="2" s="1"/>
  <c r="F11" i="3"/>
  <c r="E13" i="3"/>
  <c r="F13" i="3"/>
  <c r="E14" i="3"/>
  <c r="B14" i="2" s="1"/>
  <c r="C14" i="2" s="1"/>
  <c r="F14" i="3"/>
  <c r="E15" i="3"/>
  <c r="B15" i="2" s="1"/>
  <c r="C15" i="2" s="1"/>
  <c r="F15" i="3"/>
  <c r="E17" i="3"/>
  <c r="B13" i="2" s="1"/>
  <c r="C13" i="2" s="1"/>
  <c r="F17" i="3"/>
  <c r="F3" i="3"/>
  <c r="E3" i="3"/>
  <c r="B5" i="3"/>
  <c r="C5" i="3"/>
  <c r="D5" i="3"/>
  <c r="B6" i="3"/>
  <c r="C6" i="3"/>
  <c r="D6" i="3"/>
  <c r="B7" i="3"/>
  <c r="C7" i="3"/>
  <c r="D7" i="3"/>
  <c r="B10" i="3"/>
  <c r="C10" i="3"/>
  <c r="D10" i="3"/>
  <c r="B11" i="3"/>
  <c r="C11" i="3"/>
  <c r="D11" i="3"/>
  <c r="B13" i="3"/>
  <c r="C13" i="3"/>
  <c r="D13" i="3"/>
  <c r="B14" i="3"/>
  <c r="C14" i="3"/>
  <c r="D14" i="3"/>
  <c r="B15" i="3"/>
  <c r="C15" i="3"/>
  <c r="D15" i="3"/>
  <c r="B17" i="3"/>
  <c r="C17" i="3"/>
  <c r="D17" i="3"/>
  <c r="L3" i="3"/>
  <c r="D3" i="3"/>
  <c r="I3" i="3"/>
  <c r="H3" i="3"/>
  <c r="G3" i="3"/>
  <c r="E3" i="2"/>
  <c r="C3" i="3"/>
  <c r="B3" i="3"/>
  <c r="B17" i="2" l="1"/>
  <c r="C17" i="2" s="1"/>
  <c r="B6" i="2"/>
  <c r="C6" i="2" s="1"/>
  <c r="B19" i="2"/>
  <c r="C19" i="2" s="1"/>
  <c r="B20" i="2"/>
  <c r="C20" i="2" s="1"/>
  <c r="B16" i="2"/>
  <c r="C16" i="2" s="1"/>
  <c r="B8" i="2"/>
  <c r="C8" i="2" s="1"/>
  <c r="B5" i="2"/>
  <c r="C5" i="2" s="1"/>
  <c r="B7" i="2"/>
  <c r="C7" i="2" s="1"/>
  <c r="B10" i="2"/>
  <c r="C10" i="2" s="1"/>
  <c r="B12" i="2"/>
  <c r="C12" i="2" s="1"/>
  <c r="B11" i="2"/>
  <c r="C11" i="2" s="1"/>
  <c r="B3" i="2"/>
  <c r="C3" i="2" s="1"/>
</calcChain>
</file>

<file path=xl/sharedStrings.xml><?xml version="1.0" encoding="utf-8"?>
<sst xmlns="http://schemas.openxmlformats.org/spreadsheetml/2006/main" count="480" uniqueCount="175">
  <si>
    <t>Fecha</t>
    <phoneticPr fontId="1" type="noConversion"/>
  </si>
  <si>
    <t>Fecha valor</t>
  </si>
  <si>
    <t>Importe</t>
  </si>
  <si>
    <t>Saldo</t>
  </si>
  <si>
    <t>SEUR/CBL DETALLE</t>
  </si>
  <si>
    <t>cliente nombre</t>
  </si>
  <si>
    <t>cliente cif</t>
  </si>
  <si>
    <t>No. FACTURA</t>
    <phoneticPr fontId="1" type="noConversion"/>
  </si>
  <si>
    <t/>
  </si>
  <si>
    <t>分公司</t>
  </si>
  <si>
    <t>日期</t>
  </si>
  <si>
    <t>凭证字号</t>
  </si>
  <si>
    <t>结算方式</t>
  </si>
  <si>
    <t>摘要</t>
  </si>
  <si>
    <t>票据号</t>
  </si>
  <si>
    <t>本币借</t>
  </si>
  <si>
    <t>外币借</t>
  </si>
  <si>
    <t>本币贷</t>
  </si>
  <si>
    <t>外币贷</t>
  </si>
  <si>
    <t>方向</t>
  </si>
  <si>
    <t>本币余额</t>
  </si>
  <si>
    <t>银行汇率</t>
  </si>
  <si>
    <t>外币余额</t>
  </si>
  <si>
    <t>外币(冲减)金额</t>
  </si>
  <si>
    <t>外币汇率</t>
  </si>
  <si>
    <t>调汇金额</t>
  </si>
  <si>
    <t>对方科目</t>
  </si>
  <si>
    <t>核算</t>
  </si>
  <si>
    <t>经手人</t>
  </si>
  <si>
    <t>结算日期</t>
  </si>
  <si>
    <t>汇款账号</t>
  </si>
  <si>
    <t>汇款银行</t>
  </si>
  <si>
    <t>汇款户名</t>
  </si>
  <si>
    <t>含税</t>
  </si>
  <si>
    <t>税金</t>
  </si>
  <si>
    <t>开票帐户</t>
  </si>
  <si>
    <t>单据编码</t>
  </si>
  <si>
    <t>付款单</t>
  </si>
  <si>
    <t>制单人</t>
  </si>
  <si>
    <t>提审</t>
  </si>
  <si>
    <t>附件数</t>
  </si>
  <si>
    <t>申请单号</t>
  </si>
  <si>
    <t>往来单位名称</t>
  </si>
  <si>
    <t>往来单位编码</t>
  </si>
  <si>
    <t>部门名称</t>
  </si>
  <si>
    <t>员工名称</t>
  </si>
  <si>
    <t>开票账户</t>
  </si>
  <si>
    <t>借</t>
  </si>
  <si>
    <t>02</t>
  </si>
  <si>
    <t>银行</t>
  </si>
  <si>
    <t>1131                应收账款</t>
  </si>
  <si>
    <t>10090008            在途存款</t>
  </si>
  <si>
    <t>55030001            手续费</t>
  </si>
  <si>
    <t>编码</t>
    <phoneticPr fontId="1" type="noConversion"/>
  </si>
  <si>
    <t>模板编码</t>
    <phoneticPr fontId="1" type="noConversion"/>
  </si>
  <si>
    <t>模板金额</t>
    <phoneticPr fontId="1" type="noConversion"/>
  </si>
  <si>
    <t>核对结果</t>
    <phoneticPr fontId="1" type="noConversion"/>
  </si>
  <si>
    <t>金额</t>
    <phoneticPr fontId="1" type="noConversion"/>
  </si>
  <si>
    <t>No. FACTURA-源值</t>
    <phoneticPr fontId="1" type="noConversion"/>
  </si>
  <si>
    <t>科目</t>
    <phoneticPr fontId="1" type="noConversion"/>
  </si>
  <si>
    <t>Nro. Apunte</t>
  </si>
  <si>
    <t>trf. unico star europa s.l</t>
  </si>
  <si>
    <t>Fecha de la operación</t>
    <phoneticPr fontId="1" type="noConversion"/>
  </si>
  <si>
    <t>Concepto</t>
    <phoneticPr fontId="1" type="noConversion"/>
  </si>
  <si>
    <t>Concepto</t>
    <phoneticPr fontId="1" type="noConversion"/>
  </si>
  <si>
    <t>齐战军</t>
  </si>
  <si>
    <t>手续费</t>
  </si>
  <si>
    <t>内部转账</t>
  </si>
  <si>
    <t>2023/8/30</t>
  </si>
  <si>
    <t>2023/8/29</t>
  </si>
  <si>
    <t>trf. multiprecios zhang boya s.l.</t>
  </si>
  <si>
    <t>trf. minqing liu</t>
  </si>
  <si>
    <t>2023/8/26</t>
  </si>
  <si>
    <t>2023/8/28</t>
  </si>
  <si>
    <t>trf. xiaozhen chen</t>
  </si>
  <si>
    <t>2023/8/24</t>
  </si>
  <si>
    <t>2023/8/23</t>
  </si>
  <si>
    <t>trf. deco family, s.l.</t>
  </si>
  <si>
    <t>2023/8/16</t>
  </si>
  <si>
    <t>2023/8/12</t>
  </si>
  <si>
    <t>2023/8/14</t>
  </si>
  <si>
    <t>trf. xiang wang 2020 s.l.</t>
  </si>
  <si>
    <t>2023/8/9</t>
  </si>
  <si>
    <t>trf. euro cash family fa s.l.</t>
  </si>
  <si>
    <t>2023/8/7</t>
  </si>
  <si>
    <t>2023/8/5</t>
  </si>
  <si>
    <t>trf. union huelvasia s.l.</t>
  </si>
  <si>
    <t>2023/8/4</t>
  </si>
  <si>
    <t>trf. ke jin</t>
  </si>
  <si>
    <t>2023/8/3</t>
  </si>
  <si>
    <t>trf. da lin</t>
  </si>
  <si>
    <t>银付-129</t>
  </si>
  <si>
    <t>YHDK000017638</t>
  </si>
  <si>
    <t>银付-128</t>
  </si>
  <si>
    <t>YHDK000017636</t>
  </si>
  <si>
    <t>银收-210</t>
  </si>
  <si>
    <t>multiprecios zhang boya s.l  UE23/1311</t>
  </si>
  <si>
    <t>MULTIPRECIOS ZHANG BOYA S.L</t>
  </si>
  <si>
    <t>B90477217</t>
  </si>
  <si>
    <t>YHDK000017614</t>
  </si>
  <si>
    <t>银收-209</t>
  </si>
  <si>
    <t>minqing liu  UE23/1305</t>
  </si>
  <si>
    <t>MINQING LIU</t>
  </si>
  <si>
    <t>X8417807Z</t>
  </si>
  <si>
    <t>YHDK000017613</t>
  </si>
  <si>
    <t>银收-195</t>
  </si>
  <si>
    <t>xiaozhen chen  UE23/1109  UE23/1119  UE23/1274</t>
  </si>
  <si>
    <t>XIAOZHEN CHEN</t>
  </si>
  <si>
    <t>X4185881L</t>
  </si>
  <si>
    <t>YHDK000017561</t>
  </si>
  <si>
    <t>银付-109</t>
  </si>
  <si>
    <t>YHDK000017550</t>
  </si>
  <si>
    <t>银付-108</t>
  </si>
  <si>
    <t>内部转账 IBERCAJA</t>
  </si>
  <si>
    <t>YHDK000017549</t>
  </si>
  <si>
    <t>银收-169</t>
  </si>
  <si>
    <t>DECO FAMILY S.L  UE23/1285</t>
  </si>
  <si>
    <t>DECO FAMILY S.L 叶利君</t>
  </si>
  <si>
    <t>B21607718</t>
  </si>
  <si>
    <t>YHDK000017479</t>
  </si>
  <si>
    <t>银付-80</t>
  </si>
  <si>
    <t>内部转账 IBERCAJA 手续费</t>
  </si>
  <si>
    <t>YHDK000017370</t>
  </si>
  <si>
    <t>银付-79</t>
  </si>
  <si>
    <t>YHDK000017369</t>
  </si>
  <si>
    <t>银收-97</t>
  </si>
  <si>
    <t>xiang wang 2020 s.l  UE23/1253</t>
  </si>
  <si>
    <t>XIANG WANG 2020 S.L.</t>
  </si>
  <si>
    <t>B02818953</t>
  </si>
  <si>
    <t>YHDK000017302</t>
  </si>
  <si>
    <t>银收-80</t>
  </si>
  <si>
    <t>EURO CASH FAMILIA FA, S.L  UE23/1189</t>
  </si>
  <si>
    <t>EURO CASH FAMILIA FA, S.L</t>
  </si>
  <si>
    <t>B90314378</t>
  </si>
  <si>
    <t>YHDK000017261</t>
  </si>
  <si>
    <t>银付-42</t>
  </si>
  <si>
    <t>YHDK000017179</t>
  </si>
  <si>
    <t>银付-41</t>
  </si>
  <si>
    <t>YHDK000017178</t>
  </si>
  <si>
    <t>银收-58</t>
  </si>
  <si>
    <t>union huelvasia s.l  UE23/1197</t>
  </si>
  <si>
    <t>UNION HUELVASIA S.L</t>
  </si>
  <si>
    <t>B09681883</t>
  </si>
  <si>
    <t>YHDK000017176</t>
  </si>
  <si>
    <t>银收-38</t>
  </si>
  <si>
    <t>JIANWEI JIN  UE23/1188</t>
  </si>
  <si>
    <t>JIANWEI JIN</t>
  </si>
  <si>
    <t>X3980278J</t>
  </si>
  <si>
    <t>YHDK000017110</t>
  </si>
  <si>
    <t>银收-37</t>
  </si>
  <si>
    <t>ke jin  UE23/1219</t>
  </si>
  <si>
    <t>KE JIN</t>
  </si>
  <si>
    <t>X7590852R</t>
  </si>
  <si>
    <t>YHDK000017109</t>
  </si>
  <si>
    <t>银收-12</t>
  </si>
  <si>
    <t>MIAOPING LI  UE23/1213</t>
  </si>
  <si>
    <t>MIAOPING LI</t>
  </si>
  <si>
    <t>X4383226R</t>
  </si>
  <si>
    <t>YHDK000017063</t>
  </si>
  <si>
    <t>1001-1</t>
    <phoneticPr fontId="1" type="noConversion"/>
  </si>
  <si>
    <t>1001-2</t>
    <phoneticPr fontId="1" type="noConversion"/>
  </si>
  <si>
    <t>1001-1</t>
    <phoneticPr fontId="1" type="noConversion"/>
  </si>
  <si>
    <t>1001-2</t>
    <phoneticPr fontId="1" type="noConversion"/>
  </si>
  <si>
    <t>1005-1</t>
    <phoneticPr fontId="1" type="noConversion"/>
  </si>
  <si>
    <t>1005-2</t>
    <phoneticPr fontId="1" type="noConversion"/>
  </si>
  <si>
    <t>1005-1</t>
    <phoneticPr fontId="1" type="noConversion"/>
  </si>
  <si>
    <t>1005-2</t>
    <phoneticPr fontId="1" type="noConversion"/>
  </si>
  <si>
    <t>1007-1</t>
    <phoneticPr fontId="1" type="noConversion"/>
  </si>
  <si>
    <t>1007-2</t>
    <phoneticPr fontId="1" type="noConversion"/>
  </si>
  <si>
    <t>1007-1</t>
    <phoneticPr fontId="1" type="noConversion"/>
  </si>
  <si>
    <t>1007-2</t>
    <phoneticPr fontId="1" type="noConversion"/>
  </si>
  <si>
    <t>1010-1</t>
    <phoneticPr fontId="1" type="noConversion"/>
  </si>
  <si>
    <t>1010-2</t>
    <phoneticPr fontId="1" type="noConversion"/>
  </si>
  <si>
    <t>1010-1</t>
    <phoneticPr fontId="1" type="noConversion"/>
  </si>
  <si>
    <t>1010-2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</si>
</sst>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d/mm/yyyy;@"/>
    <numFmt numFmtId="177" formatCode="#,##0.00\ [$€-1];[Red]\-#,##0.00\ [$€-1]"/>
    <numFmt numFmtId="178" formatCode="yyyy\-mm\-dd"/>
    <numFmt numFmtId="179" formatCode="#,##0.00_-\ [$€-1];[Red]#,##0.00\-\ [$€-1]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2"/>
      <name val="Calibri"/>
      <family val="2"/>
    </font>
    <font>
      <sz val="11"/>
      <color rgb="FF000000"/>
      <name val="Consolas"/>
      <family val="3"/>
    </font>
    <font>
      <b/>
      <sz val="10"/>
      <color indexed="9"/>
      <name val="Calibri"/>
    </font>
    <font>
      <b/>
      <sz val="10"/>
      <color indexed="9"/>
      <name val="Calibri"/>
      <family val="2"/>
    </font>
    <font>
      <sz val="12"/>
      <name val="Calibri"/>
    </font>
    <font>
      <sz val="11"/>
      <color rgb="FF000000"/>
      <name val="Consolas"/>
    </font>
    <font>
      <sz val="12"/>
      <color theme="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8"/>
      </bottom>
      <diagonal/>
    </border>
  </borders>
  <cellStyleXfs count="4">
    <xf numFmtId="0" fontId="0" fillId="0" borderId="0"/>
    <xf numFmtId="0" fontId="3" fillId="0" borderId="0"/>
    <xf numFmtId="0" fontId="7" fillId="0" borderId="0"/>
    <xf numFmtId="0" fontId="9" fillId="0" borderId="0"/>
  </cellStyleXfs>
  <cellXfs count="24">
    <xf numFmtId="0" fontId="0" fillId="0" borderId="0" xfId="0"/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6" fontId="0" fillId="0" borderId="0" xfId="0" applyNumberFormat="1"/>
    <xf numFmtId="177" fontId="2" fillId="2" borderId="0" xfId="0" applyNumberFormat="1" applyFont="1" applyFill="1" applyAlignment="1">
      <alignment horizontal="center" vertical="center"/>
    </xf>
    <xf numFmtId="177" fontId="0" fillId="0" borderId="0" xfId="0" applyNumberFormat="1"/>
    <xf numFmtId="0" fontId="4" fillId="0" borderId="1" xfId="1" applyFont="1" applyBorder="1"/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2" borderId="1" xfId="1" applyFont="1" applyFill="1" applyBorder="1"/>
    <xf numFmtId="0" fontId="2" fillId="3" borderId="0" xfId="0" applyFont="1" applyFill="1"/>
    <xf numFmtId="177" fontId="0" fillId="2" borderId="0" xfId="0" applyNumberFormat="1" applyFill="1"/>
    <xf numFmtId="177" fontId="2" fillId="2" borderId="0" xfId="0" applyNumberFormat="1" applyFont="1" applyFill="1"/>
    <xf numFmtId="177" fontId="0" fillId="0" borderId="0" xfId="0" applyNumberFormat="1" applyAlignment="1">
      <alignment horizontal="center" vertical="center"/>
    </xf>
    <xf numFmtId="179" fontId="0" fillId="0" borderId="0" xfId="0" applyNumberFormat="1"/>
    <xf numFmtId="177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0" borderId="1" xfId="2" applyFont="1" applyBorder="1"/>
    <xf numFmtId="178" fontId="8" fillId="0" borderId="1" xfId="2" applyNumberFormat="1" applyFont="1" applyBorder="1"/>
    <xf numFmtId="0" fontId="4" fillId="0" borderId="1" xfId="1" applyFont="1" applyBorder="1"/>
    <xf numFmtId="0" fontId="4" fillId="2" borderId="1" xfId="1" applyFont="1" applyFill="1" applyBorder="1"/>
    <xf numFmtId="0" fontId="9" fillId="0" borderId="0" xfId="3"/>
  </cellXfs>
  <cellStyles count="4">
    <cellStyle name="常规" xfId="0" builtinId="0"/>
    <cellStyle name="常规 2" xfId="1" xr:uid="{D11DCB92-70B5-4F71-99A7-4B56C587851B}"/>
    <cellStyle name="常规 3" xfId="2" xr:uid="{4E8472DF-B147-4C72-B11A-86D9867E644E}"/>
    <cellStyle name="常规 4" xfId="3" xr:uid="{304FBB4C-9184-466D-AD65-38F0A94873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workbookViewId="0">
      <pane ySplit="1" topLeftCell="A2" activePane="bottomLeft" state="frozen"/>
      <selection pane="bottomLeft" activeCell="D33" sqref="D33"/>
    </sheetView>
  </sheetViews>
  <sheetFormatPr defaultRowHeight="13.8" x14ac:dyDescent="0.25"/>
  <cols>
    <col min="1" max="1" width="8.88671875" style="7"/>
    <col min="2" max="2" width="16.33203125" customWidth="1"/>
    <col min="3" max="3" width="15.5546875" customWidth="1"/>
    <col min="4" max="4" width="32.77734375" customWidth="1"/>
    <col min="5" max="5" width="27.88671875" customWidth="1"/>
    <col min="6" max="7" width="14" customWidth="1"/>
    <col min="8" max="8" width="30" customWidth="1"/>
  </cols>
  <sheetData>
    <row r="1" spans="1:7" x14ac:dyDescent="0.25">
      <c r="A1" s="8" t="s">
        <v>53</v>
      </c>
      <c r="B1" s="17" t="s">
        <v>62</v>
      </c>
      <c r="C1" s="17" t="s">
        <v>1</v>
      </c>
      <c r="D1" s="18" t="s">
        <v>63</v>
      </c>
      <c r="E1" s="18" t="s">
        <v>2</v>
      </c>
      <c r="F1" s="18" t="s">
        <v>3</v>
      </c>
      <c r="G1" s="17" t="s">
        <v>60</v>
      </c>
    </row>
    <row r="2" spans="1:7" ht="15.6" x14ac:dyDescent="0.3">
      <c r="A2" s="7" t="s">
        <v>161</v>
      </c>
      <c r="B2" s="23" t="s">
        <v>68</v>
      </c>
      <c r="C2" s="23" t="s">
        <v>68</v>
      </c>
      <c r="D2" s="23" t="s">
        <v>61</v>
      </c>
      <c r="E2" s="23">
        <v>-5601</v>
      </c>
      <c r="F2" s="23">
        <v>102.38</v>
      </c>
      <c r="G2" s="23">
        <v>805</v>
      </c>
    </row>
    <row r="3" spans="1:7" ht="15.6" x14ac:dyDescent="0.3">
      <c r="A3" s="7" t="s">
        <v>162</v>
      </c>
      <c r="B3" s="23"/>
      <c r="C3" s="23"/>
      <c r="D3" s="23"/>
      <c r="E3" s="23"/>
      <c r="F3" s="23"/>
      <c r="G3" s="23"/>
    </row>
    <row r="4" spans="1:7" ht="15.6" x14ac:dyDescent="0.3">
      <c r="A4" s="7">
        <v>1002</v>
      </c>
      <c r="B4" s="23" t="s">
        <v>69</v>
      </c>
      <c r="C4" s="23" t="s">
        <v>69</v>
      </c>
      <c r="D4" s="23" t="s">
        <v>70</v>
      </c>
      <c r="E4" s="23">
        <v>2526.25</v>
      </c>
      <c r="F4" s="23">
        <v>5703.38</v>
      </c>
      <c r="G4" s="23">
        <v>804</v>
      </c>
    </row>
    <row r="5" spans="1:7" ht="15.6" x14ac:dyDescent="0.3">
      <c r="A5" s="7">
        <v>1003</v>
      </c>
      <c r="B5" s="23" t="s">
        <v>69</v>
      </c>
      <c r="C5" s="23" t="s">
        <v>69</v>
      </c>
      <c r="D5" s="23" t="s">
        <v>71</v>
      </c>
      <c r="E5" s="23">
        <v>669.21</v>
      </c>
      <c r="F5" s="23">
        <v>3177.13</v>
      </c>
      <c r="G5" s="23">
        <v>803</v>
      </c>
    </row>
    <row r="6" spans="1:7" ht="15.6" x14ac:dyDescent="0.3">
      <c r="A6" s="7">
        <v>1004</v>
      </c>
      <c r="B6" s="23" t="s">
        <v>72</v>
      </c>
      <c r="C6" s="23" t="s">
        <v>73</v>
      </c>
      <c r="D6" s="23" t="s">
        <v>74</v>
      </c>
      <c r="E6" s="23">
        <v>2464.61</v>
      </c>
      <c r="F6" s="23">
        <v>2507.92</v>
      </c>
      <c r="G6" s="23">
        <v>802</v>
      </c>
    </row>
    <row r="7" spans="1:7" ht="15.6" x14ac:dyDescent="0.3">
      <c r="A7" s="7" t="s">
        <v>165</v>
      </c>
      <c r="B7" s="23" t="s">
        <v>75</v>
      </c>
      <c r="C7" s="23" t="s">
        <v>75</v>
      </c>
      <c r="D7" s="23" t="s">
        <v>61</v>
      </c>
      <c r="E7" s="23">
        <v>-3201</v>
      </c>
      <c r="F7" s="23">
        <v>43.31</v>
      </c>
      <c r="G7" s="23">
        <v>801</v>
      </c>
    </row>
    <row r="8" spans="1:7" ht="15.6" x14ac:dyDescent="0.3">
      <c r="A8" s="7" t="s">
        <v>166</v>
      </c>
      <c r="B8" s="23"/>
      <c r="C8" s="23"/>
      <c r="D8" s="23"/>
      <c r="E8" s="23"/>
      <c r="F8" s="23"/>
      <c r="G8" s="23"/>
    </row>
    <row r="9" spans="1:7" ht="15.6" x14ac:dyDescent="0.3">
      <c r="A9" s="7">
        <v>1006</v>
      </c>
      <c r="B9" s="23" t="s">
        <v>76</v>
      </c>
      <c r="C9" s="23" t="s">
        <v>76</v>
      </c>
      <c r="D9" s="23" t="s">
        <v>77</v>
      </c>
      <c r="E9" s="23">
        <v>3193.4</v>
      </c>
      <c r="F9" s="23">
        <v>3244.31</v>
      </c>
      <c r="G9" s="23">
        <v>800</v>
      </c>
    </row>
    <row r="10" spans="1:7" ht="15.6" x14ac:dyDescent="0.3">
      <c r="A10" s="7" t="s">
        <v>169</v>
      </c>
      <c r="B10" s="23" t="s">
        <v>78</v>
      </c>
      <c r="C10" s="23" t="s">
        <v>78</v>
      </c>
      <c r="D10" s="23" t="s">
        <v>61</v>
      </c>
      <c r="E10" s="23">
        <v>-1201</v>
      </c>
      <c r="F10" s="23">
        <v>50.91</v>
      </c>
      <c r="G10" s="23">
        <v>799</v>
      </c>
    </row>
    <row r="11" spans="1:7" ht="15.6" x14ac:dyDescent="0.3">
      <c r="A11" s="7" t="s">
        <v>170</v>
      </c>
      <c r="B11" s="23"/>
      <c r="C11" s="23"/>
      <c r="D11" s="23"/>
      <c r="E11" s="23"/>
      <c r="F11" s="23"/>
      <c r="G11" s="23"/>
    </row>
    <row r="12" spans="1:7" ht="15.6" x14ac:dyDescent="0.3">
      <c r="A12" s="7">
        <v>1008</v>
      </c>
      <c r="B12" s="23" t="s">
        <v>79</v>
      </c>
      <c r="C12" s="23" t="s">
        <v>80</v>
      </c>
      <c r="D12" s="23" t="s">
        <v>81</v>
      </c>
      <c r="E12" s="23">
        <v>389.15</v>
      </c>
      <c r="F12" s="23">
        <v>1251.9100000000001</v>
      </c>
      <c r="G12" s="23">
        <v>798</v>
      </c>
    </row>
    <row r="13" spans="1:7" ht="15.6" x14ac:dyDescent="0.3">
      <c r="A13" s="7">
        <v>1009</v>
      </c>
      <c r="B13" s="23" t="s">
        <v>82</v>
      </c>
      <c r="C13" s="23" t="s">
        <v>82</v>
      </c>
      <c r="D13" s="23" t="s">
        <v>83</v>
      </c>
      <c r="E13" s="23">
        <v>764.8</v>
      </c>
      <c r="F13" s="23">
        <v>862.76</v>
      </c>
      <c r="G13" s="23">
        <v>797</v>
      </c>
    </row>
    <row r="14" spans="1:7" ht="15.6" x14ac:dyDescent="0.3">
      <c r="A14" s="7" t="s">
        <v>173</v>
      </c>
      <c r="B14" s="23" t="s">
        <v>84</v>
      </c>
      <c r="C14" s="23" t="s">
        <v>84</v>
      </c>
      <c r="D14" s="23" t="s">
        <v>61</v>
      </c>
      <c r="E14" s="23">
        <v>-2601</v>
      </c>
      <c r="F14" s="23">
        <v>97.96</v>
      </c>
      <c r="G14" s="23">
        <v>796</v>
      </c>
    </row>
    <row r="15" spans="1:7" ht="15.6" x14ac:dyDescent="0.3">
      <c r="A15" s="7" t="s">
        <v>174</v>
      </c>
      <c r="B15" s="23"/>
      <c r="C15" s="23"/>
      <c r="D15" s="23"/>
      <c r="E15" s="23"/>
      <c r="F15" s="23"/>
      <c r="G15" s="23"/>
    </row>
    <row r="16" spans="1:7" ht="15.6" x14ac:dyDescent="0.3">
      <c r="A16" s="7">
        <v>1011</v>
      </c>
      <c r="B16" s="23" t="s">
        <v>85</v>
      </c>
      <c r="C16" s="23" t="s">
        <v>84</v>
      </c>
      <c r="D16" s="23" t="s">
        <v>86</v>
      </c>
      <c r="E16" s="23">
        <v>420.83</v>
      </c>
      <c r="F16" s="23">
        <v>2698.96</v>
      </c>
      <c r="G16" s="23">
        <v>795</v>
      </c>
    </row>
    <row r="17" spans="1:7" ht="15.6" x14ac:dyDescent="0.3">
      <c r="A17" s="7">
        <v>1012</v>
      </c>
      <c r="B17" s="23" t="s">
        <v>87</v>
      </c>
      <c r="C17" s="23" t="s">
        <v>87</v>
      </c>
      <c r="D17" s="23" t="s">
        <v>88</v>
      </c>
      <c r="E17" s="23">
        <v>261.12</v>
      </c>
      <c r="F17" s="23">
        <v>2278.13</v>
      </c>
      <c r="G17" s="23">
        <v>794</v>
      </c>
    </row>
    <row r="18" spans="1:7" ht="15.6" x14ac:dyDescent="0.3">
      <c r="A18" s="7">
        <v>1013</v>
      </c>
      <c r="B18" s="23" t="s">
        <v>87</v>
      </c>
      <c r="C18" s="23" t="s">
        <v>87</v>
      </c>
      <c r="D18" s="23" t="s">
        <v>88</v>
      </c>
      <c r="E18" s="23">
        <v>266.5</v>
      </c>
      <c r="F18" s="23">
        <v>2017.01</v>
      </c>
      <c r="G18" s="23">
        <v>793</v>
      </c>
    </row>
    <row r="19" spans="1:7" ht="15.6" x14ac:dyDescent="0.3">
      <c r="A19" s="7">
        <v>1014</v>
      </c>
      <c r="B19" s="23" t="s">
        <v>89</v>
      </c>
      <c r="C19" s="23" t="s">
        <v>89</v>
      </c>
      <c r="D19" s="23" t="s">
        <v>90</v>
      </c>
      <c r="E19" s="23">
        <v>250.22</v>
      </c>
      <c r="F19" s="23">
        <v>1750.51</v>
      </c>
      <c r="G19" s="23">
        <v>792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E3A34-BED4-40BE-BFF4-945FCF0A2D66}">
  <dimension ref="A1:AP20"/>
  <sheetViews>
    <sheetView workbookViewId="0">
      <pane ySplit="2" topLeftCell="A3" activePane="bottomLeft" state="frozen"/>
      <selection pane="bottomLeft" activeCell="F29" sqref="F29"/>
    </sheetView>
  </sheetViews>
  <sheetFormatPr defaultRowHeight="13.8" x14ac:dyDescent="0.25"/>
  <cols>
    <col min="1" max="1" width="8.88671875" style="7"/>
    <col min="2" max="2" width="14.77734375" style="13" customWidth="1"/>
    <col min="3" max="3" width="11" customWidth="1"/>
    <col min="4" max="4" width="8.88671875" style="7"/>
    <col min="5" max="5" width="13.21875" style="7" customWidth="1"/>
    <col min="7" max="7" width="13.33203125" customWidth="1"/>
    <col min="20" max="20" width="12.21875" style="5" customWidth="1"/>
    <col min="37" max="37" width="21.21875" customWidth="1"/>
  </cols>
  <sheetData>
    <row r="1" spans="1:42" ht="14.4" x14ac:dyDescent="0.3">
      <c r="F1" s="21" t="s">
        <v>9</v>
      </c>
      <c r="G1" s="22" t="s">
        <v>10</v>
      </c>
      <c r="H1" s="21" t="s">
        <v>11</v>
      </c>
      <c r="I1" s="21" t="s">
        <v>12</v>
      </c>
      <c r="J1" s="22" t="s">
        <v>13</v>
      </c>
      <c r="K1" s="22" t="s">
        <v>14</v>
      </c>
      <c r="L1" s="21" t="s">
        <v>15</v>
      </c>
      <c r="M1" s="21" t="s">
        <v>16</v>
      </c>
      <c r="N1" s="21" t="s">
        <v>17</v>
      </c>
      <c r="O1" s="21" t="s">
        <v>18</v>
      </c>
      <c r="P1" s="21" t="s">
        <v>19</v>
      </c>
      <c r="Q1" s="21" t="s">
        <v>20</v>
      </c>
      <c r="R1" s="21" t="s">
        <v>21</v>
      </c>
      <c r="S1" s="21" t="s">
        <v>22</v>
      </c>
      <c r="T1" s="12" t="s">
        <v>23</v>
      </c>
      <c r="U1" s="21" t="s">
        <v>24</v>
      </c>
      <c r="V1" s="21" t="s">
        <v>25</v>
      </c>
      <c r="W1" s="21" t="s">
        <v>26</v>
      </c>
      <c r="X1" s="21" t="s">
        <v>27</v>
      </c>
      <c r="Y1" s="21" t="s">
        <v>27</v>
      </c>
      <c r="Z1" s="21" t="s">
        <v>27</v>
      </c>
      <c r="AA1" s="21" t="s">
        <v>27</v>
      </c>
      <c r="AB1" s="21" t="s">
        <v>27</v>
      </c>
      <c r="AC1" s="21" t="s">
        <v>28</v>
      </c>
      <c r="AD1" s="21" t="s">
        <v>29</v>
      </c>
      <c r="AE1" s="21" t="s">
        <v>30</v>
      </c>
      <c r="AF1" s="21" t="s">
        <v>31</v>
      </c>
      <c r="AG1" s="21" t="s">
        <v>32</v>
      </c>
      <c r="AH1" s="21" t="s">
        <v>33</v>
      </c>
      <c r="AI1" s="21" t="s">
        <v>34</v>
      </c>
      <c r="AJ1" s="21" t="s">
        <v>35</v>
      </c>
      <c r="AK1" s="21" t="s">
        <v>36</v>
      </c>
      <c r="AL1" s="21" t="s">
        <v>37</v>
      </c>
      <c r="AM1" s="21" t="s">
        <v>38</v>
      </c>
      <c r="AN1" s="21" t="s">
        <v>39</v>
      </c>
      <c r="AO1" s="21" t="s">
        <v>40</v>
      </c>
      <c r="AP1" s="21" t="s">
        <v>41</v>
      </c>
    </row>
    <row r="2" spans="1:42" ht="14.4" x14ac:dyDescent="0.3">
      <c r="A2" s="8" t="s">
        <v>54</v>
      </c>
      <c r="B2" s="8" t="s">
        <v>55</v>
      </c>
      <c r="C2" s="10" t="s">
        <v>56</v>
      </c>
      <c r="D2" s="8" t="s">
        <v>53</v>
      </c>
      <c r="E2" s="8" t="s">
        <v>57</v>
      </c>
      <c r="F2" s="21" t="s">
        <v>8</v>
      </c>
      <c r="G2" s="22" t="s">
        <v>8</v>
      </c>
      <c r="H2" s="21" t="s">
        <v>8</v>
      </c>
      <c r="I2" s="21" t="s">
        <v>8</v>
      </c>
      <c r="J2" s="22" t="s">
        <v>8</v>
      </c>
      <c r="K2" s="22" t="s">
        <v>8</v>
      </c>
      <c r="L2" s="21" t="s">
        <v>8</v>
      </c>
      <c r="M2" s="21" t="s">
        <v>8</v>
      </c>
      <c r="N2" s="21" t="s">
        <v>8</v>
      </c>
      <c r="O2" s="21" t="s">
        <v>8</v>
      </c>
      <c r="P2" s="21" t="s">
        <v>8</v>
      </c>
      <c r="Q2" s="21" t="s">
        <v>8</v>
      </c>
      <c r="R2" s="21" t="s">
        <v>8</v>
      </c>
      <c r="S2" s="21" t="s">
        <v>8</v>
      </c>
      <c r="T2" s="11" t="s">
        <v>8</v>
      </c>
      <c r="U2" s="21" t="s">
        <v>8</v>
      </c>
      <c r="V2" s="21" t="s">
        <v>8</v>
      </c>
      <c r="W2" s="21" t="s">
        <v>8</v>
      </c>
      <c r="X2" s="9" t="s">
        <v>42</v>
      </c>
      <c r="Y2" s="9" t="s">
        <v>43</v>
      </c>
      <c r="Z2" s="6" t="s">
        <v>44</v>
      </c>
      <c r="AA2" s="6" t="s">
        <v>45</v>
      </c>
      <c r="AB2" s="6" t="s">
        <v>46</v>
      </c>
      <c r="AC2" s="21" t="s">
        <v>8</v>
      </c>
      <c r="AD2" s="21" t="s">
        <v>8</v>
      </c>
      <c r="AE2" s="21" t="s">
        <v>8</v>
      </c>
      <c r="AF2" s="21" t="s">
        <v>8</v>
      </c>
      <c r="AG2" s="21" t="s">
        <v>8</v>
      </c>
      <c r="AH2" s="21" t="s">
        <v>8</v>
      </c>
      <c r="AI2" s="21" t="s">
        <v>8</v>
      </c>
      <c r="AJ2" s="21" t="s">
        <v>8</v>
      </c>
      <c r="AK2" s="21" t="s">
        <v>8</v>
      </c>
      <c r="AL2" s="21" t="s">
        <v>8</v>
      </c>
      <c r="AM2" s="21" t="s">
        <v>8</v>
      </c>
      <c r="AN2" s="21" t="s">
        <v>8</v>
      </c>
      <c r="AO2" s="21" t="s">
        <v>8</v>
      </c>
      <c r="AP2" s="21" t="s">
        <v>8</v>
      </c>
    </row>
    <row r="3" spans="1:42" ht="14.4" x14ac:dyDescent="0.3">
      <c r="A3" s="7" t="s">
        <v>159</v>
      </c>
      <c r="B3" s="13">
        <f>INDEX(发送模板!E:E,MATCH(A3,发送模板!A:A,0))</f>
        <v>-5601</v>
      </c>
      <c r="C3" s="14">
        <f t="shared" ref="C3" si="0">B3-E3</f>
        <v>-5600</v>
      </c>
      <c r="D3" s="7" t="s">
        <v>159</v>
      </c>
      <c r="E3" s="13">
        <f t="shared" ref="E3" si="1">T3</f>
        <v>-1</v>
      </c>
      <c r="F3" s="19" t="s">
        <v>48</v>
      </c>
      <c r="G3" s="20">
        <v>45167.999490740738</v>
      </c>
      <c r="H3" s="19" t="s">
        <v>91</v>
      </c>
      <c r="I3" s="19" t="s">
        <v>49</v>
      </c>
      <c r="J3" s="19" t="s">
        <v>8</v>
      </c>
      <c r="K3" s="19" t="s">
        <v>66</v>
      </c>
      <c r="L3" s="19">
        <v>0</v>
      </c>
      <c r="M3" s="19">
        <v>0</v>
      </c>
      <c r="N3" s="19">
        <v>1</v>
      </c>
      <c r="O3" s="19">
        <v>0</v>
      </c>
      <c r="P3" s="19" t="s">
        <v>47</v>
      </c>
      <c r="Q3" s="19">
        <v>102.38</v>
      </c>
      <c r="R3" s="19">
        <v>1</v>
      </c>
      <c r="S3" s="19">
        <v>0</v>
      </c>
      <c r="T3" s="19">
        <v>-1</v>
      </c>
      <c r="U3" s="19">
        <v>1</v>
      </c>
      <c r="V3" s="19">
        <v>0</v>
      </c>
      <c r="W3" s="19" t="s">
        <v>52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 t="s">
        <v>65</v>
      </c>
      <c r="AD3" s="20">
        <v>45168.999490740738</v>
      </c>
      <c r="AE3" s="19" t="s">
        <v>8</v>
      </c>
      <c r="AF3" s="19" t="s">
        <v>8</v>
      </c>
      <c r="AG3" s="19" t="s">
        <v>8</v>
      </c>
      <c r="AH3" s="19" t="b">
        <v>0</v>
      </c>
      <c r="AI3" s="19">
        <v>0</v>
      </c>
      <c r="AJ3" s="19" t="s">
        <v>8</v>
      </c>
      <c r="AK3" s="19" t="s">
        <v>92</v>
      </c>
      <c r="AL3" s="19" t="s">
        <v>8</v>
      </c>
      <c r="AM3" s="19" t="s">
        <v>65</v>
      </c>
      <c r="AN3" s="19" t="b">
        <v>1</v>
      </c>
      <c r="AO3" s="19">
        <v>1</v>
      </c>
      <c r="AP3" s="19" t="s">
        <v>8</v>
      </c>
    </row>
    <row r="4" spans="1:42" ht="14.4" x14ac:dyDescent="0.3">
      <c r="A4" s="7" t="s">
        <v>160</v>
      </c>
      <c r="B4" s="13">
        <f>INDEX(发送模板!E:E,MATCH(A4,发送模板!A:A,0))</f>
        <v>0</v>
      </c>
      <c r="C4" s="14">
        <f t="shared" ref="C4:C12" si="2">B4-E4</f>
        <v>5600</v>
      </c>
      <c r="D4" s="7" t="s">
        <v>160</v>
      </c>
      <c r="E4" s="13">
        <f t="shared" ref="E4:E20" si="3">T4</f>
        <v>-5600</v>
      </c>
      <c r="F4" s="19" t="s">
        <v>48</v>
      </c>
      <c r="G4" s="20">
        <v>45167.999490740738</v>
      </c>
      <c r="H4" s="19" t="s">
        <v>93</v>
      </c>
      <c r="I4" s="19" t="s">
        <v>49</v>
      </c>
      <c r="J4" s="19" t="s">
        <v>8</v>
      </c>
      <c r="K4" s="19" t="s">
        <v>67</v>
      </c>
      <c r="L4" s="19">
        <v>0</v>
      </c>
      <c r="M4" s="19">
        <v>0</v>
      </c>
      <c r="N4" s="19">
        <v>5600</v>
      </c>
      <c r="O4" s="19">
        <v>0</v>
      </c>
      <c r="P4" s="19" t="s">
        <v>47</v>
      </c>
      <c r="Q4" s="19">
        <v>103.38</v>
      </c>
      <c r="R4" s="19">
        <v>1</v>
      </c>
      <c r="S4" s="19">
        <v>0</v>
      </c>
      <c r="T4" s="19">
        <v>-5600</v>
      </c>
      <c r="U4" s="19">
        <v>1</v>
      </c>
      <c r="V4" s="19">
        <v>0</v>
      </c>
      <c r="W4" s="19" t="s">
        <v>51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 t="s">
        <v>65</v>
      </c>
      <c r="AD4" s="20">
        <v>45168.999490740738</v>
      </c>
      <c r="AE4" s="19" t="s">
        <v>8</v>
      </c>
      <c r="AF4" s="19" t="s">
        <v>8</v>
      </c>
      <c r="AG4" s="19" t="s">
        <v>8</v>
      </c>
      <c r="AH4" s="19" t="b">
        <v>0</v>
      </c>
      <c r="AI4" s="19">
        <v>0</v>
      </c>
      <c r="AJ4" s="19" t="s">
        <v>8</v>
      </c>
      <c r="AK4" s="19" t="s">
        <v>94</v>
      </c>
      <c r="AL4" s="19" t="s">
        <v>8</v>
      </c>
      <c r="AM4" s="19" t="s">
        <v>65</v>
      </c>
      <c r="AN4" s="19" t="b">
        <v>1</v>
      </c>
      <c r="AO4" s="19">
        <v>1</v>
      </c>
      <c r="AP4" s="19" t="s">
        <v>8</v>
      </c>
    </row>
    <row r="5" spans="1:42" ht="14.4" x14ac:dyDescent="0.3">
      <c r="A5" s="7">
        <v>1002</v>
      </c>
      <c r="B5" s="13">
        <f>INDEX(发送模板!E:E,MATCH(A5,发送模板!A:A,0))</f>
        <v>2526.25</v>
      </c>
      <c r="C5" s="14">
        <f t="shared" si="2"/>
        <v>0</v>
      </c>
      <c r="D5" s="7">
        <v>1002</v>
      </c>
      <c r="E5" s="13">
        <f t="shared" si="3"/>
        <v>2526.25</v>
      </c>
      <c r="F5" s="19" t="s">
        <v>48</v>
      </c>
      <c r="G5" s="20">
        <v>45166.999490740738</v>
      </c>
      <c r="H5" s="19" t="s">
        <v>95</v>
      </c>
      <c r="I5" s="19" t="s">
        <v>49</v>
      </c>
      <c r="J5" s="19" t="s">
        <v>8</v>
      </c>
      <c r="K5" s="19" t="s">
        <v>96</v>
      </c>
      <c r="L5" s="19">
        <v>2526.25</v>
      </c>
      <c r="M5" s="19">
        <v>0</v>
      </c>
      <c r="N5" s="19">
        <v>0</v>
      </c>
      <c r="O5" s="19">
        <v>0</v>
      </c>
      <c r="P5" s="19" t="s">
        <v>47</v>
      </c>
      <c r="Q5" s="19">
        <v>5703.38</v>
      </c>
      <c r="R5" s="19">
        <v>1</v>
      </c>
      <c r="S5" s="19">
        <v>0</v>
      </c>
      <c r="T5" s="19">
        <v>2526.25</v>
      </c>
      <c r="U5" s="19">
        <v>1</v>
      </c>
      <c r="V5" s="19">
        <v>0</v>
      </c>
      <c r="W5" s="19" t="s">
        <v>50</v>
      </c>
      <c r="X5" s="19" t="s">
        <v>97</v>
      </c>
      <c r="Y5" s="19" t="s">
        <v>98</v>
      </c>
      <c r="Z5" s="19">
        <v>0</v>
      </c>
      <c r="AA5" s="19">
        <v>0</v>
      </c>
      <c r="AB5" s="19">
        <v>0</v>
      </c>
      <c r="AC5" s="19" t="s">
        <v>65</v>
      </c>
      <c r="AD5" s="20">
        <v>45167.999490740738</v>
      </c>
      <c r="AE5" s="19" t="s">
        <v>8</v>
      </c>
      <c r="AF5" s="19" t="s">
        <v>8</v>
      </c>
      <c r="AG5" s="19" t="s">
        <v>8</v>
      </c>
      <c r="AH5" s="19" t="b">
        <v>0</v>
      </c>
      <c r="AI5" s="19">
        <v>0</v>
      </c>
      <c r="AJ5" s="19" t="s">
        <v>8</v>
      </c>
      <c r="AK5" s="19" t="s">
        <v>99</v>
      </c>
      <c r="AL5" s="19" t="s">
        <v>8</v>
      </c>
      <c r="AM5" s="19" t="s">
        <v>65</v>
      </c>
      <c r="AN5" s="19" t="b">
        <v>1</v>
      </c>
      <c r="AO5" s="19">
        <v>1</v>
      </c>
      <c r="AP5" s="19" t="s">
        <v>8</v>
      </c>
    </row>
    <row r="6" spans="1:42" ht="14.4" x14ac:dyDescent="0.3">
      <c r="A6" s="7">
        <v>1003</v>
      </c>
      <c r="B6" s="13">
        <f>INDEX(发送模板!E:E,MATCH(A6,发送模板!A:A,0))</f>
        <v>669.21</v>
      </c>
      <c r="C6" s="14">
        <f t="shared" si="2"/>
        <v>0</v>
      </c>
      <c r="D6" s="7">
        <v>1003</v>
      </c>
      <c r="E6" s="13">
        <f t="shared" si="3"/>
        <v>669.21</v>
      </c>
      <c r="F6" s="19" t="s">
        <v>48</v>
      </c>
      <c r="G6" s="20">
        <v>45166.999490740738</v>
      </c>
      <c r="H6" s="19" t="s">
        <v>100</v>
      </c>
      <c r="I6" s="19" t="s">
        <v>49</v>
      </c>
      <c r="J6" s="19" t="s">
        <v>8</v>
      </c>
      <c r="K6" s="19" t="s">
        <v>101</v>
      </c>
      <c r="L6" s="19">
        <v>669.21</v>
      </c>
      <c r="M6" s="19">
        <v>0</v>
      </c>
      <c r="N6" s="19">
        <v>0</v>
      </c>
      <c r="O6" s="19">
        <v>0</v>
      </c>
      <c r="P6" s="19" t="s">
        <v>47</v>
      </c>
      <c r="Q6" s="19">
        <v>3177.13</v>
      </c>
      <c r="R6" s="19">
        <v>1</v>
      </c>
      <c r="S6" s="19">
        <v>0</v>
      </c>
      <c r="T6" s="19">
        <v>669.21</v>
      </c>
      <c r="U6" s="19">
        <v>1</v>
      </c>
      <c r="V6" s="19">
        <v>0</v>
      </c>
      <c r="W6" s="19" t="s">
        <v>50</v>
      </c>
      <c r="X6" s="19" t="s">
        <v>102</v>
      </c>
      <c r="Y6" s="19" t="s">
        <v>103</v>
      </c>
      <c r="Z6" s="19">
        <v>0</v>
      </c>
      <c r="AA6" s="19">
        <v>0</v>
      </c>
      <c r="AB6" s="19">
        <v>0</v>
      </c>
      <c r="AC6" s="19" t="s">
        <v>65</v>
      </c>
      <c r="AD6" s="20">
        <v>45167.999490740738</v>
      </c>
      <c r="AE6" s="19" t="s">
        <v>8</v>
      </c>
      <c r="AF6" s="19" t="s">
        <v>8</v>
      </c>
      <c r="AG6" s="19" t="s">
        <v>8</v>
      </c>
      <c r="AH6" s="19" t="b">
        <v>0</v>
      </c>
      <c r="AI6" s="19">
        <v>0</v>
      </c>
      <c r="AJ6" s="19" t="s">
        <v>8</v>
      </c>
      <c r="AK6" s="19" t="s">
        <v>104</v>
      </c>
      <c r="AL6" s="19" t="s">
        <v>8</v>
      </c>
      <c r="AM6" s="19" t="s">
        <v>65</v>
      </c>
      <c r="AN6" s="19" t="b">
        <v>1</v>
      </c>
      <c r="AO6" s="19">
        <v>1</v>
      </c>
      <c r="AP6" s="19" t="s">
        <v>8</v>
      </c>
    </row>
    <row r="7" spans="1:42" ht="14.4" x14ac:dyDescent="0.3">
      <c r="A7" s="7">
        <v>1004</v>
      </c>
      <c r="B7" s="13">
        <f>INDEX(发送模板!E:E,MATCH(A7,发送模板!A:A,0))</f>
        <v>2464.61</v>
      </c>
      <c r="C7" s="14">
        <f t="shared" si="2"/>
        <v>0</v>
      </c>
      <c r="D7" s="7">
        <v>1004</v>
      </c>
      <c r="E7" s="13">
        <f t="shared" si="3"/>
        <v>2464.61</v>
      </c>
      <c r="F7" s="19" t="s">
        <v>48</v>
      </c>
      <c r="G7" s="20">
        <v>45163.999490740738</v>
      </c>
      <c r="H7" s="19" t="s">
        <v>105</v>
      </c>
      <c r="I7" s="19" t="s">
        <v>49</v>
      </c>
      <c r="J7" s="19" t="s">
        <v>8</v>
      </c>
      <c r="K7" s="19" t="s">
        <v>106</v>
      </c>
      <c r="L7" s="19">
        <v>2464.61</v>
      </c>
      <c r="M7" s="19">
        <v>0</v>
      </c>
      <c r="N7" s="19">
        <v>0</v>
      </c>
      <c r="O7" s="19">
        <v>0</v>
      </c>
      <c r="P7" s="19" t="s">
        <v>47</v>
      </c>
      <c r="Q7" s="19">
        <v>2507.92</v>
      </c>
      <c r="R7" s="19">
        <v>1</v>
      </c>
      <c r="S7" s="19">
        <v>0</v>
      </c>
      <c r="T7" s="19">
        <v>2464.61</v>
      </c>
      <c r="U7" s="19">
        <v>1</v>
      </c>
      <c r="V7" s="19">
        <v>0</v>
      </c>
      <c r="W7" s="19" t="s">
        <v>50</v>
      </c>
      <c r="X7" s="19" t="s">
        <v>107</v>
      </c>
      <c r="Y7" s="19" t="s">
        <v>108</v>
      </c>
      <c r="Z7" s="19">
        <v>0</v>
      </c>
      <c r="AA7" s="19">
        <v>0</v>
      </c>
      <c r="AB7" s="19">
        <v>0</v>
      </c>
      <c r="AC7" s="19" t="s">
        <v>65</v>
      </c>
      <c r="AD7" s="20">
        <v>45165.999490740738</v>
      </c>
      <c r="AE7" s="19" t="s">
        <v>8</v>
      </c>
      <c r="AF7" s="19" t="s">
        <v>8</v>
      </c>
      <c r="AG7" s="19" t="s">
        <v>8</v>
      </c>
      <c r="AH7" s="19" t="b">
        <v>0</v>
      </c>
      <c r="AI7" s="19">
        <v>0</v>
      </c>
      <c r="AJ7" s="19" t="s">
        <v>8</v>
      </c>
      <c r="AK7" s="19" t="s">
        <v>109</v>
      </c>
      <c r="AL7" s="19" t="s">
        <v>8</v>
      </c>
      <c r="AM7" s="19" t="s">
        <v>65</v>
      </c>
      <c r="AN7" s="19" t="b">
        <v>1</v>
      </c>
      <c r="AO7" s="19">
        <v>1</v>
      </c>
      <c r="AP7" s="19" t="s">
        <v>8</v>
      </c>
    </row>
    <row r="8" spans="1:42" ht="14.4" x14ac:dyDescent="0.3">
      <c r="A8" s="7" t="s">
        <v>163</v>
      </c>
      <c r="B8" s="13">
        <f>INDEX(发送模板!E:E,MATCH(A8,发送模板!A:A,0))</f>
        <v>-3201</v>
      </c>
      <c r="C8" s="14">
        <f t="shared" si="2"/>
        <v>-3200</v>
      </c>
      <c r="D8" s="7" t="s">
        <v>163</v>
      </c>
      <c r="E8" s="13">
        <f t="shared" si="3"/>
        <v>-1</v>
      </c>
      <c r="F8" s="19" t="s">
        <v>48</v>
      </c>
      <c r="G8" s="20">
        <v>45161.999490740738</v>
      </c>
      <c r="H8" s="19" t="s">
        <v>110</v>
      </c>
      <c r="I8" s="19" t="s">
        <v>49</v>
      </c>
      <c r="J8" s="19" t="s">
        <v>8</v>
      </c>
      <c r="K8" s="19" t="s">
        <v>66</v>
      </c>
      <c r="L8" s="19">
        <v>0</v>
      </c>
      <c r="M8" s="19">
        <v>0</v>
      </c>
      <c r="N8" s="19">
        <v>1</v>
      </c>
      <c r="O8" s="19">
        <v>0</v>
      </c>
      <c r="P8" s="19" t="s">
        <v>47</v>
      </c>
      <c r="Q8" s="19">
        <v>43.31</v>
      </c>
      <c r="R8" s="19">
        <v>1</v>
      </c>
      <c r="S8" s="19">
        <v>0</v>
      </c>
      <c r="T8" s="19">
        <v>-1</v>
      </c>
      <c r="U8" s="19">
        <v>1</v>
      </c>
      <c r="V8" s="19">
        <v>0</v>
      </c>
      <c r="W8" s="19" t="s">
        <v>52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 t="s">
        <v>65</v>
      </c>
      <c r="AD8" s="20">
        <v>45162.999490740738</v>
      </c>
      <c r="AE8" s="19" t="s">
        <v>8</v>
      </c>
      <c r="AF8" s="19" t="s">
        <v>8</v>
      </c>
      <c r="AG8" s="19" t="s">
        <v>8</v>
      </c>
      <c r="AH8" s="19" t="b">
        <v>0</v>
      </c>
      <c r="AI8" s="19">
        <v>0</v>
      </c>
      <c r="AJ8" s="19" t="s">
        <v>8</v>
      </c>
      <c r="AK8" s="19" t="s">
        <v>111</v>
      </c>
      <c r="AL8" s="19" t="s">
        <v>8</v>
      </c>
      <c r="AM8" s="19" t="s">
        <v>65</v>
      </c>
      <c r="AN8" s="19" t="b">
        <v>1</v>
      </c>
      <c r="AO8" s="19">
        <v>1</v>
      </c>
      <c r="AP8" s="19" t="s">
        <v>8</v>
      </c>
    </row>
    <row r="9" spans="1:42" ht="14.4" x14ac:dyDescent="0.3">
      <c r="A9" s="7" t="s">
        <v>164</v>
      </c>
      <c r="B9" s="13">
        <f>INDEX(发送模板!E:E,MATCH(A9,发送模板!A:A,0))</f>
        <v>0</v>
      </c>
      <c r="C9" s="14">
        <f t="shared" si="2"/>
        <v>3200</v>
      </c>
      <c r="D9" s="7" t="s">
        <v>164</v>
      </c>
      <c r="E9" s="13">
        <f t="shared" si="3"/>
        <v>-3200</v>
      </c>
      <c r="F9" s="19" t="s">
        <v>48</v>
      </c>
      <c r="G9" s="20">
        <v>45161.999490740738</v>
      </c>
      <c r="H9" s="19" t="s">
        <v>112</v>
      </c>
      <c r="I9" s="19" t="s">
        <v>49</v>
      </c>
      <c r="J9" s="19" t="s">
        <v>8</v>
      </c>
      <c r="K9" s="19" t="s">
        <v>113</v>
      </c>
      <c r="L9" s="19">
        <v>0</v>
      </c>
      <c r="M9" s="19">
        <v>0</v>
      </c>
      <c r="N9" s="19">
        <v>3200</v>
      </c>
      <c r="O9" s="19">
        <v>0</v>
      </c>
      <c r="P9" s="19" t="s">
        <v>47</v>
      </c>
      <c r="Q9" s="19">
        <v>44.31</v>
      </c>
      <c r="R9" s="19">
        <v>1</v>
      </c>
      <c r="S9" s="19">
        <v>0</v>
      </c>
      <c r="T9" s="19">
        <v>-3200</v>
      </c>
      <c r="U9" s="19">
        <v>1</v>
      </c>
      <c r="V9" s="19">
        <v>0</v>
      </c>
      <c r="W9" s="19" t="s">
        <v>51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 t="s">
        <v>65</v>
      </c>
      <c r="AD9" s="20">
        <v>45162.999490740738</v>
      </c>
      <c r="AE9" s="19" t="s">
        <v>8</v>
      </c>
      <c r="AF9" s="19" t="s">
        <v>8</v>
      </c>
      <c r="AG9" s="19" t="s">
        <v>8</v>
      </c>
      <c r="AH9" s="19" t="b">
        <v>0</v>
      </c>
      <c r="AI9" s="19">
        <v>0</v>
      </c>
      <c r="AJ9" s="19" t="s">
        <v>8</v>
      </c>
      <c r="AK9" s="19" t="s">
        <v>114</v>
      </c>
      <c r="AL9" s="19" t="s">
        <v>8</v>
      </c>
      <c r="AM9" s="19" t="s">
        <v>65</v>
      </c>
      <c r="AN9" s="19" t="b">
        <v>1</v>
      </c>
      <c r="AO9" s="19">
        <v>1</v>
      </c>
      <c r="AP9" s="19" t="s">
        <v>8</v>
      </c>
    </row>
    <row r="10" spans="1:42" ht="14.4" x14ac:dyDescent="0.3">
      <c r="A10" s="7">
        <v>1006</v>
      </c>
      <c r="B10" s="13">
        <f>INDEX(发送模板!E:E,MATCH(A10,发送模板!A:A,0))</f>
        <v>3193.4</v>
      </c>
      <c r="C10" s="14">
        <f t="shared" si="2"/>
        <v>0</v>
      </c>
      <c r="D10" s="7">
        <v>1006</v>
      </c>
      <c r="E10" s="13">
        <f t="shared" si="3"/>
        <v>3193.4</v>
      </c>
      <c r="F10" s="19" t="s">
        <v>48</v>
      </c>
      <c r="G10" s="20">
        <v>45160.999490740738</v>
      </c>
      <c r="H10" s="19" t="s">
        <v>115</v>
      </c>
      <c r="I10" s="19" t="s">
        <v>49</v>
      </c>
      <c r="J10" s="19" t="s">
        <v>8</v>
      </c>
      <c r="K10" s="19" t="s">
        <v>116</v>
      </c>
      <c r="L10" s="19">
        <v>3193.4</v>
      </c>
      <c r="M10" s="19">
        <v>0</v>
      </c>
      <c r="N10" s="19">
        <v>0</v>
      </c>
      <c r="O10" s="19">
        <v>0</v>
      </c>
      <c r="P10" s="19" t="s">
        <v>47</v>
      </c>
      <c r="Q10" s="19">
        <v>3244.31</v>
      </c>
      <c r="R10" s="19">
        <v>1</v>
      </c>
      <c r="S10" s="19">
        <v>0</v>
      </c>
      <c r="T10" s="19">
        <v>3193.4</v>
      </c>
      <c r="U10" s="19">
        <v>1</v>
      </c>
      <c r="V10" s="19">
        <v>0</v>
      </c>
      <c r="W10" s="19" t="s">
        <v>50</v>
      </c>
      <c r="X10" s="19" t="s">
        <v>117</v>
      </c>
      <c r="Y10" s="19" t="s">
        <v>118</v>
      </c>
      <c r="Z10" s="19">
        <v>0</v>
      </c>
      <c r="AA10" s="19">
        <v>0</v>
      </c>
      <c r="AB10" s="19">
        <v>0</v>
      </c>
      <c r="AC10" s="19" t="s">
        <v>65</v>
      </c>
      <c r="AD10" s="20">
        <v>45160.999490740738</v>
      </c>
      <c r="AE10" s="19" t="s">
        <v>8</v>
      </c>
      <c r="AF10" s="19" t="s">
        <v>8</v>
      </c>
      <c r="AG10" s="19" t="s">
        <v>8</v>
      </c>
      <c r="AH10" s="19" t="b">
        <v>0</v>
      </c>
      <c r="AI10" s="19">
        <v>0</v>
      </c>
      <c r="AJ10" s="19" t="s">
        <v>8</v>
      </c>
      <c r="AK10" s="19" t="s">
        <v>119</v>
      </c>
      <c r="AL10" s="19" t="s">
        <v>8</v>
      </c>
      <c r="AM10" s="19" t="s">
        <v>65</v>
      </c>
      <c r="AN10" s="19" t="b">
        <v>1</v>
      </c>
      <c r="AO10" s="19">
        <v>1</v>
      </c>
      <c r="AP10" s="19" t="s">
        <v>8</v>
      </c>
    </row>
    <row r="11" spans="1:42" ht="14.4" x14ac:dyDescent="0.3">
      <c r="A11" s="7" t="s">
        <v>167</v>
      </c>
      <c r="B11" s="13">
        <f>INDEX(发送模板!E:E,MATCH(A11,发送模板!A:A,0))</f>
        <v>-1201</v>
      </c>
      <c r="C11" s="14">
        <f t="shared" si="2"/>
        <v>-1200</v>
      </c>
      <c r="D11" s="7" t="s">
        <v>167</v>
      </c>
      <c r="E11" s="13">
        <f t="shared" si="3"/>
        <v>-1</v>
      </c>
      <c r="F11" s="19" t="s">
        <v>48</v>
      </c>
      <c r="G11" s="20">
        <v>45153.999490740738</v>
      </c>
      <c r="H11" s="19" t="s">
        <v>120</v>
      </c>
      <c r="I11" s="19" t="s">
        <v>49</v>
      </c>
      <c r="J11" s="19" t="s">
        <v>8</v>
      </c>
      <c r="K11" s="19" t="s">
        <v>121</v>
      </c>
      <c r="L11" s="19">
        <v>0</v>
      </c>
      <c r="M11" s="19">
        <v>0</v>
      </c>
      <c r="N11" s="19">
        <v>1</v>
      </c>
      <c r="O11" s="19">
        <v>0</v>
      </c>
      <c r="P11" s="19" t="s">
        <v>47</v>
      </c>
      <c r="Q11" s="19">
        <v>50.91</v>
      </c>
      <c r="R11" s="19">
        <v>1</v>
      </c>
      <c r="S11" s="19">
        <v>0</v>
      </c>
      <c r="T11" s="19">
        <v>-1</v>
      </c>
      <c r="U11" s="19">
        <v>1</v>
      </c>
      <c r="V11" s="19">
        <v>0</v>
      </c>
      <c r="W11" s="19" t="s">
        <v>52</v>
      </c>
      <c r="X11" s="19">
        <v>0</v>
      </c>
      <c r="Y11" s="19">
        <v>0</v>
      </c>
      <c r="Z11" s="19">
        <v>0</v>
      </c>
      <c r="AA11" s="19">
        <v>0</v>
      </c>
      <c r="AB11" s="19">
        <v>0</v>
      </c>
      <c r="AC11" s="19" t="s">
        <v>65</v>
      </c>
      <c r="AD11" s="20">
        <v>45154.999490740738</v>
      </c>
      <c r="AE11" s="19" t="s">
        <v>8</v>
      </c>
      <c r="AF11" s="19" t="s">
        <v>8</v>
      </c>
      <c r="AG11" s="19" t="s">
        <v>8</v>
      </c>
      <c r="AH11" s="19" t="b">
        <v>0</v>
      </c>
      <c r="AI11" s="19">
        <v>0</v>
      </c>
      <c r="AJ11" s="19" t="s">
        <v>8</v>
      </c>
      <c r="AK11" s="19" t="s">
        <v>122</v>
      </c>
      <c r="AL11" s="19" t="s">
        <v>8</v>
      </c>
      <c r="AM11" s="19" t="s">
        <v>65</v>
      </c>
      <c r="AN11" s="19" t="b">
        <v>1</v>
      </c>
      <c r="AO11" s="19">
        <v>1</v>
      </c>
      <c r="AP11" s="19" t="s">
        <v>8</v>
      </c>
    </row>
    <row r="12" spans="1:42" ht="14.4" x14ac:dyDescent="0.3">
      <c r="A12" s="7" t="s">
        <v>168</v>
      </c>
      <c r="B12" s="13">
        <f>INDEX(发送模板!E:E,MATCH(A12,发送模板!A:A,0))</f>
        <v>0</v>
      </c>
      <c r="C12" s="14">
        <f t="shared" si="2"/>
        <v>1200</v>
      </c>
      <c r="D12" s="7" t="s">
        <v>168</v>
      </c>
      <c r="E12" s="13">
        <f t="shared" si="3"/>
        <v>-1200</v>
      </c>
      <c r="F12" s="19" t="s">
        <v>48</v>
      </c>
      <c r="G12" s="20">
        <v>45153.999490740738</v>
      </c>
      <c r="H12" s="19" t="s">
        <v>123</v>
      </c>
      <c r="I12" s="19" t="s">
        <v>49</v>
      </c>
      <c r="J12" s="19" t="s">
        <v>8</v>
      </c>
      <c r="K12" s="19" t="s">
        <v>113</v>
      </c>
      <c r="L12" s="19">
        <v>0</v>
      </c>
      <c r="M12" s="19">
        <v>0</v>
      </c>
      <c r="N12" s="19">
        <v>1200</v>
      </c>
      <c r="O12" s="19">
        <v>0</v>
      </c>
      <c r="P12" s="19" t="s">
        <v>47</v>
      </c>
      <c r="Q12" s="19">
        <v>51.91</v>
      </c>
      <c r="R12" s="19">
        <v>1</v>
      </c>
      <c r="S12" s="19">
        <v>0</v>
      </c>
      <c r="T12" s="19">
        <v>-1200</v>
      </c>
      <c r="U12" s="19">
        <v>1</v>
      </c>
      <c r="V12" s="19">
        <v>0</v>
      </c>
      <c r="W12" s="19" t="s">
        <v>51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 t="s">
        <v>65</v>
      </c>
      <c r="AD12" s="20">
        <v>45154.999490740738</v>
      </c>
      <c r="AE12" s="19" t="s">
        <v>8</v>
      </c>
      <c r="AF12" s="19" t="s">
        <v>8</v>
      </c>
      <c r="AG12" s="19" t="s">
        <v>8</v>
      </c>
      <c r="AH12" s="19" t="b">
        <v>0</v>
      </c>
      <c r="AI12" s="19">
        <v>0</v>
      </c>
      <c r="AJ12" s="19" t="s">
        <v>8</v>
      </c>
      <c r="AK12" s="19" t="s">
        <v>124</v>
      </c>
      <c r="AL12" s="19" t="s">
        <v>8</v>
      </c>
      <c r="AM12" s="19" t="s">
        <v>65</v>
      </c>
      <c r="AN12" s="19" t="b">
        <v>1</v>
      </c>
      <c r="AO12" s="19">
        <v>1</v>
      </c>
      <c r="AP12" s="19" t="s">
        <v>8</v>
      </c>
    </row>
    <row r="13" spans="1:42" ht="14.4" x14ac:dyDescent="0.3">
      <c r="A13" s="7">
        <v>1008</v>
      </c>
      <c r="B13" s="13">
        <f>INDEX(发送模板!E:E,MATCH(A13,发送模板!A:A,0))</f>
        <v>389.15</v>
      </c>
      <c r="C13" s="14">
        <f t="shared" ref="C13" si="4">B13-E13</f>
        <v>0</v>
      </c>
      <c r="D13" s="7">
        <v>1008</v>
      </c>
      <c r="E13" s="13">
        <f t="shared" si="3"/>
        <v>389.15</v>
      </c>
      <c r="F13" s="19" t="s">
        <v>48</v>
      </c>
      <c r="G13" s="20">
        <v>45149.999490740738</v>
      </c>
      <c r="H13" s="19" t="s">
        <v>125</v>
      </c>
      <c r="I13" s="19" t="s">
        <v>49</v>
      </c>
      <c r="J13" s="19" t="s">
        <v>8</v>
      </c>
      <c r="K13" s="19" t="s">
        <v>126</v>
      </c>
      <c r="L13" s="19">
        <v>389.15</v>
      </c>
      <c r="M13" s="19">
        <v>0</v>
      </c>
      <c r="N13" s="19">
        <v>0</v>
      </c>
      <c r="O13" s="19">
        <v>0</v>
      </c>
      <c r="P13" s="19" t="s">
        <v>47</v>
      </c>
      <c r="Q13" s="19">
        <v>1251.9100000000001</v>
      </c>
      <c r="R13" s="19">
        <v>1</v>
      </c>
      <c r="S13" s="19">
        <v>0</v>
      </c>
      <c r="T13" s="19">
        <v>389.15</v>
      </c>
      <c r="U13" s="19">
        <v>1</v>
      </c>
      <c r="V13" s="19">
        <v>0</v>
      </c>
      <c r="W13" s="19" t="s">
        <v>50</v>
      </c>
      <c r="X13" s="19" t="s">
        <v>127</v>
      </c>
      <c r="Y13" s="19" t="s">
        <v>128</v>
      </c>
      <c r="Z13" s="19">
        <v>0</v>
      </c>
      <c r="AA13" s="19">
        <v>0</v>
      </c>
      <c r="AB13" s="19">
        <v>0</v>
      </c>
      <c r="AC13" s="19" t="s">
        <v>65</v>
      </c>
      <c r="AD13" s="20">
        <v>45151.999490740738</v>
      </c>
      <c r="AE13" s="19" t="s">
        <v>8</v>
      </c>
      <c r="AF13" s="19" t="s">
        <v>8</v>
      </c>
      <c r="AG13" s="19" t="s">
        <v>8</v>
      </c>
      <c r="AH13" s="19" t="b">
        <v>0</v>
      </c>
      <c r="AI13" s="19">
        <v>0</v>
      </c>
      <c r="AJ13" s="19" t="s">
        <v>8</v>
      </c>
      <c r="AK13" s="19" t="s">
        <v>129</v>
      </c>
      <c r="AL13" s="19" t="s">
        <v>8</v>
      </c>
      <c r="AM13" s="19" t="s">
        <v>65</v>
      </c>
      <c r="AN13" s="19" t="b">
        <v>1</v>
      </c>
      <c r="AO13" s="19">
        <v>1</v>
      </c>
      <c r="AP13" s="19" t="s">
        <v>8</v>
      </c>
    </row>
    <row r="14" spans="1:42" x14ac:dyDescent="0.25">
      <c r="A14" s="7">
        <v>1009</v>
      </c>
      <c r="B14" s="13">
        <f>INDEX(发送模板!E:E,MATCH(A14,发送模板!A:A,0))</f>
        <v>764.8</v>
      </c>
      <c r="C14" s="14">
        <f t="shared" ref="C14:C19" si="5">B14-E14</f>
        <v>0</v>
      </c>
      <c r="D14" s="7">
        <v>1009</v>
      </c>
      <c r="E14" s="13">
        <f t="shared" si="3"/>
        <v>764.8</v>
      </c>
      <c r="F14" t="s">
        <v>48</v>
      </c>
      <c r="G14">
        <v>45146.999490740738</v>
      </c>
      <c r="H14" t="s">
        <v>130</v>
      </c>
      <c r="I14" t="s">
        <v>49</v>
      </c>
      <c r="J14" t="s">
        <v>8</v>
      </c>
      <c r="K14" t="s">
        <v>131</v>
      </c>
      <c r="L14">
        <v>764.8</v>
      </c>
      <c r="M14">
        <v>0</v>
      </c>
      <c r="N14">
        <v>0</v>
      </c>
      <c r="O14">
        <v>0</v>
      </c>
      <c r="P14" t="s">
        <v>47</v>
      </c>
      <c r="Q14">
        <v>862.76</v>
      </c>
      <c r="R14">
        <v>1</v>
      </c>
      <c r="S14">
        <v>0</v>
      </c>
      <c r="T14" s="5">
        <v>764.8</v>
      </c>
      <c r="U14">
        <v>1</v>
      </c>
      <c r="V14">
        <v>0</v>
      </c>
      <c r="W14" t="s">
        <v>50</v>
      </c>
      <c r="X14" t="s">
        <v>132</v>
      </c>
      <c r="Y14" t="s">
        <v>133</v>
      </c>
      <c r="Z14">
        <v>0</v>
      </c>
      <c r="AA14">
        <v>0</v>
      </c>
      <c r="AB14">
        <v>0</v>
      </c>
      <c r="AC14" t="s">
        <v>65</v>
      </c>
      <c r="AD14">
        <v>45147.999490740738</v>
      </c>
      <c r="AE14" t="s">
        <v>8</v>
      </c>
      <c r="AF14" t="s">
        <v>8</v>
      </c>
      <c r="AG14" t="s">
        <v>8</v>
      </c>
      <c r="AH14" t="b">
        <v>0</v>
      </c>
      <c r="AI14">
        <v>0</v>
      </c>
      <c r="AJ14" t="s">
        <v>8</v>
      </c>
      <c r="AK14" t="s">
        <v>134</v>
      </c>
      <c r="AL14" t="s">
        <v>8</v>
      </c>
      <c r="AM14" t="s">
        <v>65</v>
      </c>
      <c r="AN14" t="b">
        <v>1</v>
      </c>
      <c r="AO14">
        <v>1</v>
      </c>
      <c r="AP14" t="s">
        <v>8</v>
      </c>
    </row>
    <row r="15" spans="1:42" x14ac:dyDescent="0.25">
      <c r="A15" s="7" t="s">
        <v>171</v>
      </c>
      <c r="B15" s="13">
        <f>INDEX(发送模板!E:E,MATCH(A15,发送模板!A:A,0))</f>
        <v>-2601</v>
      </c>
      <c r="C15" s="14">
        <f t="shared" si="5"/>
        <v>-2600</v>
      </c>
      <c r="D15" s="7" t="s">
        <v>171</v>
      </c>
      <c r="E15" s="13">
        <f t="shared" si="3"/>
        <v>-1</v>
      </c>
      <c r="F15" t="s">
        <v>48</v>
      </c>
      <c r="G15">
        <v>45144.999490740738</v>
      </c>
      <c r="H15" t="s">
        <v>135</v>
      </c>
      <c r="I15" t="s">
        <v>49</v>
      </c>
      <c r="J15" t="s">
        <v>8</v>
      </c>
      <c r="K15" t="s">
        <v>66</v>
      </c>
      <c r="L15">
        <v>0</v>
      </c>
      <c r="M15">
        <v>0</v>
      </c>
      <c r="N15">
        <v>1</v>
      </c>
      <c r="O15">
        <v>0</v>
      </c>
      <c r="P15" t="s">
        <v>47</v>
      </c>
      <c r="Q15">
        <v>97.96</v>
      </c>
      <c r="R15">
        <v>1</v>
      </c>
      <c r="S15">
        <v>0</v>
      </c>
      <c r="T15" s="5">
        <v>-1</v>
      </c>
      <c r="U15">
        <v>1</v>
      </c>
      <c r="V15">
        <v>0</v>
      </c>
      <c r="W15" t="s">
        <v>52</v>
      </c>
      <c r="X15">
        <v>0</v>
      </c>
      <c r="Y15">
        <v>0</v>
      </c>
      <c r="Z15">
        <v>0</v>
      </c>
      <c r="AA15">
        <v>0</v>
      </c>
      <c r="AB15">
        <v>0</v>
      </c>
      <c r="AC15" t="s">
        <v>65</v>
      </c>
      <c r="AD15">
        <v>45145.999490740738</v>
      </c>
      <c r="AE15" t="s">
        <v>8</v>
      </c>
      <c r="AF15" t="s">
        <v>8</v>
      </c>
      <c r="AG15" t="s">
        <v>8</v>
      </c>
      <c r="AH15" t="b">
        <v>0</v>
      </c>
      <c r="AI15">
        <v>0</v>
      </c>
      <c r="AJ15" t="s">
        <v>8</v>
      </c>
      <c r="AK15" t="s">
        <v>136</v>
      </c>
      <c r="AL15" t="s">
        <v>8</v>
      </c>
      <c r="AM15" t="s">
        <v>65</v>
      </c>
      <c r="AN15" t="b">
        <v>1</v>
      </c>
      <c r="AO15">
        <v>1</v>
      </c>
      <c r="AP15" t="s">
        <v>8</v>
      </c>
    </row>
    <row r="16" spans="1:42" x14ac:dyDescent="0.25">
      <c r="A16" s="7" t="s">
        <v>172</v>
      </c>
      <c r="B16" s="13">
        <f>INDEX(发送模板!E:E,MATCH(A16,发送模板!A:A,0))</f>
        <v>0</v>
      </c>
      <c r="C16" s="14">
        <f t="shared" si="5"/>
        <v>2600</v>
      </c>
      <c r="D16" s="7" t="s">
        <v>172</v>
      </c>
      <c r="E16" s="13">
        <f t="shared" si="3"/>
        <v>-2600</v>
      </c>
      <c r="F16" t="s">
        <v>48</v>
      </c>
      <c r="G16">
        <v>45144.999490740738</v>
      </c>
      <c r="H16" t="s">
        <v>137</v>
      </c>
      <c r="I16" t="s">
        <v>49</v>
      </c>
      <c r="J16" t="s">
        <v>8</v>
      </c>
      <c r="K16" t="s">
        <v>113</v>
      </c>
      <c r="L16">
        <v>0</v>
      </c>
      <c r="M16">
        <v>0</v>
      </c>
      <c r="N16">
        <v>2600</v>
      </c>
      <c r="O16">
        <v>0</v>
      </c>
      <c r="P16" t="s">
        <v>47</v>
      </c>
      <c r="Q16">
        <v>98.96</v>
      </c>
      <c r="R16">
        <v>1</v>
      </c>
      <c r="S16">
        <v>0</v>
      </c>
      <c r="T16" s="5">
        <v>-2600</v>
      </c>
      <c r="U16">
        <v>1</v>
      </c>
      <c r="V16">
        <v>0</v>
      </c>
      <c r="W16" t="s">
        <v>51</v>
      </c>
      <c r="X16">
        <v>0</v>
      </c>
      <c r="Y16">
        <v>0</v>
      </c>
      <c r="Z16">
        <v>0</v>
      </c>
      <c r="AA16">
        <v>0</v>
      </c>
      <c r="AB16">
        <v>0</v>
      </c>
      <c r="AC16" t="s">
        <v>65</v>
      </c>
      <c r="AD16">
        <v>45145.999490740738</v>
      </c>
      <c r="AE16" t="s">
        <v>8</v>
      </c>
      <c r="AF16" t="s">
        <v>8</v>
      </c>
      <c r="AG16" t="s">
        <v>8</v>
      </c>
      <c r="AH16" t="b">
        <v>0</v>
      </c>
      <c r="AI16">
        <v>0</v>
      </c>
      <c r="AJ16" t="s">
        <v>8</v>
      </c>
      <c r="AK16" t="s">
        <v>138</v>
      </c>
      <c r="AL16" t="s">
        <v>8</v>
      </c>
      <c r="AM16" t="s">
        <v>65</v>
      </c>
      <c r="AN16" t="b">
        <v>1</v>
      </c>
      <c r="AO16">
        <v>1</v>
      </c>
      <c r="AP16" t="s">
        <v>8</v>
      </c>
    </row>
    <row r="17" spans="1:42" x14ac:dyDescent="0.25">
      <c r="A17" s="7">
        <v>1011</v>
      </c>
      <c r="B17" s="13">
        <f>INDEX(发送模板!E:E,MATCH(A17,发送模板!A:A,0))</f>
        <v>420.83</v>
      </c>
      <c r="C17" s="14">
        <f t="shared" si="5"/>
        <v>0</v>
      </c>
      <c r="D17" s="7">
        <v>1011</v>
      </c>
      <c r="E17" s="13">
        <f t="shared" si="3"/>
        <v>420.83</v>
      </c>
      <c r="F17" t="s">
        <v>48</v>
      </c>
      <c r="G17">
        <v>45142.999490740738</v>
      </c>
      <c r="H17" t="s">
        <v>139</v>
      </c>
      <c r="I17" t="s">
        <v>49</v>
      </c>
      <c r="J17" t="s">
        <v>8</v>
      </c>
      <c r="K17" t="s">
        <v>140</v>
      </c>
      <c r="L17">
        <v>420.83</v>
      </c>
      <c r="M17">
        <v>0</v>
      </c>
      <c r="N17">
        <v>0</v>
      </c>
      <c r="O17">
        <v>0</v>
      </c>
      <c r="P17" t="s">
        <v>47</v>
      </c>
      <c r="Q17">
        <v>2698.96</v>
      </c>
      <c r="R17">
        <v>1</v>
      </c>
      <c r="S17">
        <v>0</v>
      </c>
      <c r="T17" s="5">
        <v>420.83</v>
      </c>
      <c r="U17">
        <v>1</v>
      </c>
      <c r="V17">
        <v>0</v>
      </c>
      <c r="W17" t="s">
        <v>50</v>
      </c>
      <c r="X17" t="s">
        <v>141</v>
      </c>
      <c r="Y17" t="s">
        <v>142</v>
      </c>
      <c r="Z17">
        <v>0</v>
      </c>
      <c r="AA17">
        <v>0</v>
      </c>
      <c r="AB17">
        <v>0</v>
      </c>
      <c r="AC17" t="s">
        <v>65</v>
      </c>
      <c r="AD17">
        <v>45145.999490740738</v>
      </c>
      <c r="AE17" t="s">
        <v>8</v>
      </c>
      <c r="AF17" t="s">
        <v>8</v>
      </c>
      <c r="AG17" t="s">
        <v>8</v>
      </c>
      <c r="AH17" t="b">
        <v>0</v>
      </c>
      <c r="AI17">
        <v>0</v>
      </c>
      <c r="AJ17" t="s">
        <v>8</v>
      </c>
      <c r="AK17" t="s">
        <v>143</v>
      </c>
      <c r="AL17" t="s">
        <v>8</v>
      </c>
      <c r="AM17" t="s">
        <v>65</v>
      </c>
      <c r="AN17" t="b">
        <v>1</v>
      </c>
      <c r="AO17">
        <v>1</v>
      </c>
      <c r="AP17" t="s">
        <v>8</v>
      </c>
    </row>
    <row r="18" spans="1:42" x14ac:dyDescent="0.25">
      <c r="A18" s="7">
        <v>1012</v>
      </c>
      <c r="B18" s="13">
        <f>INDEX(发送模板!E:E,MATCH(A18,发送模板!A:A,0))</f>
        <v>261.12</v>
      </c>
      <c r="C18" s="14">
        <f t="shared" si="5"/>
        <v>0</v>
      </c>
      <c r="D18" s="7">
        <v>1012</v>
      </c>
      <c r="E18" s="13">
        <f t="shared" si="3"/>
        <v>261.12</v>
      </c>
      <c r="F18" t="s">
        <v>48</v>
      </c>
      <c r="G18">
        <v>45141.999490740738</v>
      </c>
      <c r="H18" t="s">
        <v>144</v>
      </c>
      <c r="I18" t="s">
        <v>49</v>
      </c>
      <c r="J18" t="s">
        <v>8</v>
      </c>
      <c r="K18" t="s">
        <v>145</v>
      </c>
      <c r="L18">
        <v>261.12</v>
      </c>
      <c r="M18">
        <v>0</v>
      </c>
      <c r="N18">
        <v>0</v>
      </c>
      <c r="O18">
        <v>0</v>
      </c>
      <c r="P18" t="s">
        <v>47</v>
      </c>
      <c r="Q18">
        <v>2278.13</v>
      </c>
      <c r="R18">
        <v>1</v>
      </c>
      <c r="S18">
        <v>0</v>
      </c>
      <c r="T18" s="5">
        <v>261.12</v>
      </c>
      <c r="U18">
        <v>1</v>
      </c>
      <c r="V18">
        <v>0</v>
      </c>
      <c r="W18" t="s">
        <v>50</v>
      </c>
      <c r="X18" t="s">
        <v>146</v>
      </c>
      <c r="Y18" t="s">
        <v>147</v>
      </c>
      <c r="Z18">
        <v>0</v>
      </c>
      <c r="AA18">
        <v>0</v>
      </c>
      <c r="AB18">
        <v>0</v>
      </c>
      <c r="AC18" t="s">
        <v>65</v>
      </c>
      <c r="AD18">
        <v>45141.999490740738</v>
      </c>
      <c r="AE18" t="s">
        <v>8</v>
      </c>
      <c r="AF18" t="s">
        <v>8</v>
      </c>
      <c r="AG18" t="s">
        <v>8</v>
      </c>
      <c r="AH18" t="b">
        <v>0</v>
      </c>
      <c r="AI18">
        <v>0</v>
      </c>
      <c r="AJ18" t="s">
        <v>8</v>
      </c>
      <c r="AK18" t="s">
        <v>148</v>
      </c>
      <c r="AL18" t="s">
        <v>8</v>
      </c>
      <c r="AM18" t="s">
        <v>65</v>
      </c>
      <c r="AN18" t="b">
        <v>1</v>
      </c>
      <c r="AO18">
        <v>1</v>
      </c>
      <c r="AP18" t="s">
        <v>8</v>
      </c>
    </row>
    <row r="19" spans="1:42" x14ac:dyDescent="0.25">
      <c r="A19" s="7">
        <v>1013</v>
      </c>
      <c r="B19" s="13">
        <f>INDEX(发送模板!E:E,MATCH(A19,发送模板!A:A,0))</f>
        <v>266.5</v>
      </c>
      <c r="C19" s="14">
        <f t="shared" si="5"/>
        <v>0</v>
      </c>
      <c r="D19" s="7">
        <v>1013</v>
      </c>
      <c r="E19" s="13">
        <f t="shared" si="3"/>
        <v>266.5</v>
      </c>
      <c r="F19" t="s">
        <v>48</v>
      </c>
      <c r="G19">
        <v>45141.999490740738</v>
      </c>
      <c r="H19" t="s">
        <v>149</v>
      </c>
      <c r="I19" t="s">
        <v>49</v>
      </c>
      <c r="J19" t="s">
        <v>8</v>
      </c>
      <c r="K19" t="s">
        <v>150</v>
      </c>
      <c r="L19">
        <v>266.5</v>
      </c>
      <c r="M19">
        <v>0</v>
      </c>
      <c r="N19">
        <v>0</v>
      </c>
      <c r="O19">
        <v>0</v>
      </c>
      <c r="P19" t="s">
        <v>47</v>
      </c>
      <c r="Q19">
        <v>2017.01</v>
      </c>
      <c r="R19">
        <v>1</v>
      </c>
      <c r="S19">
        <v>0</v>
      </c>
      <c r="T19" s="5">
        <v>266.5</v>
      </c>
      <c r="U19">
        <v>1</v>
      </c>
      <c r="V19">
        <v>0</v>
      </c>
      <c r="W19" t="s">
        <v>50</v>
      </c>
      <c r="X19" t="s">
        <v>151</v>
      </c>
      <c r="Y19" t="s">
        <v>152</v>
      </c>
      <c r="Z19">
        <v>0</v>
      </c>
      <c r="AA19">
        <v>0</v>
      </c>
      <c r="AB19">
        <v>0</v>
      </c>
      <c r="AC19" t="s">
        <v>65</v>
      </c>
      <c r="AD19">
        <v>45141.999490740738</v>
      </c>
      <c r="AE19" t="s">
        <v>8</v>
      </c>
      <c r="AF19" t="s">
        <v>8</v>
      </c>
      <c r="AG19" t="s">
        <v>8</v>
      </c>
      <c r="AH19" t="b">
        <v>0</v>
      </c>
      <c r="AI19">
        <v>0</v>
      </c>
      <c r="AJ19" t="s">
        <v>8</v>
      </c>
      <c r="AK19" t="s">
        <v>153</v>
      </c>
      <c r="AL19" t="s">
        <v>8</v>
      </c>
      <c r="AM19" t="s">
        <v>65</v>
      </c>
      <c r="AN19" t="b">
        <v>1</v>
      </c>
      <c r="AO19">
        <v>1</v>
      </c>
      <c r="AP19" t="s">
        <v>8</v>
      </c>
    </row>
    <row r="20" spans="1:42" x14ac:dyDescent="0.25">
      <c r="A20" s="7">
        <v>1014</v>
      </c>
      <c r="B20" s="13">
        <f>INDEX(发送模板!E:E,MATCH(A20,发送模板!A:A,0))</f>
        <v>250.22</v>
      </c>
      <c r="C20" s="14">
        <f t="shared" ref="C20" si="6">B20-E20</f>
        <v>0</v>
      </c>
      <c r="D20" s="7">
        <v>1014</v>
      </c>
      <c r="E20" s="13">
        <f t="shared" si="3"/>
        <v>250.22</v>
      </c>
      <c r="F20" t="s">
        <v>48</v>
      </c>
      <c r="G20">
        <v>45140.999490740738</v>
      </c>
      <c r="H20" t="s">
        <v>154</v>
      </c>
      <c r="I20" t="s">
        <v>49</v>
      </c>
      <c r="J20" t="s">
        <v>8</v>
      </c>
      <c r="K20" t="s">
        <v>155</v>
      </c>
      <c r="L20">
        <v>250.22</v>
      </c>
      <c r="M20">
        <v>0</v>
      </c>
      <c r="N20">
        <v>0</v>
      </c>
      <c r="O20">
        <v>0</v>
      </c>
      <c r="P20" t="s">
        <v>47</v>
      </c>
      <c r="Q20">
        <v>1750.51</v>
      </c>
      <c r="R20">
        <v>1</v>
      </c>
      <c r="S20">
        <v>0</v>
      </c>
      <c r="T20" s="5">
        <v>250.22</v>
      </c>
      <c r="U20">
        <v>1</v>
      </c>
      <c r="V20">
        <v>0</v>
      </c>
      <c r="W20" t="s">
        <v>50</v>
      </c>
      <c r="X20" t="s">
        <v>156</v>
      </c>
      <c r="Y20" t="s">
        <v>157</v>
      </c>
      <c r="Z20">
        <v>0</v>
      </c>
      <c r="AA20">
        <v>0</v>
      </c>
      <c r="AB20">
        <v>0</v>
      </c>
      <c r="AC20" t="s">
        <v>65</v>
      </c>
      <c r="AD20">
        <v>45140.999490740738</v>
      </c>
      <c r="AE20" t="s">
        <v>8</v>
      </c>
      <c r="AF20" t="s">
        <v>8</v>
      </c>
      <c r="AG20" t="s">
        <v>8</v>
      </c>
      <c r="AH20" t="b">
        <v>0</v>
      </c>
      <c r="AI20">
        <v>0</v>
      </c>
      <c r="AJ20" t="s">
        <v>8</v>
      </c>
      <c r="AK20" t="s">
        <v>158</v>
      </c>
      <c r="AL20" t="s">
        <v>8</v>
      </c>
      <c r="AM20" t="s">
        <v>65</v>
      </c>
      <c r="AN20" t="b">
        <v>1</v>
      </c>
      <c r="AO20">
        <v>1</v>
      </c>
      <c r="AP20" t="s">
        <v>8</v>
      </c>
    </row>
  </sheetData>
  <autoFilter ref="F1:AP2" xr:uid="{451E3A34-BED4-40BE-BFF4-945FCF0A2D66}">
    <filterColumn colId="18" showButton="0"/>
    <filterColumn colId="19" showButton="0"/>
    <filterColumn colId="20" showButton="0"/>
    <filterColumn colId="21" showButton="0"/>
    <sortState xmlns:xlrd2="http://schemas.microsoft.com/office/spreadsheetml/2017/richdata2" ref="F4:AP13">
      <sortCondition descending="1" ref="AK1:AK2"/>
    </sortState>
  </autoFilter>
  <mergeCells count="32">
    <mergeCell ref="F1:F2"/>
    <mergeCell ref="G1:G2"/>
    <mergeCell ref="H1:H2"/>
    <mergeCell ref="I1:I2"/>
    <mergeCell ref="J1:J2"/>
    <mergeCell ref="P1:P2"/>
    <mergeCell ref="Q1:Q2"/>
    <mergeCell ref="R1:R2"/>
    <mergeCell ref="S1:S2"/>
    <mergeCell ref="K1:K2"/>
    <mergeCell ref="L1:L2"/>
    <mergeCell ref="M1:M2"/>
    <mergeCell ref="N1:N2"/>
    <mergeCell ref="O1:O2"/>
    <mergeCell ref="U1:U2"/>
    <mergeCell ref="V1:V2"/>
    <mergeCell ref="W1:W2"/>
    <mergeCell ref="X1:AB1"/>
    <mergeCell ref="AC1:AC2"/>
    <mergeCell ref="AD1:AD2"/>
    <mergeCell ref="AE1:AE2"/>
    <mergeCell ref="AF1:AF2"/>
    <mergeCell ref="AG1:AG2"/>
    <mergeCell ref="AH1:AH2"/>
    <mergeCell ref="AN1:AN2"/>
    <mergeCell ref="AO1:AO2"/>
    <mergeCell ref="AP1:AP2"/>
    <mergeCell ref="AI1:AI2"/>
    <mergeCell ref="AJ1:AJ2"/>
    <mergeCell ref="AK1:AK2"/>
    <mergeCell ref="AL1:AL2"/>
    <mergeCell ref="AM1:AM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DC348-C93D-40F6-B115-BBFF0C5A6D47}">
  <sheetPr>
    <tabColor rgb="FF00B050"/>
  </sheetPr>
  <dimension ref="A2:L2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3" sqref="H3:I20"/>
    </sheetView>
  </sheetViews>
  <sheetFormatPr defaultRowHeight="13.8" x14ac:dyDescent="0.25"/>
  <cols>
    <col min="1" max="1" width="8.88671875" style="7"/>
    <col min="2" max="3" width="13.44140625" style="3" customWidth="1"/>
    <col min="4" max="4" width="25.109375" customWidth="1"/>
    <col min="5" max="6" width="13.44140625" style="5" customWidth="1"/>
    <col min="7" max="7" width="18.33203125" style="5" customWidth="1"/>
    <col min="8" max="8" width="20.109375" customWidth="1"/>
    <col min="9" max="11" width="30.77734375" customWidth="1"/>
  </cols>
  <sheetData>
    <row r="2" spans="1:12" ht="19.2" customHeight="1" x14ac:dyDescent="0.25">
      <c r="A2" s="8" t="s">
        <v>53</v>
      </c>
      <c r="B2" s="2" t="s">
        <v>0</v>
      </c>
      <c r="C2" s="2" t="s">
        <v>1</v>
      </c>
      <c r="D2" s="1" t="s">
        <v>64</v>
      </c>
      <c r="E2" s="4" t="s">
        <v>2</v>
      </c>
      <c r="F2" s="4" t="s">
        <v>3</v>
      </c>
      <c r="G2" s="15" t="s">
        <v>4</v>
      </c>
      <c r="H2" s="16" t="s">
        <v>5</v>
      </c>
      <c r="I2" s="16" t="s">
        <v>6</v>
      </c>
      <c r="J2" s="16" t="s">
        <v>58</v>
      </c>
      <c r="K2" s="16" t="s">
        <v>7</v>
      </c>
      <c r="L2" s="8" t="s">
        <v>59</v>
      </c>
    </row>
    <row r="3" spans="1:12" x14ac:dyDescent="0.25">
      <c r="A3" s="7" t="s">
        <v>159</v>
      </c>
      <c r="B3" s="3" t="str">
        <f>INDEX(银行流水!B:B,MATCH(A3,银行流水!A:A,0))</f>
        <v>2023/8/30</v>
      </c>
      <c r="C3" s="3" t="str">
        <f>INDEX(银行流水!C:C,MATCH(A3,银行流水!A:A,0))</f>
        <v>2023/8/30</v>
      </c>
      <c r="D3" t="str">
        <f>INDEX(银行流水!D:D,MATCH(A3,银行流水!A:A,0))</f>
        <v>trf. unico star europa s.l</v>
      </c>
      <c r="E3" s="5">
        <f>INDEX(银行流水!E:E,MATCH(A3,银行流水!A:A,0))</f>
        <v>-5601</v>
      </c>
      <c r="F3" s="5">
        <f>INDEX(银行流水!F:F,MATCH(A3,银行流水!A:A,0))</f>
        <v>102.38</v>
      </c>
      <c r="G3" s="5">
        <f>INDEX(银行日记账明细!T:T,MATCH(A3,银行日记账明细!D:D,0))</f>
        <v>-1</v>
      </c>
      <c r="H3">
        <f>INDEX(银行日记账明细!X:X,MATCH(A3,银行日记账明细!D:D,0))</f>
        <v>0</v>
      </c>
      <c r="I3">
        <f>INDEX(银行日记账明细!Y:Y,MATCH(A3,银行日记账明细!D:D,0))</f>
        <v>0</v>
      </c>
      <c r="J3" t="str">
        <f>INDEX(银行日记账明细!K:K,MATCH(A3,银行日记账明细!D:D,0))</f>
        <v>手续费</v>
      </c>
      <c r="K3" t="e">
        <f t="shared" ref="K3:K20" si="0">RIGHT(J3,LEN(J3)+1-FIND("UE",J3))</f>
        <v>#VALUE!</v>
      </c>
      <c r="L3" t="str">
        <f>INDEX(银行日记账明细!W:W,MATCH(A3,银行日记账明细!D:D,0))</f>
        <v>55030001            手续费</v>
      </c>
    </row>
    <row r="4" spans="1:12" x14ac:dyDescent="0.25">
      <c r="A4" s="7" t="s">
        <v>160</v>
      </c>
      <c r="G4" s="5">
        <f>INDEX(银行日记账明细!T:T,MATCH(A4,银行日记账明细!D:D,0))</f>
        <v>-5600</v>
      </c>
      <c r="H4">
        <f>INDEX(银行日记账明细!X:X,MATCH(A4,银行日记账明细!D:D,0))</f>
        <v>0</v>
      </c>
      <c r="I4">
        <f>INDEX(银行日记账明细!Y:Y,MATCH(A4,银行日记账明细!D:D,0))</f>
        <v>0</v>
      </c>
      <c r="J4" t="str">
        <f>INDEX(银行日记账明细!K:K,MATCH(A4,银行日记账明细!D:D,0))</f>
        <v>内部转账</v>
      </c>
      <c r="K4" t="e">
        <f t="shared" si="0"/>
        <v>#VALUE!</v>
      </c>
      <c r="L4" t="str">
        <f>INDEX(银行日记账明细!W:W,MATCH(A4,银行日记账明细!D:D,0))</f>
        <v>10090008            在途存款</v>
      </c>
    </row>
    <row r="5" spans="1:12" x14ac:dyDescent="0.25">
      <c r="A5" s="7">
        <v>1002</v>
      </c>
      <c r="B5" s="3" t="str">
        <f>INDEX(银行流水!B:B,MATCH(A5,银行流水!A:A,0))</f>
        <v>2023/8/29</v>
      </c>
      <c r="C5" s="3" t="str">
        <f>INDEX(银行流水!C:C,MATCH(A5,银行流水!A:A,0))</f>
        <v>2023/8/29</v>
      </c>
      <c r="D5" t="str">
        <f>INDEX(银行流水!D:D,MATCH(A5,银行流水!A:A,0))</f>
        <v>trf. multiprecios zhang boya s.l.</v>
      </c>
      <c r="E5" s="5">
        <f>INDEX(银行流水!E:E,MATCH(A5,银行流水!A:A,0))</f>
        <v>2526.25</v>
      </c>
      <c r="F5" s="5">
        <f>INDEX(银行流水!F:F,MATCH(A5,银行流水!A:A,0))</f>
        <v>5703.38</v>
      </c>
      <c r="G5" s="5">
        <f>INDEX(银行日记账明细!T:T,MATCH(A5,银行日记账明细!D:D,0))</f>
        <v>2526.25</v>
      </c>
      <c r="H5" t="str">
        <f>INDEX(银行日记账明细!X:X,MATCH(A5,银行日记账明细!D:D,0))</f>
        <v>MULTIPRECIOS ZHANG BOYA S.L</v>
      </c>
      <c r="I5" t="str">
        <f>INDEX(银行日记账明细!Y:Y,MATCH(A5,银行日记账明细!D:D,0))</f>
        <v>B90477217</v>
      </c>
      <c r="J5" t="str">
        <f>INDEX(银行日记账明细!K:K,MATCH(A5,银行日记账明细!D:D,0))</f>
        <v>multiprecios zhang boya s.l  UE23/1311</v>
      </c>
      <c r="K5" t="str">
        <f t="shared" si="0"/>
        <v>UE23/1311</v>
      </c>
      <c r="L5" t="str">
        <f>INDEX(银行日记账明细!W:W,MATCH(A5,银行日记账明细!D:D,0))</f>
        <v>1131                应收账款</v>
      </c>
    </row>
    <row r="6" spans="1:12" x14ac:dyDescent="0.25">
      <c r="A6" s="7">
        <v>1003</v>
      </c>
      <c r="B6" s="3" t="str">
        <f>INDEX(银行流水!B:B,MATCH(A6,银行流水!A:A,0))</f>
        <v>2023/8/29</v>
      </c>
      <c r="C6" s="3" t="str">
        <f>INDEX(银行流水!C:C,MATCH(A6,银行流水!A:A,0))</f>
        <v>2023/8/29</v>
      </c>
      <c r="D6" t="str">
        <f>INDEX(银行流水!D:D,MATCH(A6,银行流水!A:A,0))</f>
        <v>trf. minqing liu</v>
      </c>
      <c r="E6" s="5">
        <f>INDEX(银行流水!E:E,MATCH(A6,银行流水!A:A,0))</f>
        <v>669.21</v>
      </c>
      <c r="F6" s="5">
        <f>INDEX(银行流水!F:F,MATCH(A6,银行流水!A:A,0))</f>
        <v>3177.13</v>
      </c>
      <c r="G6" s="5">
        <f>INDEX(银行日记账明细!T:T,MATCH(A6,银行日记账明细!D:D,0))</f>
        <v>669.21</v>
      </c>
      <c r="H6" t="str">
        <f>INDEX(银行日记账明细!X:X,MATCH(A6,银行日记账明细!D:D,0))</f>
        <v>MINQING LIU</v>
      </c>
      <c r="I6" t="str">
        <f>INDEX(银行日记账明细!Y:Y,MATCH(A6,银行日记账明细!D:D,0))</f>
        <v>X8417807Z</v>
      </c>
      <c r="J6" t="str">
        <f>INDEX(银行日记账明细!K:K,MATCH(A6,银行日记账明细!D:D,0))</f>
        <v>minqing liu  UE23/1305</v>
      </c>
      <c r="K6" t="str">
        <f t="shared" si="0"/>
        <v>UE23/1305</v>
      </c>
      <c r="L6" t="str">
        <f>INDEX(银行日记账明细!W:W,MATCH(A6,银行日记账明细!D:D,0))</f>
        <v>1131                应收账款</v>
      </c>
    </row>
    <row r="7" spans="1:12" x14ac:dyDescent="0.25">
      <c r="A7" s="7">
        <v>1004</v>
      </c>
      <c r="B7" s="3" t="str">
        <f>INDEX(银行流水!B:B,MATCH(A7,银行流水!A:A,0))</f>
        <v>2023/8/26</v>
      </c>
      <c r="C7" s="3" t="str">
        <f>INDEX(银行流水!C:C,MATCH(A7,银行流水!A:A,0))</f>
        <v>2023/8/28</v>
      </c>
      <c r="D7" t="str">
        <f>INDEX(银行流水!D:D,MATCH(A7,银行流水!A:A,0))</f>
        <v>trf. xiaozhen chen</v>
      </c>
      <c r="E7" s="5">
        <f>INDEX(银行流水!E:E,MATCH(A7,银行流水!A:A,0))</f>
        <v>2464.61</v>
      </c>
      <c r="F7" s="5">
        <f>INDEX(银行流水!F:F,MATCH(A7,银行流水!A:A,0))</f>
        <v>2507.92</v>
      </c>
      <c r="G7" s="5">
        <f>INDEX(银行日记账明细!T:T,MATCH(A7,银行日记账明细!D:D,0))</f>
        <v>2464.61</v>
      </c>
      <c r="H7" t="str">
        <f>INDEX(银行日记账明细!X:X,MATCH(A7,银行日记账明细!D:D,0))</f>
        <v>XIAOZHEN CHEN</v>
      </c>
      <c r="I7" t="str">
        <f>INDEX(银行日记账明细!Y:Y,MATCH(A7,银行日记账明细!D:D,0))</f>
        <v>X4185881L</v>
      </c>
      <c r="J7" t="str">
        <f>INDEX(银行日记账明细!K:K,MATCH(A7,银行日记账明细!D:D,0))</f>
        <v>xiaozhen chen  UE23/1109  UE23/1119  UE23/1274</v>
      </c>
      <c r="K7" t="str">
        <f t="shared" si="0"/>
        <v>UE23/1109  UE23/1119  UE23/1274</v>
      </c>
      <c r="L7" t="str">
        <f>INDEX(银行日记账明细!W:W,MATCH(A7,银行日记账明细!D:D,0))</f>
        <v>1131                应收账款</v>
      </c>
    </row>
    <row r="8" spans="1:12" x14ac:dyDescent="0.25">
      <c r="A8" s="7" t="s">
        <v>163</v>
      </c>
      <c r="B8" s="3" t="str">
        <f>INDEX(银行流水!B:B,MATCH(A8,银行流水!A:A,0))</f>
        <v>2023/8/24</v>
      </c>
      <c r="C8" s="3" t="str">
        <f>INDEX(银行流水!C:C,MATCH(A8,银行流水!A:A,0))</f>
        <v>2023/8/24</v>
      </c>
      <c r="D8" t="str">
        <f>INDEX(银行流水!D:D,MATCH(A8,银行流水!A:A,0))</f>
        <v>trf. unico star europa s.l</v>
      </c>
      <c r="E8" s="5">
        <f>INDEX(银行流水!E:E,MATCH(A8,银行流水!A:A,0))</f>
        <v>-3201</v>
      </c>
      <c r="F8" s="5">
        <f>INDEX(银行流水!F:F,MATCH(A8,银行流水!A:A,0))</f>
        <v>43.31</v>
      </c>
      <c r="G8" s="5">
        <f>INDEX(银行日记账明细!T:T,MATCH(A8,银行日记账明细!D:D,0))</f>
        <v>-1</v>
      </c>
      <c r="H8">
        <f>INDEX(银行日记账明细!X:X,MATCH(A8,银行日记账明细!D:D,0))</f>
        <v>0</v>
      </c>
      <c r="I8">
        <f>INDEX(银行日记账明细!Y:Y,MATCH(A8,银行日记账明细!D:D,0))</f>
        <v>0</v>
      </c>
      <c r="J8" t="str">
        <f>INDEX(银行日记账明细!K:K,MATCH(A8,银行日记账明细!D:D,0))</f>
        <v>手续费</v>
      </c>
      <c r="K8" t="e">
        <f t="shared" si="0"/>
        <v>#VALUE!</v>
      </c>
      <c r="L8" t="str">
        <f>INDEX(银行日记账明细!W:W,MATCH(A8,银行日记账明细!D:D,0))</f>
        <v>55030001            手续费</v>
      </c>
    </row>
    <row r="9" spans="1:12" x14ac:dyDescent="0.25">
      <c r="A9" s="7" t="s">
        <v>164</v>
      </c>
      <c r="G9" s="5">
        <f>INDEX(银行日记账明细!T:T,MATCH(A9,银行日记账明细!D:D,0))</f>
        <v>-3200</v>
      </c>
      <c r="H9">
        <f>INDEX(银行日记账明细!X:X,MATCH(A9,银行日记账明细!D:D,0))</f>
        <v>0</v>
      </c>
      <c r="I9">
        <f>INDEX(银行日记账明细!Y:Y,MATCH(A9,银行日记账明细!D:D,0))</f>
        <v>0</v>
      </c>
      <c r="J9" t="str">
        <f>INDEX(银行日记账明细!K:K,MATCH(A9,银行日记账明细!D:D,0))</f>
        <v>内部转账 IBERCAJA</v>
      </c>
      <c r="K9" t="e">
        <f t="shared" si="0"/>
        <v>#VALUE!</v>
      </c>
      <c r="L9" t="str">
        <f>INDEX(银行日记账明细!W:W,MATCH(A9,银行日记账明细!D:D,0))</f>
        <v>10090008            在途存款</v>
      </c>
    </row>
    <row r="10" spans="1:12" x14ac:dyDescent="0.25">
      <c r="A10" s="7">
        <v>1006</v>
      </c>
      <c r="B10" s="3" t="str">
        <f>INDEX(银行流水!B:B,MATCH(A10,银行流水!A:A,0))</f>
        <v>2023/8/23</v>
      </c>
      <c r="C10" s="3" t="str">
        <f>INDEX(银行流水!C:C,MATCH(A10,银行流水!A:A,0))</f>
        <v>2023/8/23</v>
      </c>
      <c r="D10" t="str">
        <f>INDEX(银行流水!D:D,MATCH(A10,银行流水!A:A,0))</f>
        <v>trf. deco family, s.l.</v>
      </c>
      <c r="E10" s="5">
        <f>INDEX(银行流水!E:E,MATCH(A10,银行流水!A:A,0))</f>
        <v>3193.4</v>
      </c>
      <c r="F10" s="5">
        <f>INDEX(银行流水!F:F,MATCH(A10,银行流水!A:A,0))</f>
        <v>3244.31</v>
      </c>
      <c r="G10" s="5">
        <f>INDEX(银行日记账明细!T:T,MATCH(A10,银行日记账明细!D:D,0))</f>
        <v>3193.4</v>
      </c>
      <c r="H10" t="str">
        <f>INDEX(银行日记账明细!X:X,MATCH(A10,银行日记账明细!D:D,0))</f>
        <v>DECO FAMILY S.L 叶利君</v>
      </c>
      <c r="I10" t="str">
        <f>INDEX(银行日记账明细!Y:Y,MATCH(A10,银行日记账明细!D:D,0))</f>
        <v>B21607718</v>
      </c>
      <c r="J10" t="str">
        <f>INDEX(银行日记账明细!K:K,MATCH(A10,银行日记账明细!D:D,0))</f>
        <v>DECO FAMILY S.L  UE23/1285</v>
      </c>
      <c r="K10" t="str">
        <f t="shared" si="0"/>
        <v>UE23/1285</v>
      </c>
      <c r="L10" t="str">
        <f>INDEX(银行日记账明细!W:W,MATCH(A10,银行日记账明细!D:D,0))</f>
        <v>1131                应收账款</v>
      </c>
    </row>
    <row r="11" spans="1:12" x14ac:dyDescent="0.25">
      <c r="A11" s="7" t="s">
        <v>167</v>
      </c>
      <c r="B11" s="3" t="str">
        <f>INDEX(银行流水!B:B,MATCH(A11,银行流水!A:A,0))</f>
        <v>2023/8/16</v>
      </c>
      <c r="C11" s="3" t="str">
        <f>INDEX(银行流水!C:C,MATCH(A11,银行流水!A:A,0))</f>
        <v>2023/8/16</v>
      </c>
      <c r="D11" t="str">
        <f>INDEX(银行流水!D:D,MATCH(A11,银行流水!A:A,0))</f>
        <v>trf. unico star europa s.l</v>
      </c>
      <c r="E11" s="5">
        <f>INDEX(银行流水!E:E,MATCH(A11,银行流水!A:A,0))</f>
        <v>-1201</v>
      </c>
      <c r="F11" s="5">
        <f>INDEX(银行流水!F:F,MATCH(A11,银行流水!A:A,0))</f>
        <v>50.91</v>
      </c>
      <c r="G11" s="5">
        <f>INDEX(银行日记账明细!T:T,MATCH(A11,银行日记账明细!D:D,0))</f>
        <v>-1</v>
      </c>
      <c r="H11">
        <f>INDEX(银行日记账明细!X:X,MATCH(A11,银行日记账明细!D:D,0))</f>
        <v>0</v>
      </c>
      <c r="I11">
        <f>INDEX(银行日记账明细!Y:Y,MATCH(A11,银行日记账明细!D:D,0))</f>
        <v>0</v>
      </c>
      <c r="J11" t="str">
        <f>INDEX(银行日记账明细!K:K,MATCH(A11,银行日记账明细!D:D,0))</f>
        <v>内部转账 IBERCAJA 手续费</v>
      </c>
      <c r="K11" t="e">
        <f t="shared" si="0"/>
        <v>#VALUE!</v>
      </c>
      <c r="L11" t="str">
        <f>INDEX(银行日记账明细!W:W,MATCH(A11,银行日记账明细!D:D,0))</f>
        <v>55030001            手续费</v>
      </c>
    </row>
    <row r="12" spans="1:12" x14ac:dyDescent="0.25">
      <c r="A12" s="7" t="s">
        <v>168</v>
      </c>
      <c r="G12" s="5">
        <f>INDEX(银行日记账明细!T:T,MATCH(A12,银行日记账明细!D:D,0))</f>
        <v>-1200</v>
      </c>
      <c r="H12">
        <f>INDEX(银行日记账明细!X:X,MATCH(A12,银行日记账明细!D:D,0))</f>
        <v>0</v>
      </c>
      <c r="I12">
        <f>INDEX(银行日记账明细!Y:Y,MATCH(A12,银行日记账明细!D:D,0))</f>
        <v>0</v>
      </c>
      <c r="J12" t="str">
        <f>INDEX(银行日记账明细!K:K,MATCH(A12,银行日记账明细!D:D,0))</f>
        <v>内部转账 IBERCAJA</v>
      </c>
      <c r="K12" t="e">
        <f t="shared" si="0"/>
        <v>#VALUE!</v>
      </c>
      <c r="L12" t="str">
        <f>INDEX(银行日记账明细!W:W,MATCH(A12,银行日记账明细!D:D,0))</f>
        <v>10090008            在途存款</v>
      </c>
    </row>
    <row r="13" spans="1:12" x14ac:dyDescent="0.25">
      <c r="A13" s="7">
        <v>1008</v>
      </c>
      <c r="B13" s="3" t="str">
        <f>INDEX(银行流水!B:B,MATCH(A13,银行流水!A:A,0))</f>
        <v>2023/8/12</v>
      </c>
      <c r="C13" s="3" t="str">
        <f>INDEX(银行流水!C:C,MATCH(A13,银行流水!A:A,0))</f>
        <v>2023/8/14</v>
      </c>
      <c r="D13" t="str">
        <f>INDEX(银行流水!D:D,MATCH(A13,银行流水!A:A,0))</f>
        <v>trf. xiang wang 2020 s.l.</v>
      </c>
      <c r="E13" s="5">
        <f>INDEX(银行流水!E:E,MATCH(A13,银行流水!A:A,0))</f>
        <v>389.15</v>
      </c>
      <c r="F13" s="5">
        <f>INDEX(银行流水!F:F,MATCH(A13,银行流水!A:A,0))</f>
        <v>1251.9100000000001</v>
      </c>
      <c r="G13" s="5">
        <f>INDEX(银行日记账明细!T:T,MATCH(A13,银行日记账明细!D:D,0))</f>
        <v>389.15</v>
      </c>
      <c r="H13" t="str">
        <f>INDEX(银行日记账明细!X:X,MATCH(A13,银行日记账明细!D:D,0))</f>
        <v>XIANG WANG 2020 S.L.</v>
      </c>
      <c r="I13" t="str">
        <f>INDEX(银行日记账明细!Y:Y,MATCH(A13,银行日记账明细!D:D,0))</f>
        <v>B02818953</v>
      </c>
      <c r="J13" t="str">
        <f>INDEX(银行日记账明细!K:K,MATCH(A13,银行日记账明细!D:D,0))</f>
        <v>xiang wang 2020 s.l  UE23/1253</v>
      </c>
      <c r="K13" t="str">
        <f t="shared" si="0"/>
        <v>UE23/1253</v>
      </c>
      <c r="L13" t="str">
        <f>INDEX(银行日记账明细!W:W,MATCH(A13,银行日记账明细!D:D,0))</f>
        <v>1131                应收账款</v>
      </c>
    </row>
    <row r="14" spans="1:12" x14ac:dyDescent="0.25">
      <c r="A14" s="7">
        <v>1009</v>
      </c>
      <c r="B14" s="3" t="str">
        <f>INDEX(银行流水!B:B,MATCH(A14,银行流水!A:A,0))</f>
        <v>2023/8/9</v>
      </c>
      <c r="C14" s="3" t="str">
        <f>INDEX(银行流水!C:C,MATCH(A14,银行流水!A:A,0))</f>
        <v>2023/8/9</v>
      </c>
      <c r="D14" t="str">
        <f>INDEX(银行流水!D:D,MATCH(A14,银行流水!A:A,0))</f>
        <v>trf. euro cash family fa s.l.</v>
      </c>
      <c r="E14" s="5">
        <f>INDEX(银行流水!E:E,MATCH(A14,银行流水!A:A,0))</f>
        <v>764.8</v>
      </c>
      <c r="F14" s="5">
        <f>INDEX(银行流水!F:F,MATCH(A14,银行流水!A:A,0))</f>
        <v>862.76</v>
      </c>
      <c r="G14" s="5">
        <f>INDEX(银行日记账明细!T:T,MATCH(A14,银行日记账明细!D:D,0))</f>
        <v>764.8</v>
      </c>
      <c r="H14" t="str">
        <f>INDEX(银行日记账明细!X:X,MATCH(A14,银行日记账明细!D:D,0))</f>
        <v>EURO CASH FAMILIA FA, S.L</v>
      </c>
      <c r="I14" t="str">
        <f>INDEX(银行日记账明细!Y:Y,MATCH(A14,银行日记账明细!D:D,0))</f>
        <v>B90314378</v>
      </c>
      <c r="J14" t="str">
        <f>INDEX(银行日记账明细!K:K,MATCH(A14,银行日记账明细!D:D,0))</f>
        <v>EURO CASH FAMILIA FA, S.L  UE23/1189</v>
      </c>
      <c r="K14" t="str">
        <f t="shared" si="0"/>
        <v>UE23/1189</v>
      </c>
      <c r="L14" t="str">
        <f>INDEX(银行日记账明细!W:W,MATCH(A14,银行日记账明细!D:D,0))</f>
        <v>1131                应收账款</v>
      </c>
    </row>
    <row r="15" spans="1:12" x14ac:dyDescent="0.25">
      <c r="A15" s="7" t="s">
        <v>171</v>
      </c>
      <c r="B15" s="3" t="str">
        <f>INDEX(银行流水!B:B,MATCH(A15,银行流水!A:A,0))</f>
        <v>2023/8/7</v>
      </c>
      <c r="C15" s="3" t="str">
        <f>INDEX(银行流水!C:C,MATCH(A15,银行流水!A:A,0))</f>
        <v>2023/8/7</v>
      </c>
      <c r="D15" t="str">
        <f>INDEX(银行流水!D:D,MATCH(A15,银行流水!A:A,0))</f>
        <v>trf. unico star europa s.l</v>
      </c>
      <c r="E15" s="5">
        <f>INDEX(银行流水!E:E,MATCH(A15,银行流水!A:A,0))</f>
        <v>-2601</v>
      </c>
      <c r="F15" s="5">
        <f>INDEX(银行流水!F:F,MATCH(A15,银行流水!A:A,0))</f>
        <v>97.96</v>
      </c>
      <c r="G15" s="5">
        <f>INDEX(银行日记账明细!T:T,MATCH(A15,银行日记账明细!D:D,0))</f>
        <v>-1</v>
      </c>
      <c r="H15">
        <f>INDEX(银行日记账明细!X:X,MATCH(A15,银行日记账明细!D:D,0))</f>
        <v>0</v>
      </c>
      <c r="I15">
        <f>INDEX(银行日记账明细!Y:Y,MATCH(A15,银行日记账明细!D:D,0))</f>
        <v>0</v>
      </c>
      <c r="J15" t="str">
        <f>INDEX(银行日记账明细!K:K,MATCH(A15,银行日记账明细!D:D,0))</f>
        <v>手续费</v>
      </c>
      <c r="K15" t="e">
        <f t="shared" si="0"/>
        <v>#VALUE!</v>
      </c>
      <c r="L15" t="str">
        <f>INDEX(银行日记账明细!W:W,MATCH(A15,银行日记账明细!D:D,0))</f>
        <v>55030001            手续费</v>
      </c>
    </row>
    <row r="16" spans="1:12" x14ac:dyDescent="0.25">
      <c r="A16" s="7" t="s">
        <v>172</v>
      </c>
      <c r="G16" s="5">
        <f>INDEX(银行日记账明细!T:T,MATCH(A16,银行日记账明细!D:D,0))</f>
        <v>-2600</v>
      </c>
      <c r="H16">
        <f>INDEX(银行日记账明细!X:X,MATCH(A16,银行日记账明细!D:D,0))</f>
        <v>0</v>
      </c>
      <c r="I16">
        <f>INDEX(银行日记账明细!Y:Y,MATCH(A16,银行日记账明细!D:D,0))</f>
        <v>0</v>
      </c>
      <c r="J16" t="str">
        <f>INDEX(银行日记账明细!K:K,MATCH(A16,银行日记账明细!D:D,0))</f>
        <v>内部转账 IBERCAJA</v>
      </c>
      <c r="K16" t="e">
        <f t="shared" si="0"/>
        <v>#VALUE!</v>
      </c>
      <c r="L16" t="str">
        <f>INDEX(银行日记账明细!W:W,MATCH(A16,银行日记账明细!D:D,0))</f>
        <v>10090008            在途存款</v>
      </c>
    </row>
    <row r="17" spans="1:12" x14ac:dyDescent="0.25">
      <c r="A17" s="7">
        <v>1011</v>
      </c>
      <c r="B17" s="3" t="str">
        <f>INDEX(银行流水!B:B,MATCH(A17,银行流水!A:A,0))</f>
        <v>2023/8/5</v>
      </c>
      <c r="C17" s="3" t="str">
        <f>INDEX(银行流水!C:C,MATCH(A17,银行流水!A:A,0))</f>
        <v>2023/8/7</v>
      </c>
      <c r="D17" t="str">
        <f>INDEX(银行流水!D:D,MATCH(A17,银行流水!A:A,0))</f>
        <v>trf. union huelvasia s.l.</v>
      </c>
      <c r="E17" s="5">
        <f>INDEX(银行流水!E:E,MATCH(A17,银行流水!A:A,0))</f>
        <v>420.83</v>
      </c>
      <c r="F17" s="5">
        <f>INDEX(银行流水!F:F,MATCH(A17,银行流水!A:A,0))</f>
        <v>2698.96</v>
      </c>
      <c r="G17" s="5">
        <f>INDEX(银行日记账明细!T:T,MATCH(A17,银行日记账明细!D:D,0))</f>
        <v>420.83</v>
      </c>
      <c r="H17" t="str">
        <f>INDEX(银行日记账明细!X:X,MATCH(A17,银行日记账明细!D:D,0))</f>
        <v>UNION HUELVASIA S.L</v>
      </c>
      <c r="I17" t="str">
        <f>INDEX(银行日记账明细!Y:Y,MATCH(A17,银行日记账明细!D:D,0))</f>
        <v>B09681883</v>
      </c>
      <c r="J17" t="str">
        <f>INDEX(银行日记账明细!K:K,MATCH(A17,银行日记账明细!D:D,0))</f>
        <v>union huelvasia s.l  UE23/1197</v>
      </c>
      <c r="K17" t="str">
        <f t="shared" si="0"/>
        <v>UE23/1197</v>
      </c>
      <c r="L17" t="str">
        <f>INDEX(银行日记账明细!W:W,MATCH(A17,银行日记账明细!D:D,0))</f>
        <v>1131                应收账款</v>
      </c>
    </row>
    <row r="18" spans="1:12" x14ac:dyDescent="0.25">
      <c r="A18" s="7">
        <v>1012</v>
      </c>
      <c r="B18" s="3" t="str">
        <f>INDEX(银行流水!B:B,MATCH(A18,银行流水!A:A,0))</f>
        <v>2023/8/4</v>
      </c>
      <c r="C18" s="3" t="str">
        <f>INDEX(银行流水!C:C,MATCH(A18,银行流水!A:A,0))</f>
        <v>2023/8/4</v>
      </c>
      <c r="D18" t="str">
        <f>INDEX(银行流水!D:D,MATCH(A18,银行流水!A:A,0))</f>
        <v>trf. ke jin</v>
      </c>
      <c r="E18" s="5">
        <f>INDEX(银行流水!E:E,MATCH(A18,银行流水!A:A,0))</f>
        <v>261.12</v>
      </c>
      <c r="F18" s="5">
        <f>INDEX(银行流水!F:F,MATCH(A18,银行流水!A:A,0))</f>
        <v>2278.13</v>
      </c>
      <c r="G18" s="5">
        <f>INDEX(银行日记账明细!T:T,MATCH(A18,银行日记账明细!D:D,0))</f>
        <v>261.12</v>
      </c>
      <c r="H18" t="str">
        <f>INDEX(银行日记账明细!X:X,MATCH(A18,银行日记账明细!D:D,0))</f>
        <v>JIANWEI JIN</v>
      </c>
      <c r="I18" t="str">
        <f>INDEX(银行日记账明细!Y:Y,MATCH(A18,银行日记账明细!D:D,0))</f>
        <v>X3980278J</v>
      </c>
      <c r="J18" t="str">
        <f>INDEX(银行日记账明细!K:K,MATCH(A18,银行日记账明细!D:D,0))</f>
        <v>JIANWEI JIN  UE23/1188</v>
      </c>
      <c r="K18" t="str">
        <f t="shared" si="0"/>
        <v>UE23/1188</v>
      </c>
      <c r="L18" t="str">
        <f>INDEX(银行日记账明细!W:W,MATCH(A18,银行日记账明细!D:D,0))</f>
        <v>1131                应收账款</v>
      </c>
    </row>
    <row r="19" spans="1:12" x14ac:dyDescent="0.25">
      <c r="A19" s="7">
        <v>1013</v>
      </c>
      <c r="B19" s="3" t="str">
        <f>INDEX(银行流水!B:B,MATCH(A19,银行流水!A:A,0))</f>
        <v>2023/8/4</v>
      </c>
      <c r="C19" s="3" t="str">
        <f>INDEX(银行流水!C:C,MATCH(A19,银行流水!A:A,0))</f>
        <v>2023/8/4</v>
      </c>
      <c r="D19" t="str">
        <f>INDEX(银行流水!D:D,MATCH(A19,银行流水!A:A,0))</f>
        <v>trf. ke jin</v>
      </c>
      <c r="E19" s="5">
        <f>INDEX(银行流水!E:E,MATCH(A19,银行流水!A:A,0))</f>
        <v>266.5</v>
      </c>
      <c r="F19" s="5">
        <f>INDEX(银行流水!F:F,MATCH(A19,银行流水!A:A,0))</f>
        <v>2017.01</v>
      </c>
      <c r="G19" s="5">
        <f>INDEX(银行日记账明细!T:T,MATCH(A19,银行日记账明细!D:D,0))</f>
        <v>266.5</v>
      </c>
      <c r="H19" t="str">
        <f>INDEX(银行日记账明细!X:X,MATCH(A19,银行日记账明细!D:D,0))</f>
        <v>KE JIN</v>
      </c>
      <c r="I19" t="str">
        <f>INDEX(银行日记账明细!Y:Y,MATCH(A19,银行日记账明细!D:D,0))</f>
        <v>X7590852R</v>
      </c>
      <c r="J19" t="str">
        <f>INDEX(银行日记账明细!K:K,MATCH(A19,银行日记账明细!D:D,0))</f>
        <v>ke jin  UE23/1219</v>
      </c>
      <c r="K19" t="str">
        <f t="shared" si="0"/>
        <v>UE23/1219</v>
      </c>
      <c r="L19" t="str">
        <f>INDEX(银行日记账明细!W:W,MATCH(A19,银行日记账明细!D:D,0))</f>
        <v>1131                应收账款</v>
      </c>
    </row>
    <row r="20" spans="1:12" x14ac:dyDescent="0.25">
      <c r="A20" s="7">
        <v>1014</v>
      </c>
      <c r="B20" s="3" t="str">
        <f>INDEX(银行流水!B:B,MATCH(A20,银行流水!A:A,0))</f>
        <v>2023/8/3</v>
      </c>
      <c r="C20" s="3" t="str">
        <f>INDEX(银行流水!C:C,MATCH(A20,银行流水!A:A,0))</f>
        <v>2023/8/3</v>
      </c>
      <c r="D20" t="str">
        <f>INDEX(银行流水!D:D,MATCH(A20,银行流水!A:A,0))</f>
        <v>trf. da lin</v>
      </c>
      <c r="E20" s="5">
        <f>INDEX(银行流水!E:E,MATCH(A20,银行流水!A:A,0))</f>
        <v>250.22</v>
      </c>
      <c r="F20" s="5">
        <f>INDEX(银行流水!F:F,MATCH(A20,银行流水!A:A,0))</f>
        <v>1750.51</v>
      </c>
      <c r="G20" s="5">
        <f>INDEX(银行日记账明细!T:T,MATCH(A20,银行日记账明细!D:D,0))</f>
        <v>250.22</v>
      </c>
      <c r="H20" t="str">
        <f>INDEX(银行日记账明细!X:X,MATCH(A20,银行日记账明细!D:D,0))</f>
        <v>MIAOPING LI</v>
      </c>
      <c r="I20" t="str">
        <f>INDEX(银行日记账明细!Y:Y,MATCH(A20,银行日记账明细!D:D,0))</f>
        <v>X4383226R</v>
      </c>
      <c r="J20" t="str">
        <f>INDEX(银行日记账明细!K:K,MATCH(A20,银行日记账明细!D:D,0))</f>
        <v>MIAOPING LI  UE23/1213</v>
      </c>
      <c r="K20" t="str">
        <f t="shared" si="0"/>
        <v>UE23/1213</v>
      </c>
      <c r="L20" t="str">
        <f>INDEX(银行日记账明细!W:W,MATCH(A20,银行日记账明细!D:D,0))</f>
        <v>1131                应收账款</v>
      </c>
    </row>
  </sheetData>
  <autoFilter ref="A2:K3" xr:uid="{23DDC348-C93D-40F6-B115-BBFF0C5A6D47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银行流水</vt:lpstr>
      <vt:lpstr>银行日记账明细</vt:lpstr>
      <vt:lpstr>发送模板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biao</dc:creator>
  <cp:lastModifiedBy>biao</cp:lastModifiedBy>
  <dcterms:created xsi:type="dcterms:W3CDTF">2015-06-05T18:19:34Z</dcterms:created>
  <dcterms:modified xsi:type="dcterms:W3CDTF">2023-09-04T10:22:04Z</dcterms:modified>
</cp:coreProperties>
</file>