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 工作文件\002 银行日记账\03 unico\202309 月末银行上报数据\"/>
    </mc:Choice>
  </mc:AlternateContent>
  <xr:revisionPtr revIDLastSave="0" documentId="13_ncr:1_{5E734EC3-3485-4182-A50F-B9FA1EC8FB27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发送模板!$A$2:$K$3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3" l="1"/>
  <c r="K4" i="3"/>
  <c r="B5" i="2" l="1"/>
  <c r="C5" i="2" s="1"/>
  <c r="E5" i="2"/>
  <c r="B6" i="2"/>
  <c r="C6" i="2" s="1"/>
  <c r="E6" i="2"/>
  <c r="B7" i="2"/>
  <c r="C7" i="2"/>
  <c r="E7" i="2"/>
  <c r="B8" i="2"/>
  <c r="C8" i="2" s="1"/>
  <c r="E8" i="2"/>
  <c r="B9" i="2"/>
  <c r="C9" i="2" s="1"/>
  <c r="E9" i="2"/>
  <c r="B10" i="2"/>
  <c r="C10" i="2" s="1"/>
  <c r="E10" i="2"/>
  <c r="B5" i="3"/>
  <c r="C5" i="3"/>
  <c r="D5" i="3"/>
  <c r="E5" i="3"/>
  <c r="F5" i="3"/>
  <c r="G5" i="3"/>
  <c r="J5" i="3"/>
  <c r="L5" i="3"/>
  <c r="B6" i="3"/>
  <c r="C6" i="3"/>
  <c r="D6" i="3"/>
  <c r="E6" i="3"/>
  <c r="F6" i="3"/>
  <c r="G6" i="3"/>
  <c r="J6" i="3"/>
  <c r="L6" i="3"/>
  <c r="B7" i="3"/>
  <c r="C7" i="3"/>
  <c r="D7" i="3"/>
  <c r="E7" i="3"/>
  <c r="F7" i="3"/>
  <c r="G7" i="3"/>
  <c r="J7" i="3"/>
  <c r="L7" i="3"/>
  <c r="B8" i="3"/>
  <c r="C8" i="3"/>
  <c r="D8" i="3"/>
  <c r="E8" i="3"/>
  <c r="F8" i="3"/>
  <c r="G8" i="3"/>
  <c r="J8" i="3"/>
  <c r="L8" i="3"/>
  <c r="B9" i="3"/>
  <c r="C9" i="3"/>
  <c r="D9" i="3"/>
  <c r="E9" i="3"/>
  <c r="F9" i="3"/>
  <c r="G9" i="3"/>
  <c r="J9" i="3"/>
  <c r="L9" i="3"/>
  <c r="B10" i="3"/>
  <c r="C10" i="3"/>
  <c r="D10" i="3"/>
  <c r="E10" i="3"/>
  <c r="F10" i="3"/>
  <c r="G10" i="3"/>
  <c r="H10" i="3"/>
  <c r="I10" i="3"/>
  <c r="J10" i="3"/>
  <c r="L10" i="3"/>
  <c r="I4" i="3"/>
  <c r="H4" i="3"/>
  <c r="J4" i="3"/>
  <c r="J3" i="3"/>
  <c r="G4" i="3"/>
  <c r="L4" i="3"/>
  <c r="E4" i="2"/>
  <c r="B4" i="3"/>
  <c r="C4" i="3"/>
  <c r="D4" i="3"/>
  <c r="E4" i="3"/>
  <c r="B4" i="2" s="1"/>
  <c r="C4" i="2" s="1"/>
  <c r="F4" i="3"/>
  <c r="F3" i="3"/>
  <c r="E3" i="3"/>
  <c r="D3" i="3"/>
  <c r="C3" i="3"/>
  <c r="B3" i="3"/>
  <c r="L3" i="3"/>
  <c r="G3" i="3"/>
  <c r="E3" i="2"/>
  <c r="B3" i="2" l="1"/>
  <c r="C3" i="2" s="1"/>
</calcChain>
</file>

<file path=xl/sharedStrings.xml><?xml version="1.0" encoding="utf-8"?>
<sst xmlns="http://schemas.openxmlformats.org/spreadsheetml/2006/main" count="237" uniqueCount="101">
  <si>
    <t>Fecha</t>
  </si>
  <si>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</si>
  <si>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</si>
  <si>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</si>
  <si>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</si>
  <si>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</si>
  <si>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</si>
  <si>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</si>
  <si>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</si>
  <si>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</si>
  <si>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</si>
  <si>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</si>
  <si>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</si>
  <si>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</si>
  <si>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摘要</t>
  </si>
  <si>
    <t>票据号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</si>
  <si>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</si>
  <si>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</si>
  <si>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</si>
  <si>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</si>
  <si>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</si>
  <si>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</si>
  <si>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</si>
  <si>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</si>
  <si>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</si>
  <si>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</si>
  <si>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</si>
  <si>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</si>
  <si>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</si>
  <si>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</si>
  <si>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</si>
  <si>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</si>
  <si>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</si>
  <si>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</si>
  <si>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</si>
  <si>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</si>
  <si>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</si>
  <si>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</si>
  <si>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</si>
  <si>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</si>
  <si>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</si>
  <si>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</si>
  <si>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</si>
  <si>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</si>
  <si>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</si>
  <si>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</si>
  <si>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</si>
  <si>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</si>
  <si>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</si>
  <si>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</si>
  <si>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</si>
  <si>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55030001            手续费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</si>
  <si>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</si>
  <si>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</si>
  <si>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</si>
  <si>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</si>
  <si>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</si>
  <si>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</si>
  <si>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550220030002        管理费用-董事会费用-福利费</t>
  </si>
  <si>
    <t>科目</t>
    <phoneticPr fontId="1" type="noConversion"/>
  </si>
  <si>
    <t>F. valor</t>
  </si>
  <si>
    <t xml:space="preserve">RECIBO CAJAMAR VIDA S.A. DE SEG. Y REASEGUROS     </t>
  </si>
  <si>
    <t>Concepto</t>
    <phoneticPr fontId="1" type="noConversion"/>
  </si>
  <si>
    <t>Concepto</t>
    <phoneticPr fontId="1" type="noConversion"/>
  </si>
  <si>
    <t>齐战军</t>
  </si>
  <si>
    <t>银付-3</t>
  </si>
  <si>
    <t>COMISION MTO. ACTIVIDAD  手续费</t>
  </si>
  <si>
    <t>1131                应收账款</t>
  </si>
  <si>
    <t xml:space="preserve">COMISION MTO. ACTIVIDAD
202307312023083110000000000000000000    REF: L230996813                        </t>
  </si>
  <si>
    <t xml:space="preserve">TRANSFERENCIA RECIBIDA PAGO FACTURA 1176
TRANSFERENCIA                           MERCA MUSEROS S.L.                     </t>
  </si>
  <si>
    <t xml:space="preserve">COMISION  TARJETA
553893******3657:CUOTA MANTENIMIENTO TA                     </t>
  </si>
  <si>
    <t xml:space="preserve">REMUNERACIÓN CAPITAL SOCIAL
LIQ SEMESTR SOCIO: 0001849678 30/06/2023                                       </t>
  </si>
  <si>
    <t xml:space="preserve">IMPUESTO DE RENTAS DE CAPITAL (I.R.C) REMUNERACIÓN CAP. SOCIAL LIQ SEMESTR SOCIO: 0001849678 30/06/2023                                       </t>
  </si>
  <si>
    <t xml:space="preserve">TRSF.DE
PAGAR FACTURA UE23/0001444              BROTHERS YE MARKET S.L                 </t>
  </si>
  <si>
    <t>YHDK000017655</t>
  </si>
  <si>
    <t>银收-22</t>
  </si>
  <si>
    <t>MERCA MUSERO S.L  UE23/1176</t>
  </si>
  <si>
    <t>MERCA MUSERO S.L</t>
  </si>
  <si>
    <t>B98688443</t>
  </si>
  <si>
    <t>YHDK000017699</t>
  </si>
  <si>
    <t>银付-10</t>
  </si>
  <si>
    <t>COMISION TARJETA  手续费</t>
  </si>
  <si>
    <t>YHDK000017700</t>
  </si>
  <si>
    <t>银收-77</t>
  </si>
  <si>
    <t>REMUNERACIóN CAPITAL SOCIAL LIQ 利息</t>
  </si>
  <si>
    <t>55030002            利息</t>
  </si>
  <si>
    <t>YHDK000017912</t>
  </si>
  <si>
    <t>银付-53</t>
  </si>
  <si>
    <t>IMPUESTO DE RENTAS DE CAPITAL (I.R.C) REMUNERACIóN CAP. SOCIAL LIQ  利息税</t>
  </si>
  <si>
    <t>YHDK000017913</t>
  </si>
  <si>
    <t>银付-75</t>
  </si>
  <si>
    <t>RECIBO CAJAMAR VIDA S.A. DE SEG. Y REASEGUROS 法人保险 JIN ZHENG</t>
  </si>
  <si>
    <t>YHDK000017982</t>
  </si>
  <si>
    <t>银付-86</t>
  </si>
  <si>
    <t>RECIBO CAJAMAR VIDA S.A. DE SEG. Y REASEGUROS 法人保险 YI JIE  JIN CHEN</t>
  </si>
  <si>
    <t>YHDK000018047</t>
  </si>
  <si>
    <t>银收-135</t>
  </si>
  <si>
    <t>BROTHERS YE MARKET S.L  UE23/1444</t>
  </si>
  <si>
    <t>BROTHERS YE MARKET S.L</t>
  </si>
  <si>
    <t>B66844622</t>
  </si>
  <si>
    <t>YHDK000018048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</si>
</sst>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  <numFmt numFmtId="180" formatCode="dd/mm/yyyy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sz val="10"/>
      <name val="Arial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6" fillId="0" borderId="0"/>
  </cellStyleXfs>
  <cellXfs count="23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0" fontId="5" fillId="0" borderId="0" xfId="2"/>
    <xf numFmtId="180" fontId="5" fillId="0" borderId="0" xfId="2" applyNumberFormat="1"/>
    <xf numFmtId="0" fontId="4" fillId="0" borderId="1" xfId="3" applyFont="1" applyBorder="1"/>
    <xf numFmtId="178" fontId="4" fillId="0" borderId="1" xfId="3" applyNumberFormat="1" applyFont="1" applyBorder="1"/>
  </cellXfs>
  <cellStyles count="4">
    <cellStyle name="常规" xfId="0" builtinId="0"/>
    <cellStyle name="常规 2" xfId="1" xr:uid="{D11DCB92-70B5-4F71-99A7-4B56C587851B}"/>
    <cellStyle name="常规 3" xfId="2" xr:uid="{C9FEBD8E-9B81-4E21-BD5D-5FC5AC60A154}"/>
    <cellStyle name="常规 4" xfId="3" xr:uid="{6C14E5F1-04ED-468A-9CB0-1989993CAD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2" sqref="A2:A9"/>
    </sheetView>
  </sheetViews>
  <sheetFormatPr defaultRowHeight="13.8" x14ac:dyDescent="0.25"/>
  <cols>
    <col min="1" max="1" width="8.88671875" style="7"/>
    <col min="2" max="3" width="14.21875" customWidth="1"/>
    <col min="4" max="4" width="52.21875" customWidth="1"/>
    <col min="5" max="5" width="10.88671875" customWidth="1"/>
    <col min="6" max="6" width="10.5546875" customWidth="1"/>
  </cols>
  <sheetData>
    <row r="1" spans="1:6" x14ac:dyDescent="0.25">
      <c r="A1" s="8" t="s">
        <v>52</v>
      </c>
      <c r="B1" t="s">
        <v>0</v>
      </c>
      <c r="C1" t="s">
        <v>60</v>
      </c>
      <c r="D1" t="s">
        <v>62</v>
      </c>
      <c r="E1" t="s">
        <v>3</v>
      </c>
      <c r="F1" t="s">
        <v>4</v>
      </c>
    </row>
    <row r="2" spans="1:6" x14ac:dyDescent="0.25">
      <c r="A2" s="7">
        <v>1001</v>
      </c>
      <c r="B2" s="20">
        <v>45170</v>
      </c>
      <c r="C2" s="20">
        <v>45169</v>
      </c>
      <c r="D2" s="19" t="s">
        <v>68</v>
      </c>
      <c r="E2" s="19">
        <v>-12</v>
      </c>
      <c r="F2" s="19">
        <v>1398.1</v>
      </c>
    </row>
    <row r="3" spans="1:6" x14ac:dyDescent="0.25">
      <c r="A3" s="7">
        <v>1002</v>
      </c>
      <c r="B3" s="20">
        <v>45174</v>
      </c>
      <c r="C3" s="20">
        <v>45174</v>
      </c>
      <c r="D3" s="19" t="s">
        <v>69</v>
      </c>
      <c r="E3" s="19">
        <v>452.25</v>
      </c>
      <c r="F3" s="19">
        <v>1850.35</v>
      </c>
    </row>
    <row r="4" spans="1:6" x14ac:dyDescent="0.25">
      <c r="A4" s="7">
        <v>1003</v>
      </c>
      <c r="B4" s="20">
        <v>45174</v>
      </c>
      <c r="C4" s="20">
        <v>45174</v>
      </c>
      <c r="D4" s="19" t="s">
        <v>70</v>
      </c>
      <c r="E4" s="19">
        <v>-45</v>
      </c>
      <c r="F4" s="19">
        <v>1805.35</v>
      </c>
    </row>
    <row r="5" spans="1:6" x14ac:dyDescent="0.25">
      <c r="A5" s="7">
        <v>1004</v>
      </c>
      <c r="B5" s="20">
        <v>45178</v>
      </c>
      <c r="C5" s="20">
        <v>45178</v>
      </c>
      <c r="D5" s="19" t="s">
        <v>71</v>
      </c>
      <c r="E5" s="19">
        <v>7.33</v>
      </c>
      <c r="F5" s="19">
        <v>1812.68</v>
      </c>
    </row>
    <row r="6" spans="1:6" x14ac:dyDescent="0.25">
      <c r="A6" s="7">
        <v>1005</v>
      </c>
      <c r="B6" s="20">
        <v>45178</v>
      </c>
      <c r="C6" s="20">
        <v>45178</v>
      </c>
      <c r="D6" s="19" t="s">
        <v>72</v>
      </c>
      <c r="E6" s="19">
        <v>-1.39</v>
      </c>
      <c r="F6" s="19">
        <v>1811.29</v>
      </c>
    </row>
    <row r="7" spans="1:6" x14ac:dyDescent="0.25">
      <c r="A7" s="7">
        <v>1006</v>
      </c>
      <c r="B7" s="20">
        <v>45184</v>
      </c>
      <c r="C7" s="20">
        <v>45184</v>
      </c>
      <c r="D7" s="19" t="s">
        <v>61</v>
      </c>
      <c r="E7" s="19">
        <v>-77.31</v>
      </c>
      <c r="F7" s="19">
        <v>1733.98</v>
      </c>
    </row>
    <row r="8" spans="1:6" x14ac:dyDescent="0.25">
      <c r="A8" s="7">
        <v>1007</v>
      </c>
      <c r="B8" s="20">
        <v>45188</v>
      </c>
      <c r="C8" s="20">
        <v>45188</v>
      </c>
      <c r="D8" s="19" t="s">
        <v>61</v>
      </c>
      <c r="E8" s="19">
        <v>-51.37</v>
      </c>
      <c r="F8" s="19">
        <v>1682.61</v>
      </c>
    </row>
    <row r="9" spans="1:6" x14ac:dyDescent="0.25">
      <c r="A9" s="7">
        <v>1008</v>
      </c>
      <c r="B9" s="20">
        <v>45188</v>
      </c>
      <c r="C9" s="20">
        <v>45188</v>
      </c>
      <c r="D9" s="19" t="s">
        <v>73</v>
      </c>
      <c r="E9" s="19">
        <v>259.70999999999998</v>
      </c>
      <c r="F9" s="19">
        <v>1942.32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10"/>
  <sheetViews>
    <sheetView workbookViewId="0">
      <pane ySplit="2" topLeftCell="A3" activePane="bottomLeft" state="frozen"/>
      <selection pane="bottomLeft" activeCell="E20" sqref="E20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17" t="s">
        <v>10</v>
      </c>
      <c r="G1" s="18" t="s">
        <v>11</v>
      </c>
      <c r="H1" s="17" t="s">
        <v>12</v>
      </c>
      <c r="I1" s="17" t="s">
        <v>13</v>
      </c>
      <c r="J1" s="18" t="s">
        <v>14</v>
      </c>
      <c r="K1" s="18" t="s">
        <v>15</v>
      </c>
      <c r="L1" s="17" t="s">
        <v>16</v>
      </c>
      <c r="M1" s="17" t="s">
        <v>17</v>
      </c>
      <c r="N1" s="17" t="s">
        <v>18</v>
      </c>
      <c r="O1" s="17" t="s">
        <v>19</v>
      </c>
      <c r="P1" s="17" t="s">
        <v>20</v>
      </c>
      <c r="Q1" s="17" t="s">
        <v>21</v>
      </c>
      <c r="R1" s="17" t="s">
        <v>22</v>
      </c>
      <c r="S1" s="17" t="s">
        <v>23</v>
      </c>
      <c r="T1" s="12" t="s">
        <v>24</v>
      </c>
      <c r="U1" s="17" t="s">
        <v>25</v>
      </c>
      <c r="V1" s="17" t="s">
        <v>26</v>
      </c>
      <c r="W1" s="17" t="s">
        <v>27</v>
      </c>
      <c r="X1" s="17" t="s">
        <v>28</v>
      </c>
      <c r="Y1" s="17" t="s">
        <v>28</v>
      </c>
      <c r="Z1" s="17" t="s">
        <v>28</v>
      </c>
      <c r="AA1" s="17" t="s">
        <v>28</v>
      </c>
      <c r="AB1" s="17" t="s">
        <v>28</v>
      </c>
      <c r="AC1" s="17" t="s">
        <v>29</v>
      </c>
      <c r="AD1" s="17" t="s">
        <v>30</v>
      </c>
      <c r="AE1" s="17" t="s">
        <v>31</v>
      </c>
      <c r="AF1" s="17" t="s">
        <v>32</v>
      </c>
      <c r="AG1" s="17" t="s">
        <v>33</v>
      </c>
      <c r="AH1" s="17" t="s">
        <v>34</v>
      </c>
      <c r="AI1" s="17" t="s">
        <v>35</v>
      </c>
      <c r="AJ1" s="17" t="s">
        <v>36</v>
      </c>
      <c r="AK1" s="17" t="s">
        <v>37</v>
      </c>
      <c r="AL1" s="17" t="s">
        <v>38</v>
      </c>
      <c r="AM1" s="17" t="s">
        <v>39</v>
      </c>
      <c r="AN1" s="17" t="s">
        <v>40</v>
      </c>
      <c r="AO1" s="17" t="s">
        <v>41</v>
      </c>
      <c r="AP1" s="17" t="s">
        <v>42</v>
      </c>
    </row>
    <row r="2" spans="1:42" ht="14.4" x14ac:dyDescent="0.3">
      <c r="A2" s="8" t="s">
        <v>53</v>
      </c>
      <c r="B2" s="8" t="s">
        <v>54</v>
      </c>
      <c r="C2" s="10" t="s">
        <v>55</v>
      </c>
      <c r="D2" s="8" t="s">
        <v>52</v>
      </c>
      <c r="E2" s="8" t="s">
        <v>56</v>
      </c>
      <c r="F2" s="17" t="s">
        <v>9</v>
      </c>
      <c r="G2" s="18" t="s">
        <v>9</v>
      </c>
      <c r="H2" s="17" t="s">
        <v>9</v>
      </c>
      <c r="I2" s="17" t="s">
        <v>9</v>
      </c>
      <c r="J2" s="18" t="s">
        <v>9</v>
      </c>
      <c r="K2" s="18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9</v>
      </c>
      <c r="Q2" s="17" t="s">
        <v>9</v>
      </c>
      <c r="R2" s="17" t="s">
        <v>9</v>
      </c>
      <c r="S2" s="17" t="s">
        <v>9</v>
      </c>
      <c r="T2" s="11" t="s">
        <v>9</v>
      </c>
      <c r="U2" s="17" t="s">
        <v>9</v>
      </c>
      <c r="V2" s="17" t="s">
        <v>9</v>
      </c>
      <c r="W2" s="17" t="s">
        <v>9</v>
      </c>
      <c r="X2" s="9" t="s">
        <v>43</v>
      </c>
      <c r="Y2" s="9" t="s">
        <v>44</v>
      </c>
      <c r="Z2" s="6" t="s">
        <v>45</v>
      </c>
      <c r="AA2" s="6" t="s">
        <v>46</v>
      </c>
      <c r="AB2" s="6" t="s">
        <v>47</v>
      </c>
      <c r="AC2" s="17" t="s">
        <v>9</v>
      </c>
      <c r="AD2" s="17" t="s">
        <v>9</v>
      </c>
      <c r="AE2" s="17" t="s">
        <v>9</v>
      </c>
      <c r="AF2" s="17" t="s">
        <v>9</v>
      </c>
      <c r="AG2" s="17" t="s">
        <v>9</v>
      </c>
      <c r="AH2" s="17" t="s">
        <v>9</v>
      </c>
      <c r="AI2" s="17" t="s">
        <v>9</v>
      </c>
      <c r="AJ2" s="17" t="s">
        <v>9</v>
      </c>
      <c r="AK2" s="17" t="s">
        <v>9</v>
      </c>
      <c r="AL2" s="17" t="s">
        <v>9</v>
      </c>
      <c r="AM2" s="17" t="s">
        <v>9</v>
      </c>
      <c r="AN2" s="17" t="s">
        <v>9</v>
      </c>
      <c r="AO2" s="17" t="s">
        <v>9</v>
      </c>
      <c r="AP2" s="17" t="s">
        <v>9</v>
      </c>
    </row>
    <row r="3" spans="1:42" ht="14.4" x14ac:dyDescent="0.3">
      <c r="A3" s="7">
        <v>1001</v>
      </c>
      <c r="B3" s="13">
        <f>INDEX(发送模板!E:E,MATCH(A3,发送模板!A:A,0))</f>
        <v>-12</v>
      </c>
      <c r="C3" s="14">
        <f t="shared" ref="C3" si="0">B3-E3</f>
        <v>0</v>
      </c>
      <c r="D3" s="7">
        <v>1001</v>
      </c>
      <c r="E3" s="13">
        <f t="shared" ref="E3" si="1">T3</f>
        <v>-12</v>
      </c>
      <c r="F3" s="21" t="s">
        <v>49</v>
      </c>
      <c r="G3" s="22">
        <v>45169.999490740738</v>
      </c>
      <c r="H3" s="21" t="s">
        <v>65</v>
      </c>
      <c r="I3" s="21" t="s">
        <v>50</v>
      </c>
      <c r="J3" s="21" t="s">
        <v>9</v>
      </c>
      <c r="K3" s="21" t="s">
        <v>66</v>
      </c>
      <c r="L3" s="21">
        <v>0</v>
      </c>
      <c r="M3" s="21">
        <v>0</v>
      </c>
      <c r="N3" s="21">
        <v>12</v>
      </c>
      <c r="O3" s="21">
        <v>0</v>
      </c>
      <c r="P3" s="21" t="s">
        <v>48</v>
      </c>
      <c r="Q3" s="21">
        <v>1398.1</v>
      </c>
      <c r="R3" s="21">
        <v>1</v>
      </c>
      <c r="S3" s="21">
        <v>0</v>
      </c>
      <c r="T3" s="21">
        <v>-12</v>
      </c>
      <c r="U3" s="21">
        <v>1</v>
      </c>
      <c r="V3" s="21">
        <v>0</v>
      </c>
      <c r="W3" s="21" t="s">
        <v>51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 t="s">
        <v>64</v>
      </c>
      <c r="AD3" s="22">
        <v>45169.999490740738</v>
      </c>
      <c r="AE3" s="21" t="s">
        <v>9</v>
      </c>
      <c r="AF3" s="21" t="s">
        <v>9</v>
      </c>
      <c r="AG3" s="21" t="s">
        <v>9</v>
      </c>
      <c r="AH3" s="21" t="b">
        <v>0</v>
      </c>
      <c r="AI3" s="21">
        <v>0</v>
      </c>
      <c r="AJ3" s="21" t="s">
        <v>9</v>
      </c>
      <c r="AK3" s="21" t="s">
        <v>74</v>
      </c>
      <c r="AL3" s="21" t="s">
        <v>9</v>
      </c>
      <c r="AM3" s="21" t="s">
        <v>64</v>
      </c>
      <c r="AN3" s="21" t="b">
        <v>1</v>
      </c>
      <c r="AO3" s="21">
        <v>1</v>
      </c>
      <c r="AP3" s="21" t="s">
        <v>9</v>
      </c>
    </row>
    <row r="4" spans="1:42" ht="14.4" x14ac:dyDescent="0.3">
      <c r="A4" s="7">
        <v>1002</v>
      </c>
      <c r="B4" s="13">
        <f>INDEX(发送模板!E:E,MATCH(A4,发送模板!A:A,0))</f>
        <v>452.25</v>
      </c>
      <c r="C4" s="14">
        <f t="shared" ref="C4" si="2">B4-E4</f>
        <v>0</v>
      </c>
      <c r="D4" s="7">
        <v>1002</v>
      </c>
      <c r="E4" s="13">
        <f t="shared" ref="E4" si="3">T4</f>
        <v>452.25</v>
      </c>
      <c r="F4" s="21" t="s">
        <v>49</v>
      </c>
      <c r="G4" s="22">
        <v>45173.999490740738</v>
      </c>
      <c r="H4" s="21" t="s">
        <v>75</v>
      </c>
      <c r="I4" s="21" t="s">
        <v>50</v>
      </c>
      <c r="J4" s="21" t="s">
        <v>9</v>
      </c>
      <c r="K4" s="21" t="s">
        <v>76</v>
      </c>
      <c r="L4" s="21">
        <v>452.25</v>
      </c>
      <c r="M4" s="21">
        <v>0</v>
      </c>
      <c r="N4" s="21">
        <v>0</v>
      </c>
      <c r="O4" s="21">
        <v>0</v>
      </c>
      <c r="P4" s="21" t="s">
        <v>48</v>
      </c>
      <c r="Q4" s="21">
        <v>1850.35</v>
      </c>
      <c r="R4" s="21">
        <v>1</v>
      </c>
      <c r="S4" s="21">
        <v>0</v>
      </c>
      <c r="T4" s="21">
        <v>452.25</v>
      </c>
      <c r="U4" s="21">
        <v>1</v>
      </c>
      <c r="V4" s="21">
        <v>0</v>
      </c>
      <c r="W4" s="21" t="s">
        <v>67</v>
      </c>
      <c r="X4" s="21" t="s">
        <v>77</v>
      </c>
      <c r="Y4" s="21" t="s">
        <v>78</v>
      </c>
      <c r="Z4" s="21">
        <v>0</v>
      </c>
      <c r="AA4" s="21">
        <v>0</v>
      </c>
      <c r="AB4" s="21">
        <v>0</v>
      </c>
      <c r="AC4" s="21" t="s">
        <v>64</v>
      </c>
      <c r="AD4" s="22">
        <v>45173.999490740738</v>
      </c>
      <c r="AE4" s="21" t="s">
        <v>9</v>
      </c>
      <c r="AF4" s="21" t="s">
        <v>9</v>
      </c>
      <c r="AG4" s="21" t="s">
        <v>9</v>
      </c>
      <c r="AH4" s="21" t="b">
        <v>0</v>
      </c>
      <c r="AI4" s="21">
        <v>0</v>
      </c>
      <c r="AJ4" s="21" t="s">
        <v>9</v>
      </c>
      <c r="AK4" s="21" t="s">
        <v>79</v>
      </c>
      <c r="AL4" s="21" t="s">
        <v>9</v>
      </c>
      <c r="AM4" s="21" t="s">
        <v>64</v>
      </c>
      <c r="AN4" s="21" t="b">
        <v>1</v>
      </c>
      <c r="AO4" s="21">
        <v>1</v>
      </c>
      <c r="AP4" s="21" t="s">
        <v>9</v>
      </c>
    </row>
    <row r="5" spans="1:42" ht="14.4" x14ac:dyDescent="0.3">
      <c r="A5" s="7">
        <v>1003</v>
      </c>
      <c r="B5" s="13">
        <f>INDEX(发送模板!E:E,MATCH(A5,发送模板!A:A,0))</f>
        <v>-45</v>
      </c>
      <c r="C5" s="14">
        <f t="shared" ref="C5:C10" si="4">B5-E5</f>
        <v>0</v>
      </c>
      <c r="D5" s="7">
        <v>1003</v>
      </c>
      <c r="E5" s="13">
        <f t="shared" ref="E5:E10" si="5">T5</f>
        <v>-45</v>
      </c>
      <c r="F5" s="21" t="s">
        <v>49</v>
      </c>
      <c r="G5" s="22">
        <v>45173.999490740738</v>
      </c>
      <c r="H5" s="21" t="s">
        <v>80</v>
      </c>
      <c r="I5" s="21" t="s">
        <v>50</v>
      </c>
      <c r="J5" s="21" t="s">
        <v>9</v>
      </c>
      <c r="K5" s="21" t="s">
        <v>81</v>
      </c>
      <c r="L5" s="21">
        <v>0</v>
      </c>
      <c r="M5" s="21">
        <v>0</v>
      </c>
      <c r="N5" s="21">
        <v>45</v>
      </c>
      <c r="O5" s="21">
        <v>0</v>
      </c>
      <c r="P5" s="21" t="s">
        <v>48</v>
      </c>
      <c r="Q5" s="21">
        <v>1805.35</v>
      </c>
      <c r="R5" s="21">
        <v>1</v>
      </c>
      <c r="S5" s="21">
        <v>0</v>
      </c>
      <c r="T5" s="21">
        <v>-45</v>
      </c>
      <c r="U5" s="21">
        <v>1</v>
      </c>
      <c r="V5" s="21">
        <v>0</v>
      </c>
      <c r="W5" s="21" t="s">
        <v>51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 t="s">
        <v>64</v>
      </c>
      <c r="AD5" s="22">
        <v>45173.999490740738</v>
      </c>
      <c r="AE5" s="21" t="s">
        <v>9</v>
      </c>
      <c r="AF5" s="21" t="s">
        <v>9</v>
      </c>
      <c r="AG5" s="21" t="s">
        <v>9</v>
      </c>
      <c r="AH5" s="21" t="b">
        <v>0</v>
      </c>
      <c r="AI5" s="21">
        <v>0</v>
      </c>
      <c r="AJ5" s="21" t="s">
        <v>9</v>
      </c>
      <c r="AK5" s="21" t="s">
        <v>82</v>
      </c>
      <c r="AL5" s="21" t="s">
        <v>9</v>
      </c>
      <c r="AM5" s="21" t="s">
        <v>64</v>
      </c>
      <c r="AN5" s="21" t="b">
        <v>1</v>
      </c>
      <c r="AO5" s="21">
        <v>1</v>
      </c>
      <c r="AP5" s="21" t="s">
        <v>9</v>
      </c>
    </row>
    <row r="6" spans="1:42" ht="14.4" x14ac:dyDescent="0.3">
      <c r="A6" s="7">
        <v>1004</v>
      </c>
      <c r="B6" s="13">
        <f>INDEX(发送模板!E:E,MATCH(A6,发送模板!A:A,0))</f>
        <v>7.33</v>
      </c>
      <c r="C6" s="14">
        <f t="shared" si="4"/>
        <v>0</v>
      </c>
      <c r="D6" s="7">
        <v>1004</v>
      </c>
      <c r="E6" s="13">
        <f t="shared" si="5"/>
        <v>7.33</v>
      </c>
      <c r="F6" s="21" t="s">
        <v>49</v>
      </c>
      <c r="G6" s="22">
        <v>45177.999490740738</v>
      </c>
      <c r="H6" s="21" t="s">
        <v>83</v>
      </c>
      <c r="I6" s="21" t="s">
        <v>50</v>
      </c>
      <c r="J6" s="21" t="s">
        <v>9</v>
      </c>
      <c r="K6" s="21" t="s">
        <v>84</v>
      </c>
      <c r="L6" s="21">
        <v>7.33</v>
      </c>
      <c r="M6" s="21">
        <v>0</v>
      </c>
      <c r="N6" s="21">
        <v>0</v>
      </c>
      <c r="O6" s="21">
        <v>0</v>
      </c>
      <c r="P6" s="21" t="s">
        <v>48</v>
      </c>
      <c r="Q6" s="21">
        <v>1812.68</v>
      </c>
      <c r="R6" s="21">
        <v>1</v>
      </c>
      <c r="S6" s="21">
        <v>0</v>
      </c>
      <c r="T6" s="21">
        <v>7.33</v>
      </c>
      <c r="U6" s="21">
        <v>1</v>
      </c>
      <c r="V6" s="21">
        <v>0</v>
      </c>
      <c r="W6" s="21" t="s">
        <v>85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 t="s">
        <v>64</v>
      </c>
      <c r="AD6" s="22">
        <v>45180.999490740738</v>
      </c>
      <c r="AE6" s="21" t="s">
        <v>9</v>
      </c>
      <c r="AF6" s="21" t="s">
        <v>9</v>
      </c>
      <c r="AG6" s="21" t="s">
        <v>9</v>
      </c>
      <c r="AH6" s="21" t="b">
        <v>0</v>
      </c>
      <c r="AI6" s="21">
        <v>0</v>
      </c>
      <c r="AJ6" s="21" t="s">
        <v>9</v>
      </c>
      <c r="AK6" s="21" t="s">
        <v>86</v>
      </c>
      <c r="AL6" s="21" t="s">
        <v>9</v>
      </c>
      <c r="AM6" s="21" t="s">
        <v>64</v>
      </c>
      <c r="AN6" s="21" t="b">
        <v>1</v>
      </c>
      <c r="AO6" s="21">
        <v>1</v>
      </c>
      <c r="AP6" s="21" t="s">
        <v>9</v>
      </c>
    </row>
    <row r="7" spans="1:42" ht="14.4" x14ac:dyDescent="0.3">
      <c r="A7" s="7">
        <v>1005</v>
      </c>
      <c r="B7" s="13">
        <f>INDEX(发送模板!E:E,MATCH(A7,发送模板!A:A,0))</f>
        <v>-1.39</v>
      </c>
      <c r="C7" s="14">
        <f t="shared" si="4"/>
        <v>0</v>
      </c>
      <c r="D7" s="7">
        <v>1005</v>
      </c>
      <c r="E7" s="13">
        <f t="shared" si="5"/>
        <v>-1.39</v>
      </c>
      <c r="F7" s="21" t="s">
        <v>49</v>
      </c>
      <c r="G7" s="22">
        <v>45177.999490740738</v>
      </c>
      <c r="H7" s="21" t="s">
        <v>87</v>
      </c>
      <c r="I7" s="21" t="s">
        <v>50</v>
      </c>
      <c r="J7" s="21" t="s">
        <v>9</v>
      </c>
      <c r="K7" s="21" t="s">
        <v>88</v>
      </c>
      <c r="L7" s="21">
        <v>0</v>
      </c>
      <c r="M7" s="21">
        <v>0</v>
      </c>
      <c r="N7" s="21">
        <v>1.39</v>
      </c>
      <c r="O7" s="21">
        <v>0</v>
      </c>
      <c r="P7" s="21" t="s">
        <v>48</v>
      </c>
      <c r="Q7" s="21">
        <v>1811.29</v>
      </c>
      <c r="R7" s="21">
        <v>1</v>
      </c>
      <c r="S7" s="21">
        <v>0</v>
      </c>
      <c r="T7" s="21">
        <v>-1.39</v>
      </c>
      <c r="U7" s="21">
        <v>1</v>
      </c>
      <c r="V7" s="21">
        <v>0</v>
      </c>
      <c r="W7" s="21" t="s">
        <v>85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 t="s">
        <v>64</v>
      </c>
      <c r="AD7" s="22">
        <v>45180.999490740738</v>
      </c>
      <c r="AE7" s="21" t="s">
        <v>9</v>
      </c>
      <c r="AF7" s="21" t="s">
        <v>9</v>
      </c>
      <c r="AG7" s="21" t="s">
        <v>9</v>
      </c>
      <c r="AH7" s="21" t="b">
        <v>0</v>
      </c>
      <c r="AI7" s="21">
        <v>0</v>
      </c>
      <c r="AJ7" s="21" t="s">
        <v>9</v>
      </c>
      <c r="AK7" s="21" t="s">
        <v>89</v>
      </c>
      <c r="AL7" s="21" t="s">
        <v>9</v>
      </c>
      <c r="AM7" s="21" t="s">
        <v>64</v>
      </c>
      <c r="AN7" s="21" t="b">
        <v>1</v>
      </c>
      <c r="AO7" s="21">
        <v>1</v>
      </c>
      <c r="AP7" s="21" t="s">
        <v>9</v>
      </c>
    </row>
    <row r="8" spans="1:42" ht="14.4" x14ac:dyDescent="0.3">
      <c r="A8" s="7">
        <v>1006</v>
      </c>
      <c r="B8" s="13">
        <f>INDEX(发送模板!E:E,MATCH(A8,发送模板!A:A,0))</f>
        <v>-77.31</v>
      </c>
      <c r="C8" s="14">
        <f t="shared" si="4"/>
        <v>0</v>
      </c>
      <c r="D8" s="7">
        <v>1006</v>
      </c>
      <c r="E8" s="13">
        <f t="shared" si="5"/>
        <v>-77.31</v>
      </c>
      <c r="F8" s="21" t="s">
        <v>49</v>
      </c>
      <c r="G8" s="22">
        <v>45183.999490740738</v>
      </c>
      <c r="H8" s="21" t="s">
        <v>90</v>
      </c>
      <c r="I8" s="21" t="s">
        <v>50</v>
      </c>
      <c r="J8" s="21" t="s">
        <v>9</v>
      </c>
      <c r="K8" s="21" t="s">
        <v>91</v>
      </c>
      <c r="L8" s="21">
        <v>0</v>
      </c>
      <c r="M8" s="21">
        <v>0</v>
      </c>
      <c r="N8" s="21">
        <v>77.31</v>
      </c>
      <c r="O8" s="21">
        <v>0</v>
      </c>
      <c r="P8" s="21" t="s">
        <v>48</v>
      </c>
      <c r="Q8" s="21">
        <v>1733.98</v>
      </c>
      <c r="R8" s="21">
        <v>1</v>
      </c>
      <c r="S8" s="21">
        <v>0</v>
      </c>
      <c r="T8" s="21">
        <v>-77.31</v>
      </c>
      <c r="U8" s="21">
        <v>1</v>
      </c>
      <c r="V8" s="21">
        <v>0</v>
      </c>
      <c r="W8" s="21" t="s">
        <v>58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 t="s">
        <v>64</v>
      </c>
      <c r="AD8" s="22">
        <v>45183.999490740738</v>
      </c>
      <c r="AE8" s="21" t="s">
        <v>9</v>
      </c>
      <c r="AF8" s="21" t="s">
        <v>9</v>
      </c>
      <c r="AG8" s="21" t="s">
        <v>9</v>
      </c>
      <c r="AH8" s="21" t="b">
        <v>0</v>
      </c>
      <c r="AI8" s="21">
        <v>0</v>
      </c>
      <c r="AJ8" s="21" t="s">
        <v>9</v>
      </c>
      <c r="AK8" s="21" t="s">
        <v>92</v>
      </c>
      <c r="AL8" s="21" t="s">
        <v>9</v>
      </c>
      <c r="AM8" s="21" t="s">
        <v>64</v>
      </c>
      <c r="AN8" s="21" t="b">
        <v>1</v>
      </c>
      <c r="AO8" s="21">
        <v>2</v>
      </c>
      <c r="AP8" s="21" t="s">
        <v>9</v>
      </c>
    </row>
    <row r="9" spans="1:42" ht="14.4" x14ac:dyDescent="0.3">
      <c r="A9" s="7">
        <v>1007</v>
      </c>
      <c r="B9" s="13">
        <f>INDEX(发送模板!E:E,MATCH(A9,发送模板!A:A,0))</f>
        <v>-51.37</v>
      </c>
      <c r="C9" s="14">
        <f t="shared" si="4"/>
        <v>0</v>
      </c>
      <c r="D9" s="7">
        <v>1007</v>
      </c>
      <c r="E9" s="13">
        <f t="shared" si="5"/>
        <v>-51.37</v>
      </c>
      <c r="F9" s="21" t="s">
        <v>49</v>
      </c>
      <c r="G9" s="22">
        <v>45187.999490740738</v>
      </c>
      <c r="H9" s="21" t="s">
        <v>93</v>
      </c>
      <c r="I9" s="21" t="s">
        <v>50</v>
      </c>
      <c r="J9" s="21" t="s">
        <v>9</v>
      </c>
      <c r="K9" s="21" t="s">
        <v>94</v>
      </c>
      <c r="L9" s="21">
        <v>0</v>
      </c>
      <c r="M9" s="21">
        <v>0</v>
      </c>
      <c r="N9" s="21">
        <v>51.37</v>
      </c>
      <c r="O9" s="21">
        <v>0</v>
      </c>
      <c r="P9" s="21" t="s">
        <v>48</v>
      </c>
      <c r="Q9" s="21">
        <v>1682.61</v>
      </c>
      <c r="R9" s="21">
        <v>1</v>
      </c>
      <c r="S9" s="21">
        <v>0</v>
      </c>
      <c r="T9" s="21">
        <v>-51.37</v>
      </c>
      <c r="U9" s="21">
        <v>1</v>
      </c>
      <c r="V9" s="21">
        <v>0</v>
      </c>
      <c r="W9" s="21" t="s">
        <v>58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 t="s">
        <v>64</v>
      </c>
      <c r="AD9" s="22">
        <v>45187.999490740738</v>
      </c>
      <c r="AE9" s="21" t="s">
        <v>9</v>
      </c>
      <c r="AF9" s="21" t="s">
        <v>9</v>
      </c>
      <c r="AG9" s="21" t="s">
        <v>9</v>
      </c>
      <c r="AH9" s="21" t="b">
        <v>0</v>
      </c>
      <c r="AI9" s="21">
        <v>0</v>
      </c>
      <c r="AJ9" s="21" t="s">
        <v>9</v>
      </c>
      <c r="AK9" s="21" t="s">
        <v>95</v>
      </c>
      <c r="AL9" s="21" t="s">
        <v>9</v>
      </c>
      <c r="AM9" s="21" t="s">
        <v>64</v>
      </c>
      <c r="AN9" s="21" t="b">
        <v>1</v>
      </c>
      <c r="AO9" s="21">
        <v>1</v>
      </c>
      <c r="AP9" s="21" t="s">
        <v>9</v>
      </c>
    </row>
    <row r="10" spans="1:42" ht="14.4" x14ac:dyDescent="0.3">
      <c r="A10" s="7">
        <v>1008</v>
      </c>
      <c r="B10" s="13">
        <f>INDEX(发送模板!E:E,MATCH(A10,发送模板!A:A,0))</f>
        <v>259.70999999999998</v>
      </c>
      <c r="C10" s="14">
        <f t="shared" si="4"/>
        <v>0</v>
      </c>
      <c r="D10" s="7">
        <v>1008</v>
      </c>
      <c r="E10" s="13">
        <f t="shared" si="5"/>
        <v>259.70999999999998</v>
      </c>
      <c r="F10" s="21" t="s">
        <v>49</v>
      </c>
      <c r="G10" s="22">
        <v>45187.999490740738</v>
      </c>
      <c r="H10" s="21" t="s">
        <v>96</v>
      </c>
      <c r="I10" s="21" t="s">
        <v>50</v>
      </c>
      <c r="J10" s="21" t="s">
        <v>9</v>
      </c>
      <c r="K10" s="21" t="s">
        <v>97</v>
      </c>
      <c r="L10" s="21">
        <v>259.70999999999998</v>
      </c>
      <c r="M10" s="21">
        <v>0</v>
      </c>
      <c r="N10" s="21">
        <v>0</v>
      </c>
      <c r="O10" s="21">
        <v>0</v>
      </c>
      <c r="P10" s="21" t="s">
        <v>48</v>
      </c>
      <c r="Q10" s="21">
        <v>1942.32</v>
      </c>
      <c r="R10" s="21">
        <v>1</v>
      </c>
      <c r="S10" s="21">
        <v>0</v>
      </c>
      <c r="T10" s="21">
        <v>259.70999999999998</v>
      </c>
      <c r="U10" s="21">
        <v>1</v>
      </c>
      <c r="V10" s="21">
        <v>0</v>
      </c>
      <c r="W10" s="21" t="s">
        <v>67</v>
      </c>
      <c r="X10" s="21" t="s">
        <v>98</v>
      </c>
      <c r="Y10" s="21" t="s">
        <v>99</v>
      </c>
      <c r="Z10" s="21">
        <v>0</v>
      </c>
      <c r="AA10" s="21">
        <v>0</v>
      </c>
      <c r="AB10" s="21">
        <v>0</v>
      </c>
      <c r="AC10" s="21" t="s">
        <v>64</v>
      </c>
      <c r="AD10" s="22">
        <v>45187.999490740738</v>
      </c>
      <c r="AE10" s="21" t="s">
        <v>9</v>
      </c>
      <c r="AF10" s="21" t="s">
        <v>9</v>
      </c>
      <c r="AG10" s="21" t="s">
        <v>9</v>
      </c>
      <c r="AH10" s="21" t="b">
        <v>0</v>
      </c>
      <c r="AI10" s="21">
        <v>0</v>
      </c>
      <c r="AJ10" s="21" t="s">
        <v>9</v>
      </c>
      <c r="AK10" s="21" t="s">
        <v>100</v>
      </c>
      <c r="AL10" s="21" t="s">
        <v>9</v>
      </c>
      <c r="AM10" s="21" t="s">
        <v>64</v>
      </c>
      <c r="AN10" s="21" t="b">
        <v>1</v>
      </c>
      <c r="AO10" s="21">
        <v>1</v>
      </c>
      <c r="AP10" s="21" t="s">
        <v>9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93">
      <sortCondition descending="1" ref="AK1:AK2"/>
    </sortState>
  </autoFilter>
  <mergeCells count="32">
    <mergeCell ref="AN1:AN2"/>
    <mergeCell ref="AO1:AO2"/>
    <mergeCell ref="AP1:AP2"/>
    <mergeCell ref="AI1:AI2"/>
    <mergeCell ref="AJ1:AJ2"/>
    <mergeCell ref="AK1:AK2"/>
    <mergeCell ref="AL1:AL2"/>
    <mergeCell ref="AM1:AM2"/>
    <mergeCell ref="AD1:AD2"/>
    <mergeCell ref="AE1:AE2"/>
    <mergeCell ref="AF1:AF2"/>
    <mergeCell ref="AG1:AG2"/>
    <mergeCell ref="AH1:AH2"/>
    <mergeCell ref="U1:U2"/>
    <mergeCell ref="V1:V2"/>
    <mergeCell ref="W1:W2"/>
    <mergeCell ref="X1:AB1"/>
    <mergeCell ref="AC1:AC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L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K10"/>
    </sheetView>
  </sheetViews>
  <sheetFormatPr defaultRowHeight="13.8" x14ac:dyDescent="0.25"/>
  <cols>
    <col min="1" max="1" width="8.88671875" style="7"/>
    <col min="2" max="3" width="13.44140625" style="3" customWidth="1"/>
    <col min="4" max="4" width="39.88671875" customWidth="1"/>
    <col min="5" max="6" width="13.44140625" style="5" customWidth="1"/>
    <col min="7" max="7" width="18.33203125" style="5" customWidth="1"/>
    <col min="8" max="8" width="20.109375" customWidth="1"/>
    <col min="9" max="9" width="14.44140625" bestFit="1" customWidth="1"/>
    <col min="10" max="10" width="74.6640625" customWidth="1"/>
    <col min="11" max="11" width="29.5546875" customWidth="1"/>
  </cols>
  <sheetData>
    <row r="2" spans="1:12" ht="19.2" customHeight="1" x14ac:dyDescent="0.25">
      <c r="A2" s="8" t="s">
        <v>52</v>
      </c>
      <c r="B2" s="2" t="s">
        <v>1</v>
      </c>
      <c r="C2" s="2" t="s">
        <v>2</v>
      </c>
      <c r="D2" s="1" t="s">
        <v>63</v>
      </c>
      <c r="E2" s="4" t="s">
        <v>3</v>
      </c>
      <c r="F2" s="4" t="s">
        <v>4</v>
      </c>
      <c r="G2" s="15" t="s">
        <v>5</v>
      </c>
      <c r="H2" s="16" t="s">
        <v>6</v>
      </c>
      <c r="I2" s="16" t="s">
        <v>7</v>
      </c>
      <c r="J2" s="16" t="s">
        <v>57</v>
      </c>
      <c r="K2" s="16" t="s">
        <v>8</v>
      </c>
      <c r="L2" s="8" t="s">
        <v>59</v>
      </c>
    </row>
    <row r="3" spans="1:12" x14ac:dyDescent="0.25">
      <c r="A3" s="7">
        <v>1001</v>
      </c>
      <c r="B3" s="3">
        <f>INDEX(银行流水!B:B,MATCH(A3,银行流水!A:A,0))</f>
        <v>45170</v>
      </c>
      <c r="C3" s="3">
        <f>INDEX(银行流水!C:C,MATCH(A3,银行流水!A:A,0))</f>
        <v>45169</v>
      </c>
      <c r="D3" t="str">
        <f>INDEX(银行流水!D:D,MATCH(A3,银行流水!A:A,0))</f>
        <v xml:space="preserve">COMISION MTO. ACTIVIDAD
202307312023083110000000000000000000    REF: L230996813                        </v>
      </c>
      <c r="E3" s="5">
        <f>INDEX(银行流水!E:E,MATCH(A3,银行流水!A:A,0))</f>
        <v>-12</v>
      </c>
      <c r="F3" s="5">
        <f>INDEX(银行流水!F:F,MATCH(A3,银行流水!A:A,0))</f>
        <v>1398.1</v>
      </c>
      <c r="G3" s="5">
        <f>INDEX(银行日记账明细!T:T,MATCH(A3,银行日记账明细!D:D,0))</f>
        <v>-12</v>
      </c>
      <c r="J3" t="str">
        <f>INDEX(银行日记账明细!K:K,MATCH(A3,银行日记账明细!D:D,0))</f>
        <v>COMISION MTO. ACTIVIDAD  手续费</v>
      </c>
      <c r="L3" t="str">
        <f>INDEX(银行日记账明细!W:W,MATCH(A3,银行日记账明细!D:D,0))</f>
        <v>55030001            手续费</v>
      </c>
    </row>
    <row r="4" spans="1:12" x14ac:dyDescent="0.25">
      <c r="A4" s="7">
        <v>1002</v>
      </c>
      <c r="B4" s="3">
        <f>INDEX(银行流水!B:B,MATCH(A4,银行流水!A:A,0))</f>
        <v>45174</v>
      </c>
      <c r="C4" s="3">
        <f>INDEX(银行流水!C:C,MATCH(A4,银行流水!A:A,0))</f>
        <v>45174</v>
      </c>
      <c r="D4" t="str">
        <f>INDEX(银行流水!D:D,MATCH(A4,银行流水!A:A,0))</f>
        <v xml:space="preserve">TRANSFERENCIA RECIBIDA PAGO FACTURA 1176
TRANSFERENCIA                           MERCA MUSEROS S.L.                     </v>
      </c>
      <c r="E4" s="5">
        <f>INDEX(银行流水!E:E,MATCH(A4,银行流水!A:A,0))</f>
        <v>452.25</v>
      </c>
      <c r="F4" s="5">
        <f>INDEX(银行流水!F:F,MATCH(A4,银行流水!A:A,0))</f>
        <v>1850.35</v>
      </c>
      <c r="G4" s="5">
        <f>INDEX(银行日记账明细!T:T,MATCH(A4,银行日记账明细!D:D,0))</f>
        <v>452.25</v>
      </c>
      <c r="H4" t="str">
        <f>INDEX(银行日记账明细!X:X,MATCH(A4,银行日记账明细!D:D,0))</f>
        <v>MERCA MUSERO S.L</v>
      </c>
      <c r="I4" t="str">
        <f>INDEX(银行日记账明细!Y:Y,MATCH(A4,银行日记账明细!D:D,0))</f>
        <v>B98688443</v>
      </c>
      <c r="J4" t="str">
        <f>INDEX(银行日记账明细!K:K,MATCH(A4,银行日记账明细!D:D,0))</f>
        <v>MERCA MUSERO S.L  UE23/1176</v>
      </c>
      <c r="K4" t="str">
        <f>RIGHT(J4,LEN(J4)+1-FIND("UE23",J4))</f>
        <v>UE23/1176</v>
      </c>
      <c r="L4" t="str">
        <f>INDEX(银行日记账明细!W:W,MATCH(A4,银行日记账明细!D:D,0))</f>
        <v>1131                应收账款</v>
      </c>
    </row>
    <row r="5" spans="1:12" x14ac:dyDescent="0.25">
      <c r="A5" s="7">
        <v>1003</v>
      </c>
      <c r="B5" s="3">
        <f>INDEX(银行流水!B:B,MATCH(A5,银行流水!A:A,0))</f>
        <v>45174</v>
      </c>
      <c r="C5" s="3">
        <f>INDEX(银行流水!C:C,MATCH(A5,银行流水!A:A,0))</f>
        <v>45174</v>
      </c>
      <c r="D5" t="str">
        <f>INDEX(银行流水!D:D,MATCH(A5,银行流水!A:A,0))</f>
        <v xml:space="preserve">COMISION  TARJETA
553893******3657:CUOTA MANTENIMIENTO TA                     </v>
      </c>
      <c r="E5" s="5">
        <f>INDEX(银行流水!E:E,MATCH(A5,银行流水!A:A,0))</f>
        <v>-45</v>
      </c>
      <c r="F5" s="5">
        <f>INDEX(银行流水!F:F,MATCH(A5,银行流水!A:A,0))</f>
        <v>1805.35</v>
      </c>
      <c r="G5" s="5">
        <f>INDEX(银行日记账明细!T:T,MATCH(A5,银行日记账明细!D:D,0))</f>
        <v>-45</v>
      </c>
      <c r="J5" t="str">
        <f>INDEX(银行日记账明细!K:K,MATCH(A5,银行日记账明细!D:D,0))</f>
        <v>COMISION TARJETA  手续费</v>
      </c>
      <c r="L5" t="str">
        <f>INDEX(银行日记账明细!W:W,MATCH(A5,银行日记账明细!D:D,0))</f>
        <v>55030001            手续费</v>
      </c>
    </row>
    <row r="6" spans="1:12" x14ac:dyDescent="0.25">
      <c r="A6" s="7">
        <v>1004</v>
      </c>
      <c r="B6" s="3">
        <f>INDEX(银行流水!B:B,MATCH(A6,银行流水!A:A,0))</f>
        <v>45178</v>
      </c>
      <c r="C6" s="3">
        <f>INDEX(银行流水!C:C,MATCH(A6,银行流水!A:A,0))</f>
        <v>45178</v>
      </c>
      <c r="D6" t="str">
        <f>INDEX(银行流水!D:D,MATCH(A6,银行流水!A:A,0))</f>
        <v xml:space="preserve">REMUNERACIÓN CAPITAL SOCIAL
LIQ SEMESTR SOCIO: 0001849678 30/06/2023                                       </v>
      </c>
      <c r="E6" s="5">
        <f>INDEX(银行流水!E:E,MATCH(A6,银行流水!A:A,0))</f>
        <v>7.33</v>
      </c>
      <c r="F6" s="5">
        <f>INDEX(银行流水!F:F,MATCH(A6,银行流水!A:A,0))</f>
        <v>1812.68</v>
      </c>
      <c r="G6" s="5">
        <f>INDEX(银行日记账明细!T:T,MATCH(A6,银行日记账明细!D:D,0))</f>
        <v>7.33</v>
      </c>
      <c r="J6" t="str">
        <f>INDEX(银行日记账明细!K:K,MATCH(A6,银行日记账明细!D:D,0))</f>
        <v>REMUNERACIóN CAPITAL SOCIAL LIQ 利息</v>
      </c>
      <c r="L6" t="str">
        <f>INDEX(银行日记账明细!W:W,MATCH(A6,银行日记账明细!D:D,0))</f>
        <v>55030002            利息</v>
      </c>
    </row>
    <row r="7" spans="1:12" x14ac:dyDescent="0.25">
      <c r="A7" s="7">
        <v>1005</v>
      </c>
      <c r="B7" s="3">
        <f>INDEX(银行流水!B:B,MATCH(A7,银行流水!A:A,0))</f>
        <v>45178</v>
      </c>
      <c r="C7" s="3">
        <f>INDEX(银行流水!C:C,MATCH(A7,银行流水!A:A,0))</f>
        <v>45178</v>
      </c>
      <c r="D7" t="str">
        <f>INDEX(银行流水!D:D,MATCH(A7,银行流水!A:A,0))</f>
        <v xml:space="preserve">IMPUESTO DE RENTAS DE CAPITAL (I.R.C) REMUNERACIÓN CAP. SOCIAL LIQ SEMESTR SOCIO: 0001849678 30/06/2023                                       </v>
      </c>
      <c r="E7" s="5">
        <f>INDEX(银行流水!E:E,MATCH(A7,银行流水!A:A,0))</f>
        <v>-1.39</v>
      </c>
      <c r="F7" s="5">
        <f>INDEX(银行流水!F:F,MATCH(A7,银行流水!A:A,0))</f>
        <v>1811.29</v>
      </c>
      <c r="G7" s="5">
        <f>INDEX(银行日记账明细!T:T,MATCH(A7,银行日记账明细!D:D,0))</f>
        <v>-1.39</v>
      </c>
      <c r="J7" t="str">
        <f>INDEX(银行日记账明细!K:K,MATCH(A7,银行日记账明细!D:D,0))</f>
        <v>IMPUESTO DE RENTAS DE CAPITAL (I.R.C) REMUNERACIóN CAP. SOCIAL LIQ  利息税</v>
      </c>
      <c r="L7" t="str">
        <f>INDEX(银行日记账明细!W:W,MATCH(A7,银行日记账明细!D:D,0))</f>
        <v>55030002            利息</v>
      </c>
    </row>
    <row r="8" spans="1:12" x14ac:dyDescent="0.25">
      <c r="A8" s="7">
        <v>1006</v>
      </c>
      <c r="B8" s="3">
        <f>INDEX(银行流水!B:B,MATCH(A8,银行流水!A:A,0))</f>
        <v>45184</v>
      </c>
      <c r="C8" s="3">
        <f>INDEX(银行流水!C:C,MATCH(A8,银行流水!A:A,0))</f>
        <v>45184</v>
      </c>
      <c r="D8" t="str">
        <f>INDEX(银行流水!D:D,MATCH(A8,银行流水!A:A,0))</f>
        <v xml:space="preserve">RECIBO CAJAMAR VIDA S.A. DE SEG. Y REASEGUROS     </v>
      </c>
      <c r="E8" s="5">
        <f>INDEX(银行流水!E:E,MATCH(A8,银行流水!A:A,0))</f>
        <v>-77.31</v>
      </c>
      <c r="F8" s="5">
        <f>INDEX(银行流水!F:F,MATCH(A8,银行流水!A:A,0))</f>
        <v>1733.98</v>
      </c>
      <c r="G8" s="5">
        <f>INDEX(银行日记账明细!T:T,MATCH(A8,银行日记账明细!D:D,0))</f>
        <v>-77.31</v>
      </c>
      <c r="J8" t="str">
        <f>INDEX(银行日记账明细!K:K,MATCH(A8,银行日记账明细!D:D,0))</f>
        <v>RECIBO CAJAMAR VIDA S.A. DE SEG. Y REASEGUROS 法人保险 JIN ZHENG</v>
      </c>
      <c r="L8" t="str">
        <f>INDEX(银行日记账明细!W:W,MATCH(A8,银行日记账明细!D:D,0))</f>
        <v>550220030002        管理费用-董事会费用-福利费</v>
      </c>
    </row>
    <row r="9" spans="1:12" x14ac:dyDescent="0.25">
      <c r="A9" s="7">
        <v>1007</v>
      </c>
      <c r="B9" s="3">
        <f>INDEX(银行流水!B:B,MATCH(A9,银行流水!A:A,0))</f>
        <v>45188</v>
      </c>
      <c r="C9" s="3">
        <f>INDEX(银行流水!C:C,MATCH(A9,银行流水!A:A,0))</f>
        <v>45188</v>
      </c>
      <c r="D9" t="str">
        <f>INDEX(银行流水!D:D,MATCH(A9,银行流水!A:A,0))</f>
        <v xml:space="preserve">RECIBO CAJAMAR VIDA S.A. DE SEG. Y REASEGUROS     </v>
      </c>
      <c r="E9" s="5">
        <f>INDEX(银行流水!E:E,MATCH(A9,银行流水!A:A,0))</f>
        <v>-51.37</v>
      </c>
      <c r="F9" s="5">
        <f>INDEX(银行流水!F:F,MATCH(A9,银行流水!A:A,0))</f>
        <v>1682.61</v>
      </c>
      <c r="G9" s="5">
        <f>INDEX(银行日记账明细!T:T,MATCH(A9,银行日记账明细!D:D,0))</f>
        <v>-51.37</v>
      </c>
      <c r="J9" t="str">
        <f>INDEX(银行日记账明细!K:K,MATCH(A9,银行日记账明细!D:D,0))</f>
        <v>RECIBO CAJAMAR VIDA S.A. DE SEG. Y REASEGUROS 法人保险 YI JIE  JIN CHEN</v>
      </c>
      <c r="L9" t="str">
        <f>INDEX(银行日记账明细!W:W,MATCH(A9,银行日记账明细!D:D,0))</f>
        <v>550220030002        管理费用-董事会费用-福利费</v>
      </c>
    </row>
    <row r="10" spans="1:12" x14ac:dyDescent="0.25">
      <c r="A10" s="7">
        <v>1008</v>
      </c>
      <c r="B10" s="3">
        <f>INDEX(银行流水!B:B,MATCH(A10,银行流水!A:A,0))</f>
        <v>45188</v>
      </c>
      <c r="C10" s="3">
        <f>INDEX(银行流水!C:C,MATCH(A10,银行流水!A:A,0))</f>
        <v>45188</v>
      </c>
      <c r="D10" t="str">
        <f>INDEX(银行流水!D:D,MATCH(A10,银行流水!A:A,0))</f>
        <v xml:space="preserve">TRSF.DE
PAGAR FACTURA UE23/0001444              BROTHERS YE MARKET S.L                 </v>
      </c>
      <c r="E10" s="5">
        <f>INDEX(银行流水!E:E,MATCH(A10,银行流水!A:A,0))</f>
        <v>259.70999999999998</v>
      </c>
      <c r="F10" s="5">
        <f>INDEX(银行流水!F:F,MATCH(A10,银行流水!A:A,0))</f>
        <v>1942.32</v>
      </c>
      <c r="G10" s="5">
        <f>INDEX(银行日记账明细!T:T,MATCH(A10,银行日记账明细!D:D,0))</f>
        <v>259.70999999999998</v>
      </c>
      <c r="H10" t="str">
        <f>INDEX(银行日记账明细!X:X,MATCH(A10,银行日记账明细!D:D,0))</f>
        <v>BROTHERS YE MARKET S.L</v>
      </c>
      <c r="I10" t="str">
        <f>INDEX(银行日记账明细!Y:Y,MATCH(A10,银行日记账明细!D:D,0))</f>
        <v>B66844622</v>
      </c>
      <c r="J10" t="str">
        <f>INDEX(银行日记账明细!K:K,MATCH(A10,银行日记账明细!D:D,0))</f>
        <v>BROTHERS YE MARKET S.L  UE23/1444</v>
      </c>
      <c r="K10" t="str">
        <f t="shared" ref="K5:K10" si="0">RIGHT(J10,LEN(J10)+1-FIND("UE23",J10))</f>
        <v>UE23/1444</v>
      </c>
      <c r="L10" t="str">
        <f>INDEX(银行日记账明细!W:W,MATCH(A10,银行日记账明细!D:D,0))</f>
        <v>1131                应收账款</v>
      </c>
    </row>
  </sheetData>
  <autoFilter ref="A2:K3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2023-10-03T16:18:20Z</dcterms:modified>
</cp:coreProperties>
</file>