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00 工作文件\002 银行日记账\03 unico\202309 月末银行上报数据\"/>
    </mc:Choice>
  </mc:AlternateContent>
  <xr:revisionPtr revIDLastSave="0" documentId="13_ncr:1_{A678F429-AE45-45BD-8E50-3E03B5F65992}" xr6:coauthVersionLast="47" xr6:coauthVersionMax="47" xr10:uidLastSave="{00000000-0000-0000-0000-000000000000}"/>
  <bookViews>
    <workbookView xWindow="-28920" yWindow="-120" windowWidth="29040" windowHeight="15720" tabRatio="571" activeTab="2" xr2:uid="{00000000-000D-0000-FFFF-FFFF00000000}"/>
  </bookViews>
  <sheets>
    <sheet name="银行流水" sheetId="1" r:id="rId1"/>
    <sheet name="银行日记账明细" sheetId="2" r:id="rId2"/>
    <sheet name="发送模板" sheetId="3" r:id="rId3"/>
  </sheets>
  <definedNames>
    <definedName name="_xlnm._FilterDatabase" localSheetId="2" hidden="1">发送模板!$A$2:$K$3</definedName>
    <definedName name="_xlnm._FilterDatabase" localSheetId="0" hidden="1">银行流水!$B$1:$G$1</definedName>
    <definedName name="_xlnm._FilterDatabase" localSheetId="1" hidden="1">银行日记账明细!$F$1:$AP$2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3" l="1"/>
  <c r="H14" i="3"/>
  <c r="I14" i="3"/>
  <c r="J14" i="3"/>
  <c r="K14" i="3" s="1"/>
  <c r="L14" i="3"/>
  <c r="E5" i="2"/>
  <c r="E6" i="2"/>
  <c r="E7" i="2"/>
  <c r="E8" i="2"/>
  <c r="E9" i="2"/>
  <c r="E10" i="2"/>
  <c r="E11" i="2"/>
  <c r="E12" i="2"/>
  <c r="B13" i="2"/>
  <c r="C13" i="2" s="1"/>
  <c r="E13" i="2"/>
  <c r="E14" i="2"/>
  <c r="E15" i="2"/>
  <c r="E16" i="2"/>
  <c r="B4" i="3"/>
  <c r="C4" i="3"/>
  <c r="D4" i="3"/>
  <c r="E4" i="3"/>
  <c r="F4" i="3"/>
  <c r="B5" i="3"/>
  <c r="C5" i="3"/>
  <c r="D5" i="3"/>
  <c r="E5" i="3"/>
  <c r="B5" i="2" s="1"/>
  <c r="C5" i="2" s="1"/>
  <c r="F5" i="3"/>
  <c r="B6" i="3"/>
  <c r="C6" i="3"/>
  <c r="D6" i="3"/>
  <c r="E6" i="3"/>
  <c r="B6" i="2" s="1"/>
  <c r="C6" i="2" s="1"/>
  <c r="F6" i="3"/>
  <c r="B7" i="3"/>
  <c r="C7" i="3"/>
  <c r="D7" i="3"/>
  <c r="E7" i="3"/>
  <c r="B7" i="2" s="1"/>
  <c r="C7" i="2" s="1"/>
  <c r="F7" i="3"/>
  <c r="B8" i="3"/>
  <c r="C8" i="3"/>
  <c r="D8" i="3"/>
  <c r="E8" i="3"/>
  <c r="B8" i="2" s="1"/>
  <c r="F8" i="3"/>
  <c r="B9" i="3"/>
  <c r="C9" i="3"/>
  <c r="D9" i="3"/>
  <c r="E9" i="3"/>
  <c r="B9" i="2" s="1"/>
  <c r="C9" i="2" s="1"/>
  <c r="F9" i="3"/>
  <c r="B10" i="3"/>
  <c r="C10" i="3"/>
  <c r="D10" i="3"/>
  <c r="E10" i="3"/>
  <c r="B10" i="2" s="1"/>
  <c r="C10" i="2" s="1"/>
  <c r="F10" i="3"/>
  <c r="B11" i="3"/>
  <c r="C11" i="3"/>
  <c r="D11" i="3"/>
  <c r="E11" i="3"/>
  <c r="B11" i="2" s="1"/>
  <c r="C11" i="2" s="1"/>
  <c r="F11" i="3"/>
  <c r="B12" i="3"/>
  <c r="C12" i="3"/>
  <c r="D12" i="3"/>
  <c r="E12" i="3"/>
  <c r="B12" i="2" s="1"/>
  <c r="F12" i="3"/>
  <c r="B13" i="3"/>
  <c r="C13" i="3"/>
  <c r="D13" i="3"/>
  <c r="E13" i="3"/>
  <c r="F13" i="3"/>
  <c r="B15" i="3"/>
  <c r="C15" i="3"/>
  <c r="D15" i="3"/>
  <c r="E15" i="3"/>
  <c r="B15" i="2" s="1"/>
  <c r="C15" i="2" s="1"/>
  <c r="F15" i="3"/>
  <c r="B16" i="3"/>
  <c r="C16" i="3"/>
  <c r="D16" i="3"/>
  <c r="E16" i="3"/>
  <c r="B16" i="2" s="1"/>
  <c r="F16" i="3"/>
  <c r="G5" i="3"/>
  <c r="H5" i="3"/>
  <c r="I5" i="3"/>
  <c r="J5" i="3"/>
  <c r="K5" i="3" s="1"/>
  <c r="L5" i="3"/>
  <c r="G6" i="3"/>
  <c r="H6" i="3"/>
  <c r="I6" i="3"/>
  <c r="J6" i="3"/>
  <c r="K6" i="3" s="1"/>
  <c r="L6" i="3"/>
  <c r="G7" i="3"/>
  <c r="H7" i="3"/>
  <c r="I7" i="3"/>
  <c r="J7" i="3"/>
  <c r="K7" i="3" s="1"/>
  <c r="L7" i="3"/>
  <c r="G8" i="3"/>
  <c r="H8" i="3"/>
  <c r="I8" i="3"/>
  <c r="J8" i="3"/>
  <c r="K8" i="3" s="1"/>
  <c r="L8" i="3"/>
  <c r="G9" i="3"/>
  <c r="H9" i="3"/>
  <c r="I9" i="3"/>
  <c r="J9" i="3"/>
  <c r="K9" i="3" s="1"/>
  <c r="L9" i="3"/>
  <c r="G10" i="3"/>
  <c r="H10" i="3"/>
  <c r="I10" i="3"/>
  <c r="J10" i="3"/>
  <c r="K10" i="3" s="1"/>
  <c r="L10" i="3"/>
  <c r="G11" i="3"/>
  <c r="H11" i="3"/>
  <c r="I11" i="3"/>
  <c r="J11" i="3"/>
  <c r="K11" i="3" s="1"/>
  <c r="L11" i="3"/>
  <c r="G12" i="3"/>
  <c r="H12" i="3"/>
  <c r="I12" i="3"/>
  <c r="J12" i="3"/>
  <c r="K12" i="3" s="1"/>
  <c r="L12" i="3"/>
  <c r="G13" i="3"/>
  <c r="H13" i="3"/>
  <c r="I13" i="3"/>
  <c r="J13" i="3"/>
  <c r="K13" i="3" s="1"/>
  <c r="L13" i="3"/>
  <c r="G15" i="3"/>
  <c r="H15" i="3"/>
  <c r="I15" i="3"/>
  <c r="J15" i="3"/>
  <c r="K15" i="3" s="1"/>
  <c r="L15" i="3"/>
  <c r="G16" i="3"/>
  <c r="H16" i="3"/>
  <c r="I16" i="3"/>
  <c r="J16" i="3"/>
  <c r="K16" i="3" s="1"/>
  <c r="L16" i="3"/>
  <c r="H4" i="3"/>
  <c r="I4" i="3"/>
  <c r="J4" i="3"/>
  <c r="J3" i="3"/>
  <c r="K3" i="3" s="1"/>
  <c r="G4" i="3"/>
  <c r="L4" i="3"/>
  <c r="E4" i="2"/>
  <c r="B4" i="2"/>
  <c r="F3" i="3"/>
  <c r="E3" i="3"/>
  <c r="L3" i="3"/>
  <c r="D3" i="3"/>
  <c r="I3" i="3"/>
  <c r="H3" i="3"/>
  <c r="G3" i="3"/>
  <c r="E3" i="2"/>
  <c r="C3" i="3"/>
  <c r="B3" i="3"/>
  <c r="C12" i="2" l="1"/>
  <c r="C8" i="2"/>
  <c r="C16" i="2"/>
  <c r="C4" i="2"/>
  <c r="B3" i="2"/>
  <c r="C3" i="2" s="1"/>
</calcChain>
</file>

<file path=xl/sharedStrings.xml><?xml version="1.0" encoding="utf-8"?>
<sst xmlns="http://schemas.openxmlformats.org/spreadsheetml/2006/main" count="390" uniqueCount="153">
  <si>
    <t>Fecha</t>
    <phoneticPr fontId="1" type="noConversion"/>
  </si>
  <si>
    <t>Fecha valor</t>
  </si>
  <si>
    <t>Importe</t>
  </si>
  <si>
    <t>Saldo</t>
  </si>
  <si>
    <t>SEUR/CBL DETALLE</t>
  </si>
  <si>
    <t>cliente nombre</t>
  </si>
  <si>
    <t>cliente cif</t>
  </si>
  <si>
    <t>No. FACTURA</t>
    <phoneticPr fontId="1" type="noConversion"/>
  </si>
  <si>
    <t/>
  </si>
  <si>
    <t>分公司</t>
  </si>
  <si>
    <t>日期</t>
  </si>
  <si>
    <t>凭证字号</t>
  </si>
  <si>
    <t>结算方式</t>
  </si>
  <si>
    <t>摘要</t>
  </si>
  <si>
    <t>票据号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</si>
  <si>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</si>
  <si>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</si>
  <si>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</si>
  <si>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</si>
  <si>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</si>
  <si>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</si>
  <si>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</si>
  <si>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</si>
  <si>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</si>
  <si>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</si>
  <si>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</si>
  <si>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</si>
  <si>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</si>
  <si>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</si>
  <si>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</si>
  <si>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</si>
  <si>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</si>
  <si>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</si>
  <si>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</si>
  <si>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</si>
  <si>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开票帐户</t>
  </si>
  <si>
    <t>单据编码</t>
  </si>
  <si>
    <t>付款单</t>
  </si>
  <si>
    <t>制单人</t>
  </si>
  <si>
    <t>提审</t>
  </si>
  <si>
    <t>附件数</t>
  </si>
  <si>
    <t>申请单号</t>
  </si>
  <si>
    <t>往来单位名称</t>
  </si>
  <si>
    <t>往来单位编码</t>
  </si>
  <si>
    <t>部门名称</t>
  </si>
  <si>
    <t>员工名称</t>
  </si>
  <si>
    <t>开票账户</t>
  </si>
  <si>
    <t>借</t>
  </si>
  <si>
    <t>02</t>
  </si>
  <si>
    <t>银行</t>
  </si>
  <si>
    <t>1131                应收账款</t>
  </si>
  <si>
    <t>10090008            在途存款</t>
  </si>
  <si>
    <t>55030001            手续费</t>
  </si>
  <si>
    <t>编码</t>
    <phoneticPr fontId="1" type="noConversion"/>
  </si>
  <si>
    <t>模板编码</t>
    <phoneticPr fontId="1" type="noConversion"/>
  </si>
  <si>
    <t>模板金额</t>
    <phoneticPr fontId="1" type="noConversion"/>
  </si>
  <si>
    <t>核对结果</t>
    <phoneticPr fontId="1" type="noConversion"/>
  </si>
  <si>
    <t>金额</t>
    <phoneticPr fontId="1" type="noConversion"/>
  </si>
  <si>
    <t>No. FACTURA-源值</t>
    <phoneticPr fontId="1" type="noConversion"/>
  </si>
  <si>
    <t>科目</t>
    <phoneticPr fontId="1" type="noConversion"/>
  </si>
  <si>
    <t>Nro. Apunte</t>
  </si>
  <si>
    <t>trf. unico star europa s.l</t>
  </si>
  <si>
    <t>Fecha de la operación</t>
    <phoneticPr fontId="1" type="noConversion"/>
  </si>
  <si>
    <t>Concepto</t>
    <phoneticPr fontId="1" type="noConversion"/>
  </si>
  <si>
    <t>Concepto</t>
    <phoneticPr fontId="1" type="noConversion"/>
  </si>
  <si>
    <t>齐战军</t>
  </si>
  <si>
    <t>手续费</t>
  </si>
  <si>
    <t>trf. union huelvasia s.l.</t>
  </si>
  <si>
    <t>银收-209</t>
  </si>
  <si>
    <t>内部转账 IBERCAJA</t>
  </si>
  <si>
    <t>UNION HUELVASIA S.L</t>
  </si>
  <si>
    <t>B09681883</t>
  </si>
  <si>
    <t>银收-37</t>
  </si>
  <si>
    <t>2023/9/29</t>
  </si>
  <si>
    <t>trf. mercado santa ines sl.</t>
  </si>
  <si>
    <t>trf. rosal de la frontera ke chen slu</t>
  </si>
  <si>
    <t>2023/9/28</t>
  </si>
  <si>
    <t>2023/9/21</t>
  </si>
  <si>
    <t>trf. comercial qing hon, s.l</t>
  </si>
  <si>
    <t>2023/9/19</t>
  </si>
  <si>
    <t>adeudo comisiones orden n. 20230034201</t>
  </si>
  <si>
    <t>trf. bel-liq.rem.20230034201     03916815 n</t>
  </si>
  <si>
    <t>trf. bazar yuang fa s.l.</t>
  </si>
  <si>
    <t>2023/9/15</t>
  </si>
  <si>
    <t>trf. iuntech galicia,s.l.</t>
  </si>
  <si>
    <t>trf. juntao xiao</t>
  </si>
  <si>
    <t>2023/9/12</t>
  </si>
  <si>
    <t>trf. decorativos j-g 2016 s.l</t>
  </si>
  <si>
    <t>2023/9/11</t>
  </si>
  <si>
    <t>2023/9/7</t>
  </si>
  <si>
    <t>trf. shengyuan hu</t>
  </si>
  <si>
    <t>2023/9/2</t>
  </si>
  <si>
    <t>2023/9/4</t>
  </si>
  <si>
    <t>trf. lihuai he</t>
  </si>
  <si>
    <t>MERCADO SANTA INES S.L    UE23/1481</t>
  </si>
  <si>
    <t>MERCADO SANTA INES S.L</t>
  </si>
  <si>
    <t>B93409753</t>
  </si>
  <si>
    <t>YHDK000018245</t>
  </si>
  <si>
    <t>银收-208</t>
  </si>
  <si>
    <t>ROSAL DE LA FRONTERA KE CHEN S.L  Fac ue23/0001472</t>
  </si>
  <si>
    <t>ROSAL DE LA FRONTERA KE CHEN S.L 阿科</t>
  </si>
  <si>
    <t>B21566476</t>
  </si>
  <si>
    <t>YHDK000018244</t>
  </si>
  <si>
    <t>银收-203</t>
  </si>
  <si>
    <t>union huelvasia s.l  UE23/1483</t>
  </si>
  <si>
    <t>YHDK000018211</t>
  </si>
  <si>
    <t>银收-155</t>
  </si>
  <si>
    <t>QING HON S.L  UE23/1210</t>
  </si>
  <si>
    <t>QING HON S.L</t>
  </si>
  <si>
    <t>B54581145</t>
  </si>
  <si>
    <t>YHDK000018082</t>
  </si>
  <si>
    <t>银付-92</t>
  </si>
  <si>
    <t>YHDK000018071</t>
  </si>
  <si>
    <t>银付-91</t>
  </si>
  <si>
    <t>YHDK000018070</t>
  </si>
  <si>
    <t>银收-148</t>
  </si>
  <si>
    <t>bazar yuang fa s.l  UE23/1426  UE23/1321  UE23/1459</t>
  </si>
  <si>
    <t>BAZAR YUANG FA S.L</t>
  </si>
  <si>
    <t>B90298266</t>
  </si>
  <si>
    <t>YHDK000018069</t>
  </si>
  <si>
    <t>银收-102</t>
  </si>
  <si>
    <t>IUNTECH GALICIA S.L 齐力分公司 从前往后核销</t>
  </si>
  <si>
    <t>IUNTECH GALICIA S.L 齐力分公司</t>
  </si>
  <si>
    <t>B27811553</t>
  </si>
  <si>
    <t>YHDK000017986</t>
  </si>
  <si>
    <t>银收-96</t>
  </si>
  <si>
    <t>juntao xiao  UE23/1397</t>
  </si>
  <si>
    <t>JUNTAO XIAO</t>
  </si>
  <si>
    <t>X3093976Q</t>
  </si>
  <si>
    <t>YHDK000017975</t>
  </si>
  <si>
    <t>银收-78</t>
  </si>
  <si>
    <t>DECORATIVO JG 2016 S.L  UE23/1359</t>
  </si>
  <si>
    <t>DECORATIVO JG 2016 S.L</t>
  </si>
  <si>
    <t>B04849451</t>
  </si>
  <si>
    <t>YHDK000017916</t>
  </si>
  <si>
    <t>银付-55</t>
  </si>
  <si>
    <t>YHDK000017915</t>
  </si>
  <si>
    <t>银付-54</t>
  </si>
  <si>
    <t>YHDK000017914</t>
  </si>
  <si>
    <t>JUAN Y LUCIA 2017 S.L  UE23/1376</t>
  </si>
  <si>
    <t>JUAN Y LUCIA 2017 S.L.</t>
  </si>
  <si>
    <t>B56082530</t>
  </si>
  <si>
    <t>YHDK000017772</t>
  </si>
  <si>
    <t>银收-23</t>
  </si>
  <si>
    <t>LIHUAI HE  UE23/1337</t>
  </si>
  <si>
    <t>LIHUAI HE</t>
  </si>
  <si>
    <t>X4061435A</t>
  </si>
  <si>
    <t>YHDK000017702</t>
  </si>
  <si>
    <t>1011-1</t>
    <phoneticPr fontId="1" type="noConversion"/>
  </si>
  <si>
    <t>1011-2</t>
    <phoneticPr fontId="1" type="noConversion"/>
  </si>
  <si>
    <t>1011-1</t>
    <phoneticPr fontId="1" type="noConversion"/>
  </si>
  <si>
    <t>1011-2</t>
    <phoneticPr fontId="1" type="noConversion"/>
  </si>
  <si>
    <t>UE23/1472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</si>
</sst>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d/mm/yyyy;@"/>
    <numFmt numFmtId="177" formatCode="#,##0.00\ [$€-1];[Red]\-#,##0.00\ [$€-1]"/>
    <numFmt numFmtId="178" formatCode="yyyy\-mm\-dd"/>
    <numFmt numFmtId="179" formatCode="#,##0.00_-\ [$€-1];[Red]#,##0.00\-\ [$€-1]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Calibri"/>
      <family val="2"/>
    </font>
    <font>
      <sz val="11"/>
      <color rgb="FF000000"/>
      <name val="Consolas"/>
      <family val="3"/>
    </font>
    <font>
      <b/>
      <sz val="10"/>
      <color indexed="9"/>
      <name val="Calibri"/>
    </font>
    <font>
      <b/>
      <sz val="10"/>
      <color indexed="9"/>
      <name val="Calibri"/>
      <family val="2"/>
    </font>
    <font>
      <sz val="12"/>
      <name val="Calibri"/>
    </font>
    <font>
      <sz val="12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</borders>
  <cellStyleXfs count="4">
    <xf numFmtId="0" fontId="0" fillId="0" borderId="0"/>
    <xf numFmtId="0" fontId="3" fillId="0" borderId="0"/>
    <xf numFmtId="0" fontId="7" fillId="0" borderId="0"/>
    <xf numFmtId="0" fontId="8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/>
    <xf numFmtId="177" fontId="2" fillId="2" borderId="0" xfId="0" applyNumberFormat="1" applyFont="1" applyFill="1" applyAlignment="1">
      <alignment horizontal="center" vertical="center"/>
    </xf>
    <xf numFmtId="177" fontId="0" fillId="0" borderId="0" xfId="0" applyNumberFormat="1"/>
    <xf numFmtId="0" fontId="4" fillId="0" borderId="1" xfId="1" applyFont="1" applyBorder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2" borderId="1" xfId="1" applyFont="1" applyFill="1" applyBorder="1"/>
    <xf numFmtId="0" fontId="2" fillId="3" borderId="0" xfId="0" applyFont="1" applyFill="1"/>
    <xf numFmtId="177" fontId="0" fillId="2" borderId="0" xfId="0" applyNumberFormat="1" applyFill="1"/>
    <xf numFmtId="177" fontId="2" fillId="2" borderId="0" xfId="0" applyNumberFormat="1" applyFont="1" applyFill="1"/>
    <xf numFmtId="177" fontId="0" fillId="0" borderId="0" xfId="0" applyNumberFormat="1" applyAlignment="1">
      <alignment horizontal="center" vertical="center"/>
    </xf>
    <xf numFmtId="179" fontId="0" fillId="0" borderId="0" xfId="0" applyNumberFormat="1"/>
    <xf numFmtId="177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4" fillId="0" borderId="1" xfId="1" applyFont="1" applyBorder="1"/>
    <xf numFmtId="0" fontId="4" fillId="2" borderId="1" xfId="1" applyFont="1" applyFill="1" applyBorder="1"/>
    <xf numFmtId="0" fontId="8" fillId="0" borderId="0" xfId="3"/>
    <xf numFmtId="0" fontId="4" fillId="0" borderId="1" xfId="1" applyFont="1" applyBorder="1"/>
    <xf numFmtId="178" fontId="4" fillId="0" borderId="1" xfId="1" applyNumberFormat="1" applyFont="1" applyBorder="1"/>
  </cellXfs>
  <cellStyles count="4">
    <cellStyle name="常规" xfId="0" builtinId="0"/>
    <cellStyle name="常规 2" xfId="1" xr:uid="{D11DCB92-70B5-4F71-99A7-4B56C587851B}"/>
    <cellStyle name="常规 3" xfId="2" xr:uid="{4E8472DF-B147-4C72-B11A-86D9867E644E}"/>
    <cellStyle name="常规 4" xfId="3" xr:uid="{304FBB4C-9184-466D-AD65-38F0A94873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pane ySplit="1" topLeftCell="A2" activePane="bottomLeft" state="frozen"/>
      <selection pane="bottomLeft" activeCell="B29" sqref="B29"/>
    </sheetView>
  </sheetViews>
  <sheetFormatPr defaultRowHeight="13.8" x14ac:dyDescent="0.25"/>
  <cols>
    <col min="1" max="1" width="8.88671875" style="7"/>
    <col min="2" max="2" width="16.33203125" customWidth="1"/>
    <col min="3" max="3" width="15.5546875" customWidth="1"/>
    <col min="4" max="4" width="32.77734375" customWidth="1"/>
    <col min="5" max="5" width="27.88671875" customWidth="1"/>
    <col min="6" max="7" width="14" customWidth="1"/>
    <col min="8" max="8" width="30" customWidth="1"/>
  </cols>
  <sheetData>
    <row r="1" spans="1:7" x14ac:dyDescent="0.25">
      <c r="A1" s="8" t="s">
        <v>53</v>
      </c>
      <c r="B1" s="17" t="s">
        <v>62</v>
      </c>
      <c r="C1" s="17" t="s">
        <v>1</v>
      </c>
      <c r="D1" s="18" t="s">
        <v>63</v>
      </c>
      <c r="E1" s="18" t="s">
        <v>2</v>
      </c>
      <c r="F1" s="18" t="s">
        <v>3</v>
      </c>
      <c r="G1" s="17" t="s">
        <v>60</v>
      </c>
    </row>
    <row r="2" spans="1:7" ht="15.6" x14ac:dyDescent="0.3">
      <c r="A2" s="7">
        <v>1001</v>
      </c>
      <c r="B2" s="21" t="s">
        <v>73</v>
      </c>
      <c r="C2" s="21" t="s">
        <v>73</v>
      </c>
      <c r="D2" s="21" t="s">
        <v>74</v>
      </c>
      <c r="E2" s="21">
        <v>1218.3800000000001</v>
      </c>
      <c r="F2" s="21">
        <v>3726.95</v>
      </c>
      <c r="G2" s="21">
        <v>818</v>
      </c>
    </row>
    <row r="3" spans="1:7" ht="15.6" x14ac:dyDescent="0.3">
      <c r="A3" s="7">
        <v>1002</v>
      </c>
      <c r="B3" s="21" t="s">
        <v>73</v>
      </c>
      <c r="C3" s="21" t="s">
        <v>73</v>
      </c>
      <c r="D3" s="21" t="s">
        <v>75</v>
      </c>
      <c r="E3" s="21">
        <v>1515.35</v>
      </c>
      <c r="F3" s="21">
        <v>2508.5700000000002</v>
      </c>
      <c r="G3" s="21">
        <v>817</v>
      </c>
    </row>
    <row r="4" spans="1:7" ht="15.6" x14ac:dyDescent="0.3">
      <c r="A4" s="7">
        <v>1003</v>
      </c>
      <c r="B4" s="21" t="s">
        <v>76</v>
      </c>
      <c r="C4" s="21" t="s">
        <v>76</v>
      </c>
      <c r="D4" s="21" t="s">
        <v>67</v>
      </c>
      <c r="E4" s="21">
        <v>329.35</v>
      </c>
      <c r="F4" s="21">
        <v>993.22</v>
      </c>
      <c r="G4" s="21">
        <v>816</v>
      </c>
    </row>
    <row r="5" spans="1:7" ht="15.6" x14ac:dyDescent="0.3">
      <c r="A5" s="7">
        <v>1004</v>
      </c>
      <c r="B5" s="21" t="s">
        <v>77</v>
      </c>
      <c r="C5" s="21" t="s">
        <v>77</v>
      </c>
      <c r="D5" s="21" t="s">
        <v>78</v>
      </c>
      <c r="E5" s="21">
        <v>578.79</v>
      </c>
      <c r="F5" s="21">
        <v>663.87</v>
      </c>
      <c r="G5" s="21">
        <v>815</v>
      </c>
    </row>
    <row r="6" spans="1:7" ht="15.6" x14ac:dyDescent="0.3">
      <c r="A6" s="7">
        <v>1005</v>
      </c>
      <c r="B6" s="21" t="s">
        <v>79</v>
      </c>
      <c r="C6" s="21" t="s">
        <v>79</v>
      </c>
      <c r="D6" s="21" t="s">
        <v>80</v>
      </c>
      <c r="E6" s="21">
        <v>-1</v>
      </c>
      <c r="F6" s="21">
        <v>85.08</v>
      </c>
      <c r="G6" s="21">
        <v>814</v>
      </c>
    </row>
    <row r="7" spans="1:7" ht="15.6" x14ac:dyDescent="0.3">
      <c r="A7" s="7">
        <v>1006</v>
      </c>
      <c r="B7" s="21" t="s">
        <v>79</v>
      </c>
      <c r="C7" s="21" t="s">
        <v>79</v>
      </c>
      <c r="D7" s="21" t="s">
        <v>81</v>
      </c>
      <c r="E7" s="21">
        <v>-5600</v>
      </c>
      <c r="F7" s="21">
        <v>86.08</v>
      </c>
      <c r="G7" s="21">
        <v>813</v>
      </c>
    </row>
    <row r="8" spans="1:7" ht="15.6" x14ac:dyDescent="0.3">
      <c r="A8" s="7">
        <v>1007</v>
      </c>
      <c r="B8" s="21" t="s">
        <v>79</v>
      </c>
      <c r="C8" s="21" t="s">
        <v>79</v>
      </c>
      <c r="D8" s="21" t="s">
        <v>82</v>
      </c>
      <c r="E8" s="21">
        <v>468.51</v>
      </c>
      <c r="F8" s="21">
        <v>5686.08</v>
      </c>
      <c r="G8" s="21">
        <v>812</v>
      </c>
    </row>
    <row r="9" spans="1:7" ht="15.6" x14ac:dyDescent="0.3">
      <c r="A9" s="7">
        <v>1008</v>
      </c>
      <c r="B9" s="21" t="s">
        <v>83</v>
      </c>
      <c r="C9" s="21" t="s">
        <v>83</v>
      </c>
      <c r="D9" s="21" t="s">
        <v>84</v>
      </c>
      <c r="E9" s="21">
        <v>1940.07</v>
      </c>
      <c r="F9" s="21">
        <v>5217.57</v>
      </c>
      <c r="G9" s="21">
        <v>811</v>
      </c>
    </row>
    <row r="10" spans="1:7" ht="15.6" x14ac:dyDescent="0.3">
      <c r="A10" s="7">
        <v>1009</v>
      </c>
      <c r="B10" s="21" t="s">
        <v>83</v>
      </c>
      <c r="C10" s="21" t="s">
        <v>83</v>
      </c>
      <c r="D10" s="21" t="s">
        <v>85</v>
      </c>
      <c r="E10" s="21">
        <v>1692.8</v>
      </c>
      <c r="F10" s="21">
        <v>3277.5</v>
      </c>
      <c r="G10" s="21">
        <v>810</v>
      </c>
    </row>
    <row r="11" spans="1:7" ht="15.6" x14ac:dyDescent="0.3">
      <c r="A11" s="7">
        <v>1010</v>
      </c>
      <c r="B11" s="21" t="s">
        <v>86</v>
      </c>
      <c r="C11" s="21" t="s">
        <v>86</v>
      </c>
      <c r="D11" s="21" t="s">
        <v>87</v>
      </c>
      <c r="E11" s="21">
        <v>1534.4</v>
      </c>
      <c r="F11" s="21">
        <v>1584.7</v>
      </c>
      <c r="G11" s="21">
        <v>809</v>
      </c>
    </row>
    <row r="12" spans="1:7" ht="15.6" x14ac:dyDescent="0.3">
      <c r="A12" s="7" t="s">
        <v>150</v>
      </c>
      <c r="B12" s="21" t="s">
        <v>88</v>
      </c>
      <c r="C12" s="21" t="s">
        <v>88</v>
      </c>
      <c r="D12" s="21" t="s">
        <v>61</v>
      </c>
      <c r="E12" s="21">
        <v>-1601</v>
      </c>
      <c r="F12" s="21">
        <v>50.3</v>
      </c>
      <c r="G12" s="21">
        <v>808</v>
      </c>
    </row>
    <row r="13" spans="1:7" ht="15.6" x14ac:dyDescent="0.3">
      <c r="A13" s="7" t="s">
        <v>151</v>
      </c>
      <c r="B13" s="21"/>
      <c r="C13" s="21"/>
      <c r="D13" s="21"/>
      <c r="E13" s="21"/>
      <c r="F13" s="21"/>
      <c r="G13" s="21"/>
    </row>
    <row r="14" spans="1:7" ht="15.6" x14ac:dyDescent="0.3">
      <c r="A14" s="7">
        <v>1012</v>
      </c>
      <c r="B14" s="21" t="s">
        <v>89</v>
      </c>
      <c r="C14" s="21" t="s">
        <v>89</v>
      </c>
      <c r="D14" s="21" t="s">
        <v>90</v>
      </c>
      <c r="E14" s="21">
        <v>788.31</v>
      </c>
      <c r="F14" s="21">
        <v>1651.3</v>
      </c>
      <c r="G14" s="21">
        <v>807</v>
      </c>
    </row>
    <row r="15" spans="1:7" ht="15.6" x14ac:dyDescent="0.3">
      <c r="A15" s="7">
        <v>1013</v>
      </c>
      <c r="B15" s="21" t="s">
        <v>91</v>
      </c>
      <c r="C15" s="21" t="s">
        <v>92</v>
      </c>
      <c r="D15" s="21" t="s">
        <v>93</v>
      </c>
      <c r="E15" s="21">
        <v>760.61</v>
      </c>
      <c r="F15" s="21">
        <v>862.99</v>
      </c>
      <c r="G15" s="21">
        <v>806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3A34-BED4-40BE-BFF4-945FCF0A2D66}">
  <dimension ref="A1:AP16"/>
  <sheetViews>
    <sheetView workbookViewId="0">
      <pane ySplit="2" topLeftCell="A3" activePane="bottomLeft" state="frozen"/>
      <selection pane="bottomLeft" activeCell="E24" sqref="E24"/>
    </sheetView>
  </sheetViews>
  <sheetFormatPr defaultRowHeight="13.8" x14ac:dyDescent="0.25"/>
  <cols>
    <col min="1" max="1" width="8.88671875" style="7"/>
    <col min="2" max="2" width="14.77734375" style="13" customWidth="1"/>
    <col min="3" max="3" width="11" customWidth="1"/>
    <col min="4" max="4" width="8.88671875" style="7"/>
    <col min="5" max="5" width="13.21875" style="7" customWidth="1"/>
    <col min="7" max="7" width="13.33203125" customWidth="1"/>
    <col min="20" max="20" width="12.21875" style="5" customWidth="1"/>
    <col min="37" max="37" width="21.21875" customWidth="1"/>
  </cols>
  <sheetData>
    <row r="1" spans="1:42" ht="14.4" x14ac:dyDescent="0.3">
      <c r="F1" s="19" t="s">
        <v>9</v>
      </c>
      <c r="G1" s="20" t="s">
        <v>10</v>
      </c>
      <c r="H1" s="19" t="s">
        <v>11</v>
      </c>
      <c r="I1" s="19" t="s">
        <v>12</v>
      </c>
      <c r="J1" s="20" t="s">
        <v>13</v>
      </c>
      <c r="K1" s="20" t="s">
        <v>14</v>
      </c>
      <c r="L1" s="19" t="s">
        <v>15</v>
      </c>
      <c r="M1" s="19" t="s">
        <v>16</v>
      </c>
      <c r="N1" s="19" t="s">
        <v>17</v>
      </c>
      <c r="O1" s="19" t="s">
        <v>18</v>
      </c>
      <c r="P1" s="19" t="s">
        <v>19</v>
      </c>
      <c r="Q1" s="19" t="s">
        <v>20</v>
      </c>
      <c r="R1" s="19" t="s">
        <v>21</v>
      </c>
      <c r="S1" s="19" t="s">
        <v>22</v>
      </c>
      <c r="T1" s="12" t="s">
        <v>23</v>
      </c>
      <c r="U1" s="19" t="s">
        <v>24</v>
      </c>
      <c r="V1" s="19" t="s">
        <v>25</v>
      </c>
      <c r="W1" s="19" t="s">
        <v>26</v>
      </c>
      <c r="X1" s="19" t="s">
        <v>27</v>
      </c>
      <c r="Y1" s="19" t="s">
        <v>27</v>
      </c>
      <c r="Z1" s="19" t="s">
        <v>27</v>
      </c>
      <c r="AA1" s="19" t="s">
        <v>27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</row>
    <row r="2" spans="1:42" ht="14.4" x14ac:dyDescent="0.3">
      <c r="A2" s="8" t="s">
        <v>54</v>
      </c>
      <c r="B2" s="8" t="s">
        <v>55</v>
      </c>
      <c r="C2" s="10" t="s">
        <v>56</v>
      </c>
      <c r="D2" s="8" t="s">
        <v>53</v>
      </c>
      <c r="E2" s="8" t="s">
        <v>57</v>
      </c>
      <c r="F2" s="19" t="s">
        <v>8</v>
      </c>
      <c r="G2" s="20" t="s">
        <v>8</v>
      </c>
      <c r="H2" s="19" t="s">
        <v>8</v>
      </c>
      <c r="I2" s="19" t="s">
        <v>8</v>
      </c>
      <c r="J2" s="20" t="s">
        <v>8</v>
      </c>
      <c r="K2" s="20" t="s">
        <v>8</v>
      </c>
      <c r="L2" s="19" t="s">
        <v>8</v>
      </c>
      <c r="M2" s="19" t="s">
        <v>8</v>
      </c>
      <c r="N2" s="19" t="s">
        <v>8</v>
      </c>
      <c r="O2" s="19" t="s">
        <v>8</v>
      </c>
      <c r="P2" s="19" t="s">
        <v>8</v>
      </c>
      <c r="Q2" s="19" t="s">
        <v>8</v>
      </c>
      <c r="R2" s="19" t="s">
        <v>8</v>
      </c>
      <c r="S2" s="19" t="s">
        <v>8</v>
      </c>
      <c r="T2" s="11" t="s">
        <v>8</v>
      </c>
      <c r="U2" s="19" t="s">
        <v>8</v>
      </c>
      <c r="V2" s="19" t="s">
        <v>8</v>
      </c>
      <c r="W2" s="19" t="s">
        <v>8</v>
      </c>
      <c r="X2" s="9" t="s">
        <v>42</v>
      </c>
      <c r="Y2" s="9" t="s">
        <v>43</v>
      </c>
      <c r="Z2" s="6" t="s">
        <v>44</v>
      </c>
      <c r="AA2" s="6" t="s">
        <v>45</v>
      </c>
      <c r="AB2" s="6" t="s">
        <v>46</v>
      </c>
      <c r="AC2" s="19" t="s">
        <v>8</v>
      </c>
      <c r="AD2" s="19" t="s">
        <v>8</v>
      </c>
      <c r="AE2" s="19" t="s">
        <v>8</v>
      </c>
      <c r="AF2" s="19" t="s">
        <v>8</v>
      </c>
      <c r="AG2" s="19" t="s">
        <v>8</v>
      </c>
      <c r="AH2" s="19" t="s">
        <v>8</v>
      </c>
      <c r="AI2" s="19" t="s">
        <v>8</v>
      </c>
      <c r="AJ2" s="19" t="s">
        <v>8</v>
      </c>
      <c r="AK2" s="19" t="s">
        <v>8</v>
      </c>
      <c r="AL2" s="19" t="s">
        <v>8</v>
      </c>
      <c r="AM2" s="19" t="s">
        <v>8</v>
      </c>
      <c r="AN2" s="19" t="s">
        <v>8</v>
      </c>
      <c r="AO2" s="19" t="s">
        <v>8</v>
      </c>
      <c r="AP2" s="19" t="s">
        <v>8</v>
      </c>
    </row>
    <row r="3" spans="1:42" ht="14.4" x14ac:dyDescent="0.3">
      <c r="A3" s="7">
        <v>1001</v>
      </c>
      <c r="B3" s="13">
        <f>INDEX(发送模板!E:E,MATCH(A3,发送模板!A:A,0))</f>
        <v>1218.3800000000001</v>
      </c>
      <c r="C3" s="14">
        <f t="shared" ref="C3" si="0">B3-E3</f>
        <v>0</v>
      </c>
      <c r="D3" s="7">
        <v>1001</v>
      </c>
      <c r="E3" s="13">
        <f t="shared" ref="E3" si="1">T3</f>
        <v>1218.3800000000001</v>
      </c>
      <c r="F3" s="22" t="s">
        <v>48</v>
      </c>
      <c r="G3" s="23">
        <v>45197.999490740738</v>
      </c>
      <c r="H3" s="22" t="s">
        <v>68</v>
      </c>
      <c r="I3" s="22" t="s">
        <v>49</v>
      </c>
      <c r="J3" s="22" t="s">
        <v>8</v>
      </c>
      <c r="K3" s="22" t="s">
        <v>94</v>
      </c>
      <c r="L3" s="22">
        <v>1218.3800000000001</v>
      </c>
      <c r="M3" s="22">
        <v>0</v>
      </c>
      <c r="N3" s="22">
        <v>0</v>
      </c>
      <c r="O3" s="22">
        <v>0</v>
      </c>
      <c r="P3" s="22" t="s">
        <v>47</v>
      </c>
      <c r="Q3" s="22">
        <v>3726.95</v>
      </c>
      <c r="R3" s="22">
        <v>1</v>
      </c>
      <c r="S3" s="22">
        <v>0</v>
      </c>
      <c r="T3" s="22">
        <v>1218.3800000000001</v>
      </c>
      <c r="U3" s="22">
        <v>1</v>
      </c>
      <c r="V3" s="22">
        <v>0</v>
      </c>
      <c r="W3" s="22" t="s">
        <v>50</v>
      </c>
      <c r="X3" s="22" t="s">
        <v>95</v>
      </c>
      <c r="Y3" s="22" t="s">
        <v>96</v>
      </c>
      <c r="Z3" s="22">
        <v>0</v>
      </c>
      <c r="AA3" s="22">
        <v>0</v>
      </c>
      <c r="AB3" s="22">
        <v>0</v>
      </c>
      <c r="AC3" s="22" t="s">
        <v>65</v>
      </c>
      <c r="AD3" s="23">
        <v>45197.999490740738</v>
      </c>
      <c r="AE3" s="22" t="s">
        <v>8</v>
      </c>
      <c r="AF3" s="22" t="s">
        <v>8</v>
      </c>
      <c r="AG3" s="22" t="s">
        <v>8</v>
      </c>
      <c r="AH3" s="22" t="b">
        <v>0</v>
      </c>
      <c r="AI3" s="22">
        <v>0</v>
      </c>
      <c r="AJ3" s="22" t="s">
        <v>8</v>
      </c>
      <c r="AK3" s="22" t="s">
        <v>97</v>
      </c>
      <c r="AL3" s="22" t="s">
        <v>8</v>
      </c>
      <c r="AM3" s="22" t="s">
        <v>65</v>
      </c>
      <c r="AN3" s="22" t="b">
        <v>1</v>
      </c>
      <c r="AO3" s="22">
        <v>1</v>
      </c>
      <c r="AP3" s="22" t="s">
        <v>8</v>
      </c>
    </row>
    <row r="4" spans="1:42" ht="14.4" x14ac:dyDescent="0.3">
      <c r="A4" s="7">
        <v>1002</v>
      </c>
      <c r="B4" s="13">
        <f>INDEX(发送模板!E:E,MATCH(A4,发送模板!A:A,0))</f>
        <v>1515.35</v>
      </c>
      <c r="C4" s="14">
        <f t="shared" ref="C4" si="2">B4-E4</f>
        <v>0</v>
      </c>
      <c r="D4" s="7">
        <v>1002</v>
      </c>
      <c r="E4" s="13">
        <f t="shared" ref="E4" si="3">T4</f>
        <v>1515.35</v>
      </c>
      <c r="F4" s="22" t="s">
        <v>48</v>
      </c>
      <c r="G4" s="23">
        <v>45197.999490740738</v>
      </c>
      <c r="H4" s="22" t="s">
        <v>98</v>
      </c>
      <c r="I4" s="22" t="s">
        <v>49</v>
      </c>
      <c r="J4" s="22" t="s">
        <v>8</v>
      </c>
      <c r="K4" s="22" t="s">
        <v>99</v>
      </c>
      <c r="L4" s="22">
        <v>1515.35</v>
      </c>
      <c r="M4" s="22">
        <v>0</v>
      </c>
      <c r="N4" s="22">
        <v>0</v>
      </c>
      <c r="O4" s="22">
        <v>0</v>
      </c>
      <c r="P4" s="22" t="s">
        <v>47</v>
      </c>
      <c r="Q4" s="22">
        <v>2508.5700000000002</v>
      </c>
      <c r="R4" s="22">
        <v>1</v>
      </c>
      <c r="S4" s="22">
        <v>0</v>
      </c>
      <c r="T4" s="22">
        <v>1515.35</v>
      </c>
      <c r="U4" s="22">
        <v>1</v>
      </c>
      <c r="V4" s="22">
        <v>0</v>
      </c>
      <c r="W4" s="22" t="s">
        <v>50</v>
      </c>
      <c r="X4" s="22" t="s">
        <v>100</v>
      </c>
      <c r="Y4" s="22" t="s">
        <v>101</v>
      </c>
      <c r="Z4" s="22">
        <v>0</v>
      </c>
      <c r="AA4" s="22">
        <v>0</v>
      </c>
      <c r="AB4" s="22">
        <v>0</v>
      </c>
      <c r="AC4" s="22" t="s">
        <v>65</v>
      </c>
      <c r="AD4" s="23">
        <v>45197.999490740738</v>
      </c>
      <c r="AE4" s="22" t="s">
        <v>8</v>
      </c>
      <c r="AF4" s="22" t="s">
        <v>8</v>
      </c>
      <c r="AG4" s="22" t="s">
        <v>8</v>
      </c>
      <c r="AH4" s="22" t="b">
        <v>0</v>
      </c>
      <c r="AI4" s="22">
        <v>0</v>
      </c>
      <c r="AJ4" s="22" t="s">
        <v>8</v>
      </c>
      <c r="AK4" s="22" t="s">
        <v>102</v>
      </c>
      <c r="AL4" s="22" t="s">
        <v>8</v>
      </c>
      <c r="AM4" s="22" t="s">
        <v>65</v>
      </c>
      <c r="AN4" s="22" t="b">
        <v>1</v>
      </c>
      <c r="AO4" s="22">
        <v>1</v>
      </c>
      <c r="AP4" s="22" t="s">
        <v>8</v>
      </c>
    </row>
    <row r="5" spans="1:42" ht="14.4" x14ac:dyDescent="0.3">
      <c r="A5" s="7">
        <v>1003</v>
      </c>
      <c r="B5" s="13">
        <f>INDEX(发送模板!E:E,MATCH(A5,发送模板!A:A,0))</f>
        <v>329.35</v>
      </c>
      <c r="C5" s="14">
        <f t="shared" ref="C5:C16" si="4">B5-E5</f>
        <v>0</v>
      </c>
      <c r="D5" s="7">
        <v>1003</v>
      </c>
      <c r="E5" s="13">
        <f t="shared" ref="E5:E16" si="5">T5</f>
        <v>329.35</v>
      </c>
      <c r="F5" s="22" t="s">
        <v>48</v>
      </c>
      <c r="G5" s="23">
        <v>45196.999490740738</v>
      </c>
      <c r="H5" s="22" t="s">
        <v>103</v>
      </c>
      <c r="I5" s="22" t="s">
        <v>49</v>
      </c>
      <c r="J5" s="22" t="s">
        <v>8</v>
      </c>
      <c r="K5" s="22" t="s">
        <v>104</v>
      </c>
      <c r="L5" s="22">
        <v>329.35</v>
      </c>
      <c r="M5" s="22">
        <v>0</v>
      </c>
      <c r="N5" s="22">
        <v>0</v>
      </c>
      <c r="O5" s="22">
        <v>0</v>
      </c>
      <c r="P5" s="22" t="s">
        <v>47</v>
      </c>
      <c r="Q5" s="22">
        <v>993.22</v>
      </c>
      <c r="R5" s="22">
        <v>1</v>
      </c>
      <c r="S5" s="22">
        <v>0</v>
      </c>
      <c r="T5" s="22">
        <v>329.35</v>
      </c>
      <c r="U5" s="22">
        <v>1</v>
      </c>
      <c r="V5" s="22">
        <v>0</v>
      </c>
      <c r="W5" s="22" t="s">
        <v>50</v>
      </c>
      <c r="X5" s="22" t="s">
        <v>70</v>
      </c>
      <c r="Y5" s="22" t="s">
        <v>71</v>
      </c>
      <c r="Z5" s="22">
        <v>0</v>
      </c>
      <c r="AA5" s="22">
        <v>0</v>
      </c>
      <c r="AB5" s="22">
        <v>0</v>
      </c>
      <c r="AC5" s="22" t="s">
        <v>65</v>
      </c>
      <c r="AD5" s="23">
        <v>45196.999490740738</v>
      </c>
      <c r="AE5" s="22" t="s">
        <v>8</v>
      </c>
      <c r="AF5" s="22" t="s">
        <v>8</v>
      </c>
      <c r="AG5" s="22" t="s">
        <v>8</v>
      </c>
      <c r="AH5" s="22" t="b">
        <v>0</v>
      </c>
      <c r="AI5" s="22">
        <v>0</v>
      </c>
      <c r="AJ5" s="22" t="s">
        <v>8</v>
      </c>
      <c r="AK5" s="22" t="s">
        <v>105</v>
      </c>
      <c r="AL5" s="22" t="s">
        <v>8</v>
      </c>
      <c r="AM5" s="22" t="s">
        <v>65</v>
      </c>
      <c r="AN5" s="22" t="b">
        <v>1</v>
      </c>
      <c r="AO5" s="22">
        <v>1</v>
      </c>
      <c r="AP5" s="22" t="s">
        <v>8</v>
      </c>
    </row>
    <row r="6" spans="1:42" ht="14.4" x14ac:dyDescent="0.3">
      <c r="A6" s="7">
        <v>1004</v>
      </c>
      <c r="B6" s="13">
        <f>INDEX(发送模板!E:E,MATCH(A6,发送模板!A:A,0))</f>
        <v>578.79</v>
      </c>
      <c r="C6" s="14">
        <f t="shared" si="4"/>
        <v>0</v>
      </c>
      <c r="D6" s="7">
        <v>1004</v>
      </c>
      <c r="E6" s="13">
        <f t="shared" si="5"/>
        <v>578.79</v>
      </c>
      <c r="F6" s="22" t="s">
        <v>48</v>
      </c>
      <c r="G6" s="23">
        <v>45189.999490740738</v>
      </c>
      <c r="H6" s="22" t="s">
        <v>106</v>
      </c>
      <c r="I6" s="22" t="s">
        <v>49</v>
      </c>
      <c r="J6" s="22" t="s">
        <v>8</v>
      </c>
      <c r="K6" s="22" t="s">
        <v>107</v>
      </c>
      <c r="L6" s="22">
        <v>578.79</v>
      </c>
      <c r="M6" s="22">
        <v>0</v>
      </c>
      <c r="N6" s="22">
        <v>0</v>
      </c>
      <c r="O6" s="22">
        <v>0</v>
      </c>
      <c r="P6" s="22" t="s">
        <v>47</v>
      </c>
      <c r="Q6" s="22">
        <v>663.87</v>
      </c>
      <c r="R6" s="22">
        <v>1</v>
      </c>
      <c r="S6" s="22">
        <v>0</v>
      </c>
      <c r="T6" s="22">
        <v>578.79</v>
      </c>
      <c r="U6" s="22">
        <v>1</v>
      </c>
      <c r="V6" s="22">
        <v>0</v>
      </c>
      <c r="W6" s="22" t="s">
        <v>50</v>
      </c>
      <c r="X6" s="22" t="s">
        <v>108</v>
      </c>
      <c r="Y6" s="22" t="s">
        <v>109</v>
      </c>
      <c r="Z6" s="22">
        <v>0</v>
      </c>
      <c r="AA6" s="22">
        <v>0</v>
      </c>
      <c r="AB6" s="22">
        <v>0</v>
      </c>
      <c r="AC6" s="22" t="s">
        <v>65</v>
      </c>
      <c r="AD6" s="23">
        <v>45189.999490740738</v>
      </c>
      <c r="AE6" s="22" t="s">
        <v>8</v>
      </c>
      <c r="AF6" s="22" t="s">
        <v>8</v>
      </c>
      <c r="AG6" s="22" t="s">
        <v>8</v>
      </c>
      <c r="AH6" s="22" t="b">
        <v>0</v>
      </c>
      <c r="AI6" s="22">
        <v>0</v>
      </c>
      <c r="AJ6" s="22" t="s">
        <v>8</v>
      </c>
      <c r="AK6" s="22" t="s">
        <v>110</v>
      </c>
      <c r="AL6" s="22" t="s">
        <v>8</v>
      </c>
      <c r="AM6" s="22" t="s">
        <v>65</v>
      </c>
      <c r="AN6" s="22" t="b">
        <v>1</v>
      </c>
      <c r="AO6" s="22">
        <v>1</v>
      </c>
      <c r="AP6" s="22" t="s">
        <v>8</v>
      </c>
    </row>
    <row r="7" spans="1:42" ht="14.4" x14ac:dyDescent="0.3">
      <c r="A7" s="7">
        <v>1005</v>
      </c>
      <c r="B7" s="13">
        <f>INDEX(发送模板!E:E,MATCH(A7,发送模板!A:A,0))</f>
        <v>-1</v>
      </c>
      <c r="C7" s="14">
        <f t="shared" si="4"/>
        <v>0</v>
      </c>
      <c r="D7" s="7">
        <v>1005</v>
      </c>
      <c r="E7" s="13">
        <f t="shared" si="5"/>
        <v>-1</v>
      </c>
      <c r="F7" s="22" t="s">
        <v>48</v>
      </c>
      <c r="G7" s="23">
        <v>45187.999490740738</v>
      </c>
      <c r="H7" s="22" t="s">
        <v>111</v>
      </c>
      <c r="I7" s="22" t="s">
        <v>49</v>
      </c>
      <c r="J7" s="22" t="s">
        <v>8</v>
      </c>
      <c r="K7" s="22" t="s">
        <v>66</v>
      </c>
      <c r="L7" s="22">
        <v>0</v>
      </c>
      <c r="M7" s="22">
        <v>0</v>
      </c>
      <c r="N7" s="22">
        <v>1</v>
      </c>
      <c r="O7" s="22">
        <v>0</v>
      </c>
      <c r="P7" s="22" t="s">
        <v>47</v>
      </c>
      <c r="Q7" s="22">
        <v>85.08</v>
      </c>
      <c r="R7" s="22">
        <v>1</v>
      </c>
      <c r="S7" s="22">
        <v>0</v>
      </c>
      <c r="T7" s="22">
        <v>-1</v>
      </c>
      <c r="U7" s="22">
        <v>1</v>
      </c>
      <c r="V7" s="22">
        <v>0</v>
      </c>
      <c r="W7" s="22" t="s">
        <v>52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 t="s">
        <v>65</v>
      </c>
      <c r="AD7" s="23">
        <v>45188.999490740738</v>
      </c>
      <c r="AE7" s="22" t="s">
        <v>8</v>
      </c>
      <c r="AF7" s="22" t="s">
        <v>8</v>
      </c>
      <c r="AG7" s="22" t="s">
        <v>8</v>
      </c>
      <c r="AH7" s="22" t="b">
        <v>0</v>
      </c>
      <c r="AI7" s="22">
        <v>0</v>
      </c>
      <c r="AJ7" s="22" t="s">
        <v>8</v>
      </c>
      <c r="AK7" s="22" t="s">
        <v>112</v>
      </c>
      <c r="AL7" s="22" t="s">
        <v>8</v>
      </c>
      <c r="AM7" s="22" t="s">
        <v>65</v>
      </c>
      <c r="AN7" s="22" t="b">
        <v>1</v>
      </c>
      <c r="AO7" s="22">
        <v>1</v>
      </c>
      <c r="AP7" s="22" t="s">
        <v>8</v>
      </c>
    </row>
    <row r="8" spans="1:42" ht="14.4" x14ac:dyDescent="0.3">
      <c r="A8" s="7">
        <v>1006</v>
      </c>
      <c r="B8" s="13">
        <f>INDEX(发送模板!E:E,MATCH(A8,发送模板!A:A,0))</f>
        <v>-5600</v>
      </c>
      <c r="C8" s="14">
        <f t="shared" si="4"/>
        <v>0</v>
      </c>
      <c r="D8" s="7">
        <v>1006</v>
      </c>
      <c r="E8" s="13">
        <f t="shared" si="5"/>
        <v>-5600</v>
      </c>
      <c r="F8" s="22" t="s">
        <v>48</v>
      </c>
      <c r="G8" s="23">
        <v>45187.999490740738</v>
      </c>
      <c r="H8" s="22" t="s">
        <v>113</v>
      </c>
      <c r="I8" s="22" t="s">
        <v>49</v>
      </c>
      <c r="J8" s="22" t="s">
        <v>8</v>
      </c>
      <c r="K8" s="22" t="s">
        <v>69</v>
      </c>
      <c r="L8" s="22">
        <v>0</v>
      </c>
      <c r="M8" s="22">
        <v>0</v>
      </c>
      <c r="N8" s="22">
        <v>5600</v>
      </c>
      <c r="O8" s="22">
        <v>0</v>
      </c>
      <c r="P8" s="22" t="s">
        <v>47</v>
      </c>
      <c r="Q8" s="22">
        <v>86.08</v>
      </c>
      <c r="R8" s="22">
        <v>1</v>
      </c>
      <c r="S8" s="22">
        <v>0</v>
      </c>
      <c r="T8" s="22">
        <v>-5600</v>
      </c>
      <c r="U8" s="22">
        <v>1</v>
      </c>
      <c r="V8" s="22">
        <v>0</v>
      </c>
      <c r="W8" s="22" t="s">
        <v>51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 t="s">
        <v>65</v>
      </c>
      <c r="AD8" s="23">
        <v>45188.999490740738</v>
      </c>
      <c r="AE8" s="22" t="s">
        <v>8</v>
      </c>
      <c r="AF8" s="22" t="s">
        <v>8</v>
      </c>
      <c r="AG8" s="22" t="s">
        <v>8</v>
      </c>
      <c r="AH8" s="22" t="b">
        <v>0</v>
      </c>
      <c r="AI8" s="22">
        <v>0</v>
      </c>
      <c r="AJ8" s="22" t="s">
        <v>8</v>
      </c>
      <c r="AK8" s="22" t="s">
        <v>114</v>
      </c>
      <c r="AL8" s="22" t="s">
        <v>8</v>
      </c>
      <c r="AM8" s="22" t="s">
        <v>65</v>
      </c>
      <c r="AN8" s="22" t="b">
        <v>1</v>
      </c>
      <c r="AO8" s="22">
        <v>1</v>
      </c>
      <c r="AP8" s="22" t="s">
        <v>8</v>
      </c>
    </row>
    <row r="9" spans="1:42" ht="14.4" x14ac:dyDescent="0.3">
      <c r="A9" s="7">
        <v>1007</v>
      </c>
      <c r="B9" s="13">
        <f>INDEX(发送模板!E:E,MATCH(A9,发送模板!A:A,0))</f>
        <v>468.51</v>
      </c>
      <c r="C9" s="14">
        <f t="shared" si="4"/>
        <v>0</v>
      </c>
      <c r="D9" s="7">
        <v>1007</v>
      </c>
      <c r="E9" s="13">
        <f t="shared" si="5"/>
        <v>468.51</v>
      </c>
      <c r="F9" s="22" t="s">
        <v>48</v>
      </c>
      <c r="G9" s="23">
        <v>45187.999490740738</v>
      </c>
      <c r="H9" s="22" t="s">
        <v>115</v>
      </c>
      <c r="I9" s="22" t="s">
        <v>49</v>
      </c>
      <c r="J9" s="22" t="s">
        <v>8</v>
      </c>
      <c r="K9" s="22" t="s">
        <v>116</v>
      </c>
      <c r="L9" s="22">
        <v>468.51</v>
      </c>
      <c r="M9" s="22">
        <v>0</v>
      </c>
      <c r="N9" s="22">
        <v>0</v>
      </c>
      <c r="O9" s="22">
        <v>0</v>
      </c>
      <c r="P9" s="22" t="s">
        <v>47</v>
      </c>
      <c r="Q9" s="22">
        <v>5686.08</v>
      </c>
      <c r="R9" s="22">
        <v>1</v>
      </c>
      <c r="S9" s="22">
        <v>0</v>
      </c>
      <c r="T9" s="22">
        <v>468.51</v>
      </c>
      <c r="U9" s="22">
        <v>1</v>
      </c>
      <c r="V9" s="22">
        <v>0</v>
      </c>
      <c r="W9" s="22" t="s">
        <v>50</v>
      </c>
      <c r="X9" s="22" t="s">
        <v>117</v>
      </c>
      <c r="Y9" s="22" t="s">
        <v>118</v>
      </c>
      <c r="Z9" s="22">
        <v>0</v>
      </c>
      <c r="AA9" s="22">
        <v>0</v>
      </c>
      <c r="AB9" s="22">
        <v>0</v>
      </c>
      <c r="AC9" s="22" t="s">
        <v>65</v>
      </c>
      <c r="AD9" s="23">
        <v>45188.999490740738</v>
      </c>
      <c r="AE9" s="22" t="s">
        <v>8</v>
      </c>
      <c r="AF9" s="22" t="s">
        <v>8</v>
      </c>
      <c r="AG9" s="22" t="s">
        <v>8</v>
      </c>
      <c r="AH9" s="22" t="b">
        <v>0</v>
      </c>
      <c r="AI9" s="22">
        <v>0</v>
      </c>
      <c r="AJ9" s="22" t="s">
        <v>8</v>
      </c>
      <c r="AK9" s="22" t="s">
        <v>119</v>
      </c>
      <c r="AL9" s="22" t="s">
        <v>8</v>
      </c>
      <c r="AM9" s="22" t="s">
        <v>65</v>
      </c>
      <c r="AN9" s="22" t="b">
        <v>1</v>
      </c>
      <c r="AO9" s="22">
        <v>1</v>
      </c>
      <c r="AP9" s="22" t="s">
        <v>8</v>
      </c>
    </row>
    <row r="10" spans="1:42" ht="14.4" x14ac:dyDescent="0.3">
      <c r="A10" s="7">
        <v>1008</v>
      </c>
      <c r="B10" s="13">
        <f>INDEX(发送模板!E:E,MATCH(A10,发送模板!A:A,0))</f>
        <v>1940.07</v>
      </c>
      <c r="C10" s="14">
        <f t="shared" si="4"/>
        <v>0</v>
      </c>
      <c r="D10" s="7">
        <v>1008</v>
      </c>
      <c r="E10" s="13">
        <f t="shared" si="5"/>
        <v>1940.07</v>
      </c>
      <c r="F10" s="22" t="s">
        <v>48</v>
      </c>
      <c r="G10" s="23">
        <v>45183.999490740738</v>
      </c>
      <c r="H10" s="22" t="s">
        <v>120</v>
      </c>
      <c r="I10" s="22" t="s">
        <v>49</v>
      </c>
      <c r="J10" s="22" t="s">
        <v>8</v>
      </c>
      <c r="K10" s="22" t="s">
        <v>121</v>
      </c>
      <c r="L10" s="22">
        <v>1940.07</v>
      </c>
      <c r="M10" s="22">
        <v>0</v>
      </c>
      <c r="N10" s="22">
        <v>0</v>
      </c>
      <c r="O10" s="22">
        <v>0</v>
      </c>
      <c r="P10" s="22" t="s">
        <v>47</v>
      </c>
      <c r="Q10" s="22">
        <v>5217.57</v>
      </c>
      <c r="R10" s="22">
        <v>1</v>
      </c>
      <c r="S10" s="22">
        <v>0</v>
      </c>
      <c r="T10" s="22">
        <v>1940.07</v>
      </c>
      <c r="U10" s="22">
        <v>1</v>
      </c>
      <c r="V10" s="22">
        <v>0</v>
      </c>
      <c r="W10" s="22" t="s">
        <v>50</v>
      </c>
      <c r="X10" s="22" t="s">
        <v>122</v>
      </c>
      <c r="Y10" s="22" t="s">
        <v>123</v>
      </c>
      <c r="Z10" s="22">
        <v>0</v>
      </c>
      <c r="AA10" s="22">
        <v>0</v>
      </c>
      <c r="AB10" s="22">
        <v>0</v>
      </c>
      <c r="AC10" s="22" t="s">
        <v>65</v>
      </c>
      <c r="AD10" s="23">
        <v>45183.999490740738</v>
      </c>
      <c r="AE10" s="22" t="s">
        <v>8</v>
      </c>
      <c r="AF10" s="22" t="s">
        <v>8</v>
      </c>
      <c r="AG10" s="22" t="s">
        <v>8</v>
      </c>
      <c r="AH10" s="22" t="b">
        <v>0</v>
      </c>
      <c r="AI10" s="22">
        <v>0</v>
      </c>
      <c r="AJ10" s="22" t="s">
        <v>8</v>
      </c>
      <c r="AK10" s="22" t="s">
        <v>124</v>
      </c>
      <c r="AL10" s="22" t="s">
        <v>8</v>
      </c>
      <c r="AM10" s="22" t="s">
        <v>65</v>
      </c>
      <c r="AN10" s="22" t="b">
        <v>1</v>
      </c>
      <c r="AO10" s="22">
        <v>1</v>
      </c>
      <c r="AP10" s="22" t="s">
        <v>8</v>
      </c>
    </row>
    <row r="11" spans="1:42" ht="14.4" x14ac:dyDescent="0.3">
      <c r="A11" s="7">
        <v>1009</v>
      </c>
      <c r="B11" s="13">
        <f>INDEX(发送模板!E:E,MATCH(A11,发送模板!A:A,0))</f>
        <v>1692.8</v>
      </c>
      <c r="C11" s="14">
        <f t="shared" si="4"/>
        <v>0</v>
      </c>
      <c r="D11" s="7">
        <v>1009</v>
      </c>
      <c r="E11" s="13">
        <f t="shared" si="5"/>
        <v>1692.8</v>
      </c>
      <c r="F11" s="22" t="s">
        <v>48</v>
      </c>
      <c r="G11" s="23">
        <v>45183.999490740738</v>
      </c>
      <c r="H11" s="22" t="s">
        <v>125</v>
      </c>
      <c r="I11" s="22" t="s">
        <v>49</v>
      </c>
      <c r="J11" s="22" t="s">
        <v>8</v>
      </c>
      <c r="K11" s="22" t="s">
        <v>126</v>
      </c>
      <c r="L11" s="22">
        <v>1692.8</v>
      </c>
      <c r="M11" s="22">
        <v>0</v>
      </c>
      <c r="N11" s="22">
        <v>0</v>
      </c>
      <c r="O11" s="22">
        <v>0</v>
      </c>
      <c r="P11" s="22" t="s">
        <v>47</v>
      </c>
      <c r="Q11" s="22">
        <v>3277.5</v>
      </c>
      <c r="R11" s="22">
        <v>1</v>
      </c>
      <c r="S11" s="22">
        <v>0</v>
      </c>
      <c r="T11" s="22">
        <v>1692.8</v>
      </c>
      <c r="U11" s="22">
        <v>1</v>
      </c>
      <c r="V11" s="22">
        <v>0</v>
      </c>
      <c r="W11" s="22" t="s">
        <v>50</v>
      </c>
      <c r="X11" s="22" t="s">
        <v>127</v>
      </c>
      <c r="Y11" s="22" t="s">
        <v>128</v>
      </c>
      <c r="Z11" s="22">
        <v>0</v>
      </c>
      <c r="AA11" s="22">
        <v>0</v>
      </c>
      <c r="AB11" s="22">
        <v>0</v>
      </c>
      <c r="AC11" s="22" t="s">
        <v>65</v>
      </c>
      <c r="AD11" s="23">
        <v>45183.999490740738</v>
      </c>
      <c r="AE11" s="22" t="s">
        <v>8</v>
      </c>
      <c r="AF11" s="22" t="s">
        <v>8</v>
      </c>
      <c r="AG11" s="22" t="s">
        <v>8</v>
      </c>
      <c r="AH11" s="22" t="b">
        <v>0</v>
      </c>
      <c r="AI11" s="22">
        <v>0</v>
      </c>
      <c r="AJ11" s="22" t="s">
        <v>8</v>
      </c>
      <c r="AK11" s="22" t="s">
        <v>129</v>
      </c>
      <c r="AL11" s="22" t="s">
        <v>8</v>
      </c>
      <c r="AM11" s="22" t="s">
        <v>65</v>
      </c>
      <c r="AN11" s="22" t="b">
        <v>1</v>
      </c>
      <c r="AO11" s="22">
        <v>1</v>
      </c>
      <c r="AP11" s="22" t="s">
        <v>8</v>
      </c>
    </row>
    <row r="12" spans="1:42" ht="14.4" x14ac:dyDescent="0.3">
      <c r="A12" s="7">
        <v>1010</v>
      </c>
      <c r="B12" s="13">
        <f>INDEX(发送模板!E:E,MATCH(A12,发送模板!A:A,0))</f>
        <v>1534.4</v>
      </c>
      <c r="C12" s="14">
        <f t="shared" si="4"/>
        <v>0</v>
      </c>
      <c r="D12" s="7">
        <v>1010</v>
      </c>
      <c r="E12" s="13">
        <f t="shared" si="5"/>
        <v>1534.4</v>
      </c>
      <c r="F12" s="22" t="s">
        <v>48</v>
      </c>
      <c r="G12" s="23">
        <v>45180.999490740738</v>
      </c>
      <c r="H12" s="22" t="s">
        <v>130</v>
      </c>
      <c r="I12" s="22" t="s">
        <v>49</v>
      </c>
      <c r="J12" s="22" t="s">
        <v>8</v>
      </c>
      <c r="K12" s="22" t="s">
        <v>131</v>
      </c>
      <c r="L12" s="22">
        <v>1534.4</v>
      </c>
      <c r="M12" s="22">
        <v>0</v>
      </c>
      <c r="N12" s="22">
        <v>0</v>
      </c>
      <c r="O12" s="22">
        <v>0</v>
      </c>
      <c r="P12" s="22" t="s">
        <v>47</v>
      </c>
      <c r="Q12" s="22">
        <v>1584.7</v>
      </c>
      <c r="R12" s="22">
        <v>1</v>
      </c>
      <c r="S12" s="22">
        <v>0</v>
      </c>
      <c r="T12" s="22">
        <v>1534.4</v>
      </c>
      <c r="U12" s="22">
        <v>1</v>
      </c>
      <c r="V12" s="22">
        <v>0</v>
      </c>
      <c r="W12" s="22" t="s">
        <v>50</v>
      </c>
      <c r="X12" s="22" t="s">
        <v>132</v>
      </c>
      <c r="Y12" s="22" t="s">
        <v>133</v>
      </c>
      <c r="Z12" s="22">
        <v>0</v>
      </c>
      <c r="AA12" s="22">
        <v>0</v>
      </c>
      <c r="AB12" s="22">
        <v>0</v>
      </c>
      <c r="AC12" s="22" t="s">
        <v>65</v>
      </c>
      <c r="AD12" s="23">
        <v>45180.999490740738</v>
      </c>
      <c r="AE12" s="22" t="s">
        <v>8</v>
      </c>
      <c r="AF12" s="22" t="s">
        <v>8</v>
      </c>
      <c r="AG12" s="22" t="s">
        <v>8</v>
      </c>
      <c r="AH12" s="22" t="b">
        <v>0</v>
      </c>
      <c r="AI12" s="22">
        <v>0</v>
      </c>
      <c r="AJ12" s="22" t="s">
        <v>8</v>
      </c>
      <c r="AK12" s="22" t="s">
        <v>134</v>
      </c>
      <c r="AL12" s="22" t="s">
        <v>8</v>
      </c>
      <c r="AM12" s="22" t="s">
        <v>65</v>
      </c>
      <c r="AN12" s="22" t="b">
        <v>1</v>
      </c>
      <c r="AO12" s="22">
        <v>1</v>
      </c>
      <c r="AP12" s="22" t="s">
        <v>8</v>
      </c>
    </row>
    <row r="13" spans="1:42" ht="14.4" x14ac:dyDescent="0.3">
      <c r="A13" s="7" t="s">
        <v>148</v>
      </c>
      <c r="B13" s="13">
        <f>INDEX(发送模板!E:E,MATCH(A13,发送模板!A:A,0))</f>
        <v>-1601</v>
      </c>
      <c r="C13" s="14">
        <f t="shared" si="4"/>
        <v>-1600</v>
      </c>
      <c r="D13" s="7" t="s">
        <v>148</v>
      </c>
      <c r="E13" s="13">
        <f t="shared" si="5"/>
        <v>-1</v>
      </c>
      <c r="F13" s="22" t="s">
        <v>48</v>
      </c>
      <c r="G13" s="23">
        <v>45179.999490740738</v>
      </c>
      <c r="H13" s="22" t="s">
        <v>135</v>
      </c>
      <c r="I13" s="22" t="s">
        <v>49</v>
      </c>
      <c r="J13" s="22" t="s">
        <v>8</v>
      </c>
      <c r="K13" s="22" t="s">
        <v>66</v>
      </c>
      <c r="L13" s="22">
        <v>0</v>
      </c>
      <c r="M13" s="22">
        <v>0</v>
      </c>
      <c r="N13" s="22">
        <v>1</v>
      </c>
      <c r="O13" s="22">
        <v>0</v>
      </c>
      <c r="P13" s="22" t="s">
        <v>47</v>
      </c>
      <c r="Q13" s="22">
        <v>50.3</v>
      </c>
      <c r="R13" s="22">
        <v>1</v>
      </c>
      <c r="S13" s="22">
        <v>0</v>
      </c>
      <c r="T13" s="22">
        <v>-1</v>
      </c>
      <c r="U13" s="22">
        <v>1</v>
      </c>
      <c r="V13" s="22">
        <v>0</v>
      </c>
      <c r="W13" s="22" t="s">
        <v>52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 t="s">
        <v>65</v>
      </c>
      <c r="AD13" s="23">
        <v>45180.999490740738</v>
      </c>
      <c r="AE13" s="22" t="s">
        <v>8</v>
      </c>
      <c r="AF13" s="22" t="s">
        <v>8</v>
      </c>
      <c r="AG13" s="22" t="s">
        <v>8</v>
      </c>
      <c r="AH13" s="22" t="b">
        <v>0</v>
      </c>
      <c r="AI13" s="22">
        <v>0</v>
      </c>
      <c r="AJ13" s="22" t="s">
        <v>8</v>
      </c>
      <c r="AK13" s="22" t="s">
        <v>136</v>
      </c>
      <c r="AL13" s="22" t="s">
        <v>8</v>
      </c>
      <c r="AM13" s="22" t="s">
        <v>65</v>
      </c>
      <c r="AN13" s="22" t="b">
        <v>1</v>
      </c>
      <c r="AO13" s="22">
        <v>1</v>
      </c>
      <c r="AP13" s="22" t="s">
        <v>8</v>
      </c>
    </row>
    <row r="14" spans="1:42" ht="14.4" x14ac:dyDescent="0.3">
      <c r="A14" s="7" t="s">
        <v>149</v>
      </c>
      <c r="C14" s="14"/>
      <c r="D14" s="7" t="s">
        <v>149</v>
      </c>
      <c r="E14" s="13">
        <f t="shared" si="5"/>
        <v>-1600</v>
      </c>
      <c r="F14" s="22" t="s">
        <v>48</v>
      </c>
      <c r="G14" s="23">
        <v>45179.999490740738</v>
      </c>
      <c r="H14" s="22" t="s">
        <v>137</v>
      </c>
      <c r="I14" s="22" t="s">
        <v>49</v>
      </c>
      <c r="J14" s="22" t="s">
        <v>8</v>
      </c>
      <c r="K14" s="22" t="s">
        <v>69</v>
      </c>
      <c r="L14" s="22">
        <v>0</v>
      </c>
      <c r="M14" s="22">
        <v>0</v>
      </c>
      <c r="N14" s="22">
        <v>1600</v>
      </c>
      <c r="O14" s="22">
        <v>0</v>
      </c>
      <c r="P14" s="22" t="s">
        <v>47</v>
      </c>
      <c r="Q14" s="22">
        <v>51.3</v>
      </c>
      <c r="R14" s="22">
        <v>1</v>
      </c>
      <c r="S14" s="22">
        <v>0</v>
      </c>
      <c r="T14" s="22">
        <v>-1600</v>
      </c>
      <c r="U14" s="22">
        <v>1</v>
      </c>
      <c r="V14" s="22">
        <v>0</v>
      </c>
      <c r="W14" s="22" t="s">
        <v>51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 t="s">
        <v>65</v>
      </c>
      <c r="AD14" s="23">
        <v>45180.999490740738</v>
      </c>
      <c r="AE14" s="22" t="s">
        <v>8</v>
      </c>
      <c r="AF14" s="22" t="s">
        <v>8</v>
      </c>
      <c r="AG14" s="22" t="s">
        <v>8</v>
      </c>
      <c r="AH14" s="22" t="b">
        <v>0</v>
      </c>
      <c r="AI14" s="22">
        <v>0</v>
      </c>
      <c r="AJ14" s="22" t="s">
        <v>8</v>
      </c>
      <c r="AK14" s="22" t="s">
        <v>138</v>
      </c>
      <c r="AL14" s="22" t="s">
        <v>8</v>
      </c>
      <c r="AM14" s="22" t="s">
        <v>65</v>
      </c>
      <c r="AN14" s="22" t="b">
        <v>1</v>
      </c>
      <c r="AO14" s="22">
        <v>1</v>
      </c>
      <c r="AP14" s="22" t="s">
        <v>8</v>
      </c>
    </row>
    <row r="15" spans="1:42" ht="14.4" x14ac:dyDescent="0.3">
      <c r="A15" s="7">
        <v>1012</v>
      </c>
      <c r="B15" s="13">
        <f>INDEX(发送模板!E:E,MATCH(A15,发送模板!A:A,0))</f>
        <v>788.31</v>
      </c>
      <c r="C15" s="14">
        <f t="shared" si="4"/>
        <v>0</v>
      </c>
      <c r="D15" s="7">
        <v>1012</v>
      </c>
      <c r="E15" s="13">
        <f t="shared" si="5"/>
        <v>788.31</v>
      </c>
      <c r="F15" s="22" t="s">
        <v>48</v>
      </c>
      <c r="G15" s="23">
        <v>45175.999490740738</v>
      </c>
      <c r="H15" s="22" t="s">
        <v>72</v>
      </c>
      <c r="I15" s="22" t="s">
        <v>49</v>
      </c>
      <c r="J15" s="22" t="s">
        <v>8</v>
      </c>
      <c r="K15" s="22" t="s">
        <v>139</v>
      </c>
      <c r="L15" s="22">
        <v>788.31</v>
      </c>
      <c r="M15" s="22">
        <v>0</v>
      </c>
      <c r="N15" s="22">
        <v>0</v>
      </c>
      <c r="O15" s="22">
        <v>0</v>
      </c>
      <c r="P15" s="22" t="s">
        <v>47</v>
      </c>
      <c r="Q15" s="22">
        <v>1651.3</v>
      </c>
      <c r="R15" s="22">
        <v>1</v>
      </c>
      <c r="S15" s="22">
        <v>0</v>
      </c>
      <c r="T15" s="22">
        <v>788.31</v>
      </c>
      <c r="U15" s="22">
        <v>1</v>
      </c>
      <c r="V15" s="22">
        <v>0</v>
      </c>
      <c r="W15" s="22" t="s">
        <v>50</v>
      </c>
      <c r="X15" s="22" t="s">
        <v>140</v>
      </c>
      <c r="Y15" s="22" t="s">
        <v>141</v>
      </c>
      <c r="Z15" s="22">
        <v>0</v>
      </c>
      <c r="AA15" s="22">
        <v>0</v>
      </c>
      <c r="AB15" s="22">
        <v>0</v>
      </c>
      <c r="AC15" s="22" t="s">
        <v>65</v>
      </c>
      <c r="AD15" s="23">
        <v>45175.999490740738</v>
      </c>
      <c r="AE15" s="22" t="s">
        <v>8</v>
      </c>
      <c r="AF15" s="22" t="s">
        <v>8</v>
      </c>
      <c r="AG15" s="22" t="s">
        <v>8</v>
      </c>
      <c r="AH15" s="22" t="b">
        <v>0</v>
      </c>
      <c r="AI15" s="22">
        <v>0</v>
      </c>
      <c r="AJ15" s="22" t="s">
        <v>8</v>
      </c>
      <c r="AK15" s="22" t="s">
        <v>142</v>
      </c>
      <c r="AL15" s="22" t="s">
        <v>8</v>
      </c>
      <c r="AM15" s="22" t="s">
        <v>65</v>
      </c>
      <c r="AN15" s="22" t="b">
        <v>1</v>
      </c>
      <c r="AO15" s="22">
        <v>1</v>
      </c>
      <c r="AP15" s="22" t="s">
        <v>8</v>
      </c>
    </row>
    <row r="16" spans="1:42" ht="14.4" x14ac:dyDescent="0.3">
      <c r="A16" s="7">
        <v>1013</v>
      </c>
      <c r="B16" s="13">
        <f>INDEX(发送模板!E:E,MATCH(A16,发送模板!A:A,0))</f>
        <v>760.61</v>
      </c>
      <c r="C16" s="14">
        <f t="shared" si="4"/>
        <v>0</v>
      </c>
      <c r="D16" s="7">
        <v>1013</v>
      </c>
      <c r="E16" s="13">
        <f t="shared" si="5"/>
        <v>760.61</v>
      </c>
      <c r="F16" s="22" t="s">
        <v>48</v>
      </c>
      <c r="G16" s="23">
        <v>45170.999490740738</v>
      </c>
      <c r="H16" s="22" t="s">
        <v>143</v>
      </c>
      <c r="I16" s="22" t="s">
        <v>49</v>
      </c>
      <c r="J16" s="22" t="s">
        <v>8</v>
      </c>
      <c r="K16" s="22" t="s">
        <v>144</v>
      </c>
      <c r="L16" s="22">
        <v>760.61</v>
      </c>
      <c r="M16" s="22">
        <v>0</v>
      </c>
      <c r="N16" s="22">
        <v>0</v>
      </c>
      <c r="O16" s="22">
        <v>0</v>
      </c>
      <c r="P16" s="22" t="s">
        <v>47</v>
      </c>
      <c r="Q16" s="22">
        <v>862.99</v>
      </c>
      <c r="R16" s="22">
        <v>1</v>
      </c>
      <c r="S16" s="22">
        <v>0</v>
      </c>
      <c r="T16" s="22">
        <v>760.61</v>
      </c>
      <c r="U16" s="22">
        <v>1</v>
      </c>
      <c r="V16" s="22">
        <v>0</v>
      </c>
      <c r="W16" s="22" t="s">
        <v>50</v>
      </c>
      <c r="X16" s="22" t="s">
        <v>145</v>
      </c>
      <c r="Y16" s="22" t="s">
        <v>146</v>
      </c>
      <c r="Z16" s="22">
        <v>0</v>
      </c>
      <c r="AA16" s="22">
        <v>0</v>
      </c>
      <c r="AB16" s="22">
        <v>0</v>
      </c>
      <c r="AC16" s="22" t="s">
        <v>65</v>
      </c>
      <c r="AD16" s="23">
        <v>45173.999490740738</v>
      </c>
      <c r="AE16" s="22" t="s">
        <v>8</v>
      </c>
      <c r="AF16" s="22" t="s">
        <v>8</v>
      </c>
      <c r="AG16" s="22" t="s">
        <v>8</v>
      </c>
      <c r="AH16" s="22" t="b">
        <v>0</v>
      </c>
      <c r="AI16" s="22">
        <v>0</v>
      </c>
      <c r="AJ16" s="22" t="s">
        <v>8</v>
      </c>
      <c r="AK16" s="22" t="s">
        <v>147</v>
      </c>
      <c r="AL16" s="22" t="s">
        <v>8</v>
      </c>
      <c r="AM16" s="22" t="s">
        <v>65</v>
      </c>
      <c r="AN16" s="22" t="b">
        <v>1</v>
      </c>
      <c r="AO16" s="22">
        <v>1</v>
      </c>
      <c r="AP16" s="22" t="s">
        <v>8</v>
      </c>
    </row>
  </sheetData>
  <autoFilter ref="F1:AP2" xr:uid="{451E3A34-BED4-40BE-BFF4-945FCF0A2D66}">
    <filterColumn colId="18" showButton="0"/>
    <filterColumn colId="19" showButton="0"/>
    <filterColumn colId="20" showButton="0"/>
    <filterColumn colId="21" showButton="0"/>
    <sortState xmlns:xlrd2="http://schemas.microsoft.com/office/spreadsheetml/2017/richdata2" ref="F4:AP13">
      <sortCondition descending="1" ref="AK1:AK2"/>
    </sortState>
  </autoFilter>
  <mergeCells count="32">
    <mergeCell ref="AN1:AN2"/>
    <mergeCell ref="AO1:AO2"/>
    <mergeCell ref="AP1:AP2"/>
    <mergeCell ref="AI1:AI2"/>
    <mergeCell ref="AJ1:AJ2"/>
    <mergeCell ref="AK1:AK2"/>
    <mergeCell ref="AL1:AL2"/>
    <mergeCell ref="AM1:AM2"/>
    <mergeCell ref="AD1:AD2"/>
    <mergeCell ref="AE1:AE2"/>
    <mergeCell ref="AF1:AF2"/>
    <mergeCell ref="AG1:AG2"/>
    <mergeCell ref="AH1:AH2"/>
    <mergeCell ref="U1:U2"/>
    <mergeCell ref="V1:V2"/>
    <mergeCell ref="W1:W2"/>
    <mergeCell ref="X1:AB1"/>
    <mergeCell ref="AC1:AC2"/>
    <mergeCell ref="P1:P2"/>
    <mergeCell ref="Q1:Q2"/>
    <mergeCell ref="R1:R2"/>
    <mergeCell ref="S1:S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C348-C93D-40F6-B115-BBFF0C5A6D47}">
  <sheetPr>
    <tabColor rgb="FF00B050"/>
  </sheetPr>
  <dimension ref="A2:L1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25" sqref="J25"/>
    </sheetView>
  </sheetViews>
  <sheetFormatPr defaultRowHeight="13.8" x14ac:dyDescent="0.25"/>
  <cols>
    <col min="1" max="1" width="8.88671875" style="7"/>
    <col min="2" max="3" width="13.44140625" style="3" customWidth="1"/>
    <col min="4" max="4" width="25.109375" customWidth="1"/>
    <col min="5" max="6" width="13.44140625" style="5" customWidth="1"/>
    <col min="7" max="7" width="18.33203125" style="5" customWidth="1"/>
    <col min="8" max="8" width="20.109375" customWidth="1"/>
    <col min="9" max="9" width="30.77734375" customWidth="1"/>
    <col min="10" max="10" width="64" customWidth="1"/>
    <col min="11" max="11" width="30.77734375" customWidth="1"/>
  </cols>
  <sheetData>
    <row r="2" spans="1:12" ht="19.2" customHeight="1" x14ac:dyDescent="0.25">
      <c r="A2" s="8" t="s">
        <v>53</v>
      </c>
      <c r="B2" s="2" t="s">
        <v>0</v>
      </c>
      <c r="C2" s="2" t="s">
        <v>1</v>
      </c>
      <c r="D2" s="1" t="s">
        <v>64</v>
      </c>
      <c r="E2" s="4" t="s">
        <v>2</v>
      </c>
      <c r="F2" s="4" t="s">
        <v>3</v>
      </c>
      <c r="G2" s="15" t="s">
        <v>4</v>
      </c>
      <c r="H2" s="16" t="s">
        <v>5</v>
      </c>
      <c r="I2" s="16" t="s">
        <v>6</v>
      </c>
      <c r="J2" s="16" t="s">
        <v>58</v>
      </c>
      <c r="K2" s="16" t="s">
        <v>7</v>
      </c>
      <c r="L2" s="8" t="s">
        <v>59</v>
      </c>
    </row>
    <row r="3" spans="1:12" x14ac:dyDescent="0.25">
      <c r="A3" s="7">
        <v>1001</v>
      </c>
      <c r="B3" s="3" t="str">
        <f>INDEX(银行流水!B:B,MATCH(A3,银行流水!A:A,0))</f>
        <v>2023/9/29</v>
      </c>
      <c r="C3" s="3" t="str">
        <f>INDEX(银行流水!C:C,MATCH(A3,银行流水!A:A,0))</f>
        <v>2023/9/29</v>
      </c>
      <c r="D3" t="str">
        <f>INDEX(银行流水!D:D,MATCH(A3,银行流水!A:A,0))</f>
        <v>trf. mercado santa ines sl.</v>
      </c>
      <c r="E3" s="5">
        <f>INDEX(银行流水!E:E,MATCH(A3,银行流水!A:A,0))</f>
        <v>1218.3800000000001</v>
      </c>
      <c r="F3" s="5">
        <f>INDEX(银行流水!F:F,MATCH(A3,银行流水!A:A,0))</f>
        <v>3726.95</v>
      </c>
      <c r="G3" s="5">
        <f>INDEX(银行日记账明细!T:T,MATCH(A3,银行日记账明细!D:D,0))</f>
        <v>1218.3800000000001</v>
      </c>
      <c r="H3" t="str">
        <f>INDEX(银行日记账明细!X:X,MATCH(A3,银行日记账明细!D:D,0))</f>
        <v>MERCADO SANTA INES S.L</v>
      </c>
      <c r="I3" t="str">
        <f>INDEX(银行日记账明细!Y:Y,MATCH(A3,银行日记账明细!D:D,0))</f>
        <v>B93409753</v>
      </c>
      <c r="J3" t="str">
        <f>INDEX(银行日记账明细!K:K,MATCH(A3,银行日记账明细!D:D,0))</f>
        <v>MERCADO SANTA INES S.L    UE23/1481</v>
      </c>
      <c r="K3" t="str">
        <f t="shared" ref="K3:K4" si="0">RIGHT(J3,LEN(J3)+1-FIND("UE",J3))</f>
        <v>UE23/1481</v>
      </c>
      <c r="L3" t="str">
        <f>INDEX(银行日记账明细!W:W,MATCH(A3,银行日记账明细!D:D,0))</f>
        <v>1131                应收账款</v>
      </c>
    </row>
    <row r="4" spans="1:12" x14ac:dyDescent="0.25">
      <c r="A4" s="7">
        <v>1002</v>
      </c>
      <c r="B4" s="3" t="str">
        <f>INDEX(银行流水!B:B,MATCH(A4,银行流水!A:A,0))</f>
        <v>2023/9/29</v>
      </c>
      <c r="C4" s="3" t="str">
        <f>INDEX(银行流水!C:C,MATCH(A4,银行流水!A:A,0))</f>
        <v>2023/9/29</v>
      </c>
      <c r="D4" t="str">
        <f>INDEX(银行流水!D:D,MATCH(A4,银行流水!A:A,0))</f>
        <v>trf. rosal de la frontera ke chen slu</v>
      </c>
      <c r="E4" s="5">
        <f>INDEX(银行流水!E:E,MATCH(A4,银行流水!A:A,0))</f>
        <v>1515.35</v>
      </c>
      <c r="F4" s="5">
        <f>INDEX(银行流水!F:F,MATCH(A4,银行流水!A:A,0))</f>
        <v>2508.5700000000002</v>
      </c>
      <c r="G4" s="5">
        <f>INDEX(银行日记账明细!T:T,MATCH(A4,银行日记账明细!D:D,0))</f>
        <v>1515.35</v>
      </c>
      <c r="H4" t="str">
        <f>INDEX(银行日记账明细!X:X,MATCH(A4,银行日记账明细!D:D,0))</f>
        <v>ROSAL DE LA FRONTERA KE CHEN S.L 阿科</v>
      </c>
      <c r="I4" t="str">
        <f>INDEX(银行日记账明细!Y:Y,MATCH(A4,银行日记账明细!D:D,0))</f>
        <v>B21566476</v>
      </c>
      <c r="J4" t="str">
        <f>INDEX(银行日记账明细!K:K,MATCH(A4,银行日记账明细!D:D,0))</f>
        <v>ROSAL DE LA FRONTERA KE CHEN S.L  Fac ue23/0001472</v>
      </c>
      <c r="K4" t="s">
        <v>152</v>
      </c>
      <c r="L4" t="str">
        <f>INDEX(银行日记账明细!W:W,MATCH(A4,银行日记账明细!D:D,0))</f>
        <v>1131                应收账款</v>
      </c>
    </row>
    <row r="5" spans="1:12" x14ac:dyDescent="0.25">
      <c r="A5" s="7">
        <v>1003</v>
      </c>
      <c r="B5" s="3" t="str">
        <f>INDEX(银行流水!B:B,MATCH(A5,银行流水!A:A,0))</f>
        <v>2023/9/28</v>
      </c>
      <c r="C5" s="3" t="str">
        <f>INDEX(银行流水!C:C,MATCH(A5,银行流水!A:A,0))</f>
        <v>2023/9/28</v>
      </c>
      <c r="D5" t="str">
        <f>INDEX(银行流水!D:D,MATCH(A5,银行流水!A:A,0))</f>
        <v>trf. union huelvasia s.l.</v>
      </c>
      <c r="E5" s="5">
        <f>INDEX(银行流水!E:E,MATCH(A5,银行流水!A:A,0))</f>
        <v>329.35</v>
      </c>
      <c r="F5" s="5">
        <f>INDEX(银行流水!F:F,MATCH(A5,银行流水!A:A,0))</f>
        <v>993.22</v>
      </c>
      <c r="G5" s="5">
        <f>INDEX(银行日记账明细!T:T,MATCH(A5,银行日记账明细!D:D,0))</f>
        <v>329.35</v>
      </c>
      <c r="H5" t="str">
        <f>INDEX(银行日记账明细!X:X,MATCH(A5,银行日记账明细!D:D,0))</f>
        <v>UNION HUELVASIA S.L</v>
      </c>
      <c r="I5" t="str">
        <f>INDEX(银行日记账明细!Y:Y,MATCH(A5,银行日记账明细!D:D,0))</f>
        <v>B09681883</v>
      </c>
      <c r="J5" t="str">
        <f>INDEX(银行日记账明细!K:K,MATCH(A5,银行日记账明细!D:D,0))</f>
        <v>union huelvasia s.l  UE23/1483</v>
      </c>
      <c r="K5" t="str">
        <f t="shared" ref="K5:K16" si="1">RIGHT(J5,LEN(J5)+1-FIND("UE",J5))</f>
        <v>UE23/1483</v>
      </c>
      <c r="L5" t="str">
        <f>INDEX(银行日记账明细!W:W,MATCH(A5,银行日记账明细!D:D,0))</f>
        <v>1131                应收账款</v>
      </c>
    </row>
    <row r="6" spans="1:12" x14ac:dyDescent="0.25">
      <c r="A6" s="7">
        <v>1004</v>
      </c>
      <c r="B6" s="3" t="str">
        <f>INDEX(银行流水!B:B,MATCH(A6,银行流水!A:A,0))</f>
        <v>2023/9/21</v>
      </c>
      <c r="C6" s="3" t="str">
        <f>INDEX(银行流水!C:C,MATCH(A6,银行流水!A:A,0))</f>
        <v>2023/9/21</v>
      </c>
      <c r="D6" t="str">
        <f>INDEX(银行流水!D:D,MATCH(A6,银行流水!A:A,0))</f>
        <v>trf. comercial qing hon, s.l</v>
      </c>
      <c r="E6" s="5">
        <f>INDEX(银行流水!E:E,MATCH(A6,银行流水!A:A,0))</f>
        <v>578.79</v>
      </c>
      <c r="F6" s="5">
        <f>INDEX(银行流水!F:F,MATCH(A6,银行流水!A:A,0))</f>
        <v>663.87</v>
      </c>
      <c r="G6" s="5">
        <f>INDEX(银行日记账明细!T:T,MATCH(A6,银行日记账明细!D:D,0))</f>
        <v>578.79</v>
      </c>
      <c r="H6" t="str">
        <f>INDEX(银行日记账明细!X:X,MATCH(A6,银行日记账明细!D:D,0))</f>
        <v>QING HON S.L</v>
      </c>
      <c r="I6" t="str">
        <f>INDEX(银行日记账明细!Y:Y,MATCH(A6,银行日记账明细!D:D,0))</f>
        <v>B54581145</v>
      </c>
      <c r="J6" t="str">
        <f>INDEX(银行日记账明细!K:K,MATCH(A6,银行日记账明细!D:D,0))</f>
        <v>QING HON S.L  UE23/1210</v>
      </c>
      <c r="K6" t="str">
        <f t="shared" si="1"/>
        <v>UE23/1210</v>
      </c>
      <c r="L6" t="str">
        <f>INDEX(银行日记账明细!W:W,MATCH(A6,银行日记账明细!D:D,0))</f>
        <v>1131                应收账款</v>
      </c>
    </row>
    <row r="7" spans="1:12" x14ac:dyDescent="0.25">
      <c r="A7" s="7">
        <v>1005</v>
      </c>
      <c r="B7" s="3" t="str">
        <f>INDEX(银行流水!B:B,MATCH(A7,银行流水!A:A,0))</f>
        <v>2023/9/19</v>
      </c>
      <c r="C7" s="3" t="str">
        <f>INDEX(银行流水!C:C,MATCH(A7,银行流水!A:A,0))</f>
        <v>2023/9/19</v>
      </c>
      <c r="D7" t="str">
        <f>INDEX(银行流水!D:D,MATCH(A7,银行流水!A:A,0))</f>
        <v>adeudo comisiones orden n. 20230034201</v>
      </c>
      <c r="E7" s="5">
        <f>INDEX(银行流水!E:E,MATCH(A7,银行流水!A:A,0))</f>
        <v>-1</v>
      </c>
      <c r="F7" s="5">
        <f>INDEX(银行流水!F:F,MATCH(A7,银行流水!A:A,0))</f>
        <v>85.08</v>
      </c>
      <c r="G7" s="5">
        <f>INDEX(银行日记账明细!T:T,MATCH(A7,银行日记账明细!D:D,0))</f>
        <v>-1</v>
      </c>
      <c r="H7">
        <f>INDEX(银行日记账明细!X:X,MATCH(A7,银行日记账明细!D:D,0))</f>
        <v>0</v>
      </c>
      <c r="I7">
        <f>INDEX(银行日记账明细!Y:Y,MATCH(A7,银行日记账明细!D:D,0))</f>
        <v>0</v>
      </c>
      <c r="J7" t="str">
        <f>INDEX(银行日记账明细!K:K,MATCH(A7,银行日记账明细!D:D,0))</f>
        <v>手续费</v>
      </c>
      <c r="K7" t="e">
        <f t="shared" si="1"/>
        <v>#VALUE!</v>
      </c>
      <c r="L7" t="str">
        <f>INDEX(银行日记账明细!W:W,MATCH(A7,银行日记账明细!D:D,0))</f>
        <v>55030001            手续费</v>
      </c>
    </row>
    <row r="8" spans="1:12" x14ac:dyDescent="0.25">
      <c r="A8" s="7">
        <v>1006</v>
      </c>
      <c r="B8" s="3" t="str">
        <f>INDEX(银行流水!B:B,MATCH(A8,银行流水!A:A,0))</f>
        <v>2023/9/19</v>
      </c>
      <c r="C8" s="3" t="str">
        <f>INDEX(银行流水!C:C,MATCH(A8,银行流水!A:A,0))</f>
        <v>2023/9/19</v>
      </c>
      <c r="D8" t="str">
        <f>INDEX(银行流水!D:D,MATCH(A8,银行流水!A:A,0))</f>
        <v>trf. bel-liq.rem.20230034201     03916815 n</v>
      </c>
      <c r="E8" s="5">
        <f>INDEX(银行流水!E:E,MATCH(A8,银行流水!A:A,0))</f>
        <v>-5600</v>
      </c>
      <c r="F8" s="5">
        <f>INDEX(银行流水!F:F,MATCH(A8,银行流水!A:A,0))</f>
        <v>86.08</v>
      </c>
      <c r="G8" s="5">
        <f>INDEX(银行日记账明细!T:T,MATCH(A8,银行日记账明细!D:D,0))</f>
        <v>-5600</v>
      </c>
      <c r="H8">
        <f>INDEX(银行日记账明细!X:X,MATCH(A8,银行日记账明细!D:D,0))</f>
        <v>0</v>
      </c>
      <c r="I8">
        <f>INDEX(银行日记账明细!Y:Y,MATCH(A8,银行日记账明细!D:D,0))</f>
        <v>0</v>
      </c>
      <c r="J8" t="str">
        <f>INDEX(银行日记账明细!K:K,MATCH(A8,银行日记账明细!D:D,0))</f>
        <v>内部转账 IBERCAJA</v>
      </c>
      <c r="K8" t="e">
        <f t="shared" si="1"/>
        <v>#VALUE!</v>
      </c>
      <c r="L8" t="str">
        <f>INDEX(银行日记账明细!W:W,MATCH(A8,银行日记账明细!D:D,0))</f>
        <v>10090008            在途存款</v>
      </c>
    </row>
    <row r="9" spans="1:12" x14ac:dyDescent="0.25">
      <c r="A9" s="7">
        <v>1007</v>
      </c>
      <c r="B9" s="3" t="str">
        <f>INDEX(银行流水!B:B,MATCH(A9,银行流水!A:A,0))</f>
        <v>2023/9/19</v>
      </c>
      <c r="C9" s="3" t="str">
        <f>INDEX(银行流水!C:C,MATCH(A9,银行流水!A:A,0))</f>
        <v>2023/9/19</v>
      </c>
      <c r="D9" t="str">
        <f>INDEX(银行流水!D:D,MATCH(A9,银行流水!A:A,0))</f>
        <v>trf. bazar yuang fa s.l.</v>
      </c>
      <c r="E9" s="5">
        <f>INDEX(银行流水!E:E,MATCH(A9,银行流水!A:A,0))</f>
        <v>468.51</v>
      </c>
      <c r="F9" s="5">
        <f>INDEX(银行流水!F:F,MATCH(A9,银行流水!A:A,0))</f>
        <v>5686.08</v>
      </c>
      <c r="G9" s="5">
        <f>INDEX(银行日记账明细!T:T,MATCH(A9,银行日记账明细!D:D,0))</f>
        <v>468.51</v>
      </c>
      <c r="H9" t="str">
        <f>INDEX(银行日记账明细!X:X,MATCH(A9,银行日记账明细!D:D,0))</f>
        <v>BAZAR YUANG FA S.L</v>
      </c>
      <c r="I9" t="str">
        <f>INDEX(银行日记账明细!Y:Y,MATCH(A9,银行日记账明细!D:D,0))</f>
        <v>B90298266</v>
      </c>
      <c r="J9" t="str">
        <f>INDEX(银行日记账明细!K:K,MATCH(A9,银行日记账明细!D:D,0))</f>
        <v>bazar yuang fa s.l  UE23/1426  UE23/1321  UE23/1459</v>
      </c>
      <c r="K9" t="str">
        <f t="shared" si="1"/>
        <v>UE23/1426  UE23/1321  UE23/1459</v>
      </c>
      <c r="L9" t="str">
        <f>INDEX(银行日记账明细!W:W,MATCH(A9,银行日记账明细!D:D,0))</f>
        <v>1131                应收账款</v>
      </c>
    </row>
    <row r="10" spans="1:12" x14ac:dyDescent="0.25">
      <c r="A10" s="7">
        <v>1008</v>
      </c>
      <c r="B10" s="3" t="str">
        <f>INDEX(银行流水!B:B,MATCH(A10,银行流水!A:A,0))</f>
        <v>2023/9/15</v>
      </c>
      <c r="C10" s="3" t="str">
        <f>INDEX(银行流水!C:C,MATCH(A10,银行流水!A:A,0))</f>
        <v>2023/9/15</v>
      </c>
      <c r="D10" t="str">
        <f>INDEX(银行流水!D:D,MATCH(A10,银行流水!A:A,0))</f>
        <v>trf. iuntech galicia,s.l.</v>
      </c>
      <c r="E10" s="5">
        <f>INDEX(银行流水!E:E,MATCH(A10,银行流水!A:A,0))</f>
        <v>1940.07</v>
      </c>
      <c r="F10" s="5">
        <f>INDEX(银行流水!F:F,MATCH(A10,银行流水!A:A,0))</f>
        <v>5217.57</v>
      </c>
      <c r="G10" s="5">
        <f>INDEX(银行日记账明细!T:T,MATCH(A10,银行日记账明细!D:D,0))</f>
        <v>1940.07</v>
      </c>
      <c r="H10" t="str">
        <f>INDEX(银行日记账明细!X:X,MATCH(A10,银行日记账明细!D:D,0))</f>
        <v>IUNTECH GALICIA S.L 齐力分公司</v>
      </c>
      <c r="I10" t="str">
        <f>INDEX(银行日记账明细!Y:Y,MATCH(A10,银行日记账明细!D:D,0))</f>
        <v>B27811553</v>
      </c>
      <c r="J10" t="str">
        <f>INDEX(银行日记账明细!K:K,MATCH(A10,银行日记账明细!D:D,0))</f>
        <v>IUNTECH GALICIA S.L 齐力分公司 从前往后核销</v>
      </c>
      <c r="K10" t="e">
        <f t="shared" si="1"/>
        <v>#VALUE!</v>
      </c>
      <c r="L10" t="str">
        <f>INDEX(银行日记账明细!W:W,MATCH(A10,银行日记账明细!D:D,0))</f>
        <v>1131                应收账款</v>
      </c>
    </row>
    <row r="11" spans="1:12" x14ac:dyDescent="0.25">
      <c r="A11" s="7">
        <v>1009</v>
      </c>
      <c r="B11" s="3" t="str">
        <f>INDEX(银行流水!B:B,MATCH(A11,银行流水!A:A,0))</f>
        <v>2023/9/15</v>
      </c>
      <c r="C11" s="3" t="str">
        <f>INDEX(银行流水!C:C,MATCH(A11,银行流水!A:A,0))</f>
        <v>2023/9/15</v>
      </c>
      <c r="D11" t="str">
        <f>INDEX(银行流水!D:D,MATCH(A11,银行流水!A:A,0))</f>
        <v>trf. juntao xiao</v>
      </c>
      <c r="E11" s="5">
        <f>INDEX(银行流水!E:E,MATCH(A11,银行流水!A:A,0))</f>
        <v>1692.8</v>
      </c>
      <c r="F11" s="5">
        <f>INDEX(银行流水!F:F,MATCH(A11,银行流水!A:A,0))</f>
        <v>3277.5</v>
      </c>
      <c r="G11" s="5">
        <f>INDEX(银行日记账明细!T:T,MATCH(A11,银行日记账明细!D:D,0))</f>
        <v>1692.8</v>
      </c>
      <c r="H11" t="str">
        <f>INDEX(银行日记账明细!X:X,MATCH(A11,银行日记账明细!D:D,0))</f>
        <v>JUNTAO XIAO</v>
      </c>
      <c r="I11" t="str">
        <f>INDEX(银行日记账明细!Y:Y,MATCH(A11,银行日记账明细!D:D,0))</f>
        <v>X3093976Q</v>
      </c>
      <c r="J11" t="str">
        <f>INDEX(银行日记账明细!K:K,MATCH(A11,银行日记账明细!D:D,0))</f>
        <v>juntao xiao  UE23/1397</v>
      </c>
      <c r="K11" t="str">
        <f t="shared" si="1"/>
        <v>UE23/1397</v>
      </c>
      <c r="L11" t="str">
        <f>INDEX(银行日记账明细!W:W,MATCH(A11,银行日记账明细!D:D,0))</f>
        <v>1131                应收账款</v>
      </c>
    </row>
    <row r="12" spans="1:12" x14ac:dyDescent="0.25">
      <c r="A12" s="7">
        <v>1010</v>
      </c>
      <c r="B12" s="3" t="str">
        <f>INDEX(银行流水!B:B,MATCH(A12,银行流水!A:A,0))</f>
        <v>2023/9/12</v>
      </c>
      <c r="C12" s="3" t="str">
        <f>INDEX(银行流水!C:C,MATCH(A12,银行流水!A:A,0))</f>
        <v>2023/9/12</v>
      </c>
      <c r="D12" t="str">
        <f>INDEX(银行流水!D:D,MATCH(A12,银行流水!A:A,0))</f>
        <v>trf. decorativos j-g 2016 s.l</v>
      </c>
      <c r="E12" s="5">
        <f>INDEX(银行流水!E:E,MATCH(A12,银行流水!A:A,0))</f>
        <v>1534.4</v>
      </c>
      <c r="F12" s="5">
        <f>INDEX(银行流水!F:F,MATCH(A12,银行流水!A:A,0))</f>
        <v>1584.7</v>
      </c>
      <c r="G12" s="5">
        <f>INDEX(银行日记账明细!T:T,MATCH(A12,银行日记账明细!D:D,0))</f>
        <v>1534.4</v>
      </c>
      <c r="H12" t="str">
        <f>INDEX(银行日记账明细!X:X,MATCH(A12,银行日记账明细!D:D,0))</f>
        <v>DECORATIVO JG 2016 S.L</v>
      </c>
      <c r="I12" t="str">
        <f>INDEX(银行日记账明细!Y:Y,MATCH(A12,银行日记账明细!D:D,0))</f>
        <v>B04849451</v>
      </c>
      <c r="J12" t="str">
        <f>INDEX(银行日记账明细!K:K,MATCH(A12,银行日记账明细!D:D,0))</f>
        <v>DECORATIVO JG 2016 S.L  UE23/1359</v>
      </c>
      <c r="K12" t="str">
        <f t="shared" si="1"/>
        <v>UE23/1359</v>
      </c>
      <c r="L12" t="str">
        <f>INDEX(银行日记账明细!W:W,MATCH(A12,银行日记账明细!D:D,0))</f>
        <v>1131                应收账款</v>
      </c>
    </row>
    <row r="13" spans="1:12" x14ac:dyDescent="0.25">
      <c r="A13" s="7" t="s">
        <v>148</v>
      </c>
      <c r="B13" s="3" t="str">
        <f>INDEX(银行流水!B:B,MATCH(A13,银行流水!A:A,0))</f>
        <v>2023/9/11</v>
      </c>
      <c r="C13" s="3" t="str">
        <f>INDEX(银行流水!C:C,MATCH(A13,银行流水!A:A,0))</f>
        <v>2023/9/11</v>
      </c>
      <c r="D13" t="str">
        <f>INDEX(银行流水!D:D,MATCH(A13,银行流水!A:A,0))</f>
        <v>trf. unico star europa s.l</v>
      </c>
      <c r="E13" s="5">
        <f>INDEX(银行流水!E:E,MATCH(A13,银行流水!A:A,0))</f>
        <v>-1601</v>
      </c>
      <c r="F13" s="5">
        <f>INDEX(银行流水!F:F,MATCH(A13,银行流水!A:A,0))</f>
        <v>50.3</v>
      </c>
      <c r="G13" s="5">
        <f>INDEX(银行日记账明细!T:T,MATCH(A13,银行日记账明细!D:D,0))</f>
        <v>-1</v>
      </c>
      <c r="H13">
        <f>INDEX(银行日记账明细!X:X,MATCH(A13,银行日记账明细!D:D,0))</f>
        <v>0</v>
      </c>
      <c r="I13">
        <f>INDEX(银行日记账明细!Y:Y,MATCH(A13,银行日记账明细!D:D,0))</f>
        <v>0</v>
      </c>
      <c r="J13" t="str">
        <f>INDEX(银行日记账明细!K:K,MATCH(A13,银行日记账明细!D:D,0))</f>
        <v>手续费</v>
      </c>
      <c r="K13" t="e">
        <f t="shared" si="1"/>
        <v>#VALUE!</v>
      </c>
      <c r="L13" t="str">
        <f>INDEX(银行日记账明细!W:W,MATCH(A13,银行日记账明细!D:D,0))</f>
        <v>55030001            手续费</v>
      </c>
    </row>
    <row r="14" spans="1:12" x14ac:dyDescent="0.25">
      <c r="A14" s="7" t="s">
        <v>149</v>
      </c>
      <c r="G14" s="5">
        <f>INDEX(银行日记账明细!T:T,MATCH(A14,银行日记账明细!D:D,0))</f>
        <v>-1600</v>
      </c>
      <c r="H14">
        <f>INDEX(银行日记账明细!X:X,MATCH(A14,银行日记账明细!D:D,0))</f>
        <v>0</v>
      </c>
      <c r="I14">
        <f>INDEX(银行日记账明细!Y:Y,MATCH(A14,银行日记账明细!D:D,0))</f>
        <v>0</v>
      </c>
      <c r="J14" t="str">
        <f>INDEX(银行日记账明细!K:K,MATCH(A14,银行日记账明细!D:D,0))</f>
        <v>内部转账 IBERCAJA</v>
      </c>
      <c r="K14" t="e">
        <f t="shared" ref="K14" si="2">RIGHT(J14,LEN(J14)+1-FIND("UE",J14))</f>
        <v>#VALUE!</v>
      </c>
      <c r="L14" t="str">
        <f>INDEX(银行日记账明细!W:W,MATCH(A14,银行日记账明细!D:D,0))</f>
        <v>10090008            在途存款</v>
      </c>
    </row>
    <row r="15" spans="1:12" x14ac:dyDescent="0.25">
      <c r="A15" s="7">
        <v>1012</v>
      </c>
      <c r="B15" s="3" t="str">
        <f>INDEX(银行流水!B:B,MATCH(A15,银行流水!A:A,0))</f>
        <v>2023/9/7</v>
      </c>
      <c r="C15" s="3" t="str">
        <f>INDEX(银行流水!C:C,MATCH(A15,银行流水!A:A,0))</f>
        <v>2023/9/7</v>
      </c>
      <c r="D15" t="str">
        <f>INDEX(银行流水!D:D,MATCH(A15,银行流水!A:A,0))</f>
        <v>trf. shengyuan hu</v>
      </c>
      <c r="E15" s="5">
        <f>INDEX(银行流水!E:E,MATCH(A15,银行流水!A:A,0))</f>
        <v>788.31</v>
      </c>
      <c r="F15" s="5">
        <f>INDEX(银行流水!F:F,MATCH(A15,银行流水!A:A,0))</f>
        <v>1651.3</v>
      </c>
      <c r="G15" s="5">
        <f>INDEX(银行日记账明细!T:T,MATCH(A15,银行日记账明细!D:D,0))</f>
        <v>788.31</v>
      </c>
      <c r="H15" t="str">
        <f>INDEX(银行日记账明细!X:X,MATCH(A15,银行日记账明细!D:D,0))</f>
        <v>JUAN Y LUCIA 2017 S.L.</v>
      </c>
      <c r="I15" t="str">
        <f>INDEX(银行日记账明细!Y:Y,MATCH(A15,银行日记账明细!D:D,0))</f>
        <v>B56082530</v>
      </c>
      <c r="J15" t="str">
        <f>INDEX(银行日记账明细!K:K,MATCH(A15,银行日记账明细!D:D,0))</f>
        <v>JUAN Y LUCIA 2017 S.L  UE23/1376</v>
      </c>
      <c r="K15" t="str">
        <f t="shared" si="1"/>
        <v>UE23/1376</v>
      </c>
      <c r="L15" t="str">
        <f>INDEX(银行日记账明细!W:W,MATCH(A15,银行日记账明细!D:D,0))</f>
        <v>1131                应收账款</v>
      </c>
    </row>
    <row r="16" spans="1:12" x14ac:dyDescent="0.25">
      <c r="A16" s="7">
        <v>1013</v>
      </c>
      <c r="B16" s="3" t="str">
        <f>INDEX(银行流水!B:B,MATCH(A16,银行流水!A:A,0))</f>
        <v>2023/9/2</v>
      </c>
      <c r="C16" s="3" t="str">
        <f>INDEX(银行流水!C:C,MATCH(A16,银行流水!A:A,0))</f>
        <v>2023/9/4</v>
      </c>
      <c r="D16" t="str">
        <f>INDEX(银行流水!D:D,MATCH(A16,银行流水!A:A,0))</f>
        <v>trf. lihuai he</v>
      </c>
      <c r="E16" s="5">
        <f>INDEX(银行流水!E:E,MATCH(A16,银行流水!A:A,0))</f>
        <v>760.61</v>
      </c>
      <c r="F16" s="5">
        <f>INDEX(银行流水!F:F,MATCH(A16,银行流水!A:A,0))</f>
        <v>862.99</v>
      </c>
      <c r="G16" s="5">
        <f>INDEX(银行日记账明细!T:T,MATCH(A16,银行日记账明细!D:D,0))</f>
        <v>760.61</v>
      </c>
      <c r="H16" t="str">
        <f>INDEX(银行日记账明细!X:X,MATCH(A16,银行日记账明细!D:D,0))</f>
        <v>LIHUAI HE</v>
      </c>
      <c r="I16" t="str">
        <f>INDEX(银行日记账明细!Y:Y,MATCH(A16,银行日记账明细!D:D,0))</f>
        <v>X4061435A</v>
      </c>
      <c r="J16" t="str">
        <f>INDEX(银行日记账明细!K:K,MATCH(A16,银行日记账明细!D:D,0))</f>
        <v>LIHUAI HE  UE23/1337</v>
      </c>
      <c r="K16" t="str">
        <f t="shared" si="1"/>
        <v>UE23/1337</v>
      </c>
      <c r="L16" t="str">
        <f>INDEX(银行日记账明细!W:W,MATCH(A16,银行日记账明细!D:D,0))</f>
        <v>1131                应收账款</v>
      </c>
    </row>
  </sheetData>
  <autoFilter ref="A2:K3" xr:uid="{23DDC348-C93D-40F6-B115-BBFF0C5A6D4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银行流水</vt:lpstr>
      <vt:lpstr>银行日记账明细</vt:lpstr>
      <vt:lpstr>发送模板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biao</cp:lastModifiedBy>
  <dcterms:created xsi:type="dcterms:W3CDTF">2015-06-05T18:19:34Z</dcterms:created>
  <dcterms:modified xsi:type="dcterms:W3CDTF">2023-10-03T16:32:29Z</dcterms:modified>
</cp:coreProperties>
</file>