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6955" windowHeight="13020" tabRatio="950"/>
  </bookViews>
  <sheets>
    <sheet name="专职业务员往来账余额" sheetId="22" r:id="rId1"/>
    <sheet name="林凯" sheetId="33" r:id="rId2"/>
    <sheet name="黄子航" sheetId="30" r:id="rId3"/>
    <sheet name="陆夏小华" sheetId="31" r:id="rId4"/>
    <sheet name="盛杰" sheetId="32" r:id="rId5"/>
    <sheet name="孙岩成" sheetId="41" r:id="rId6"/>
    <sheet name="姚雄" sheetId="26" r:id="rId7"/>
    <sheet name="陈小九" sheetId="42" r:id="rId8"/>
    <sheet name="吴鑫奇" sheetId="23" r:id="rId9"/>
    <sheet name="詹乔风" sheetId="29" r:id="rId10"/>
    <sheet name="张智辉" sheetId="37" r:id="rId11"/>
    <sheet name="吴建彬" sheetId="21" r:id="rId12"/>
    <sheet name="已清零→" sheetId="40" r:id="rId13"/>
    <sheet name="张简平" sheetId="39" r:id="rId14"/>
    <sheet name="朱汛" sheetId="34" r:id="rId15"/>
    <sheet name="徐进" sheetId="27" r:id="rId16"/>
    <sheet name="田也" sheetId="6" r:id="rId17"/>
    <sheet name="张微" sheetId="4" r:id="rId18"/>
    <sheet name="张晓奇" sheetId="35" r:id="rId19"/>
    <sheet name="曾子洋" sheetId="36" r:id="rId20"/>
    <sheet name="夏鑫海" sheetId="25" r:id="rId21"/>
    <sheet name="尚鸣" sheetId="24" r:id="rId22"/>
    <sheet name="江诗银" sheetId="7" r:id="rId23"/>
    <sheet name="周诒根" sheetId="20" r:id="rId24"/>
    <sheet name="范李兵" sheetId="1" r:id="rId25"/>
    <sheet name="尉振宇" sheetId="8" r:id="rId26"/>
    <sheet name="董志勤" sheetId="9" r:id="rId27"/>
    <sheet name="阮蒙蒙" sheetId="10" r:id="rId28"/>
    <sheet name="李辰洲" sheetId="11" r:id="rId29"/>
    <sheet name="林铭金" sheetId="12" r:id="rId30"/>
    <sheet name="郑晶品" sheetId="13" r:id="rId31"/>
    <sheet name="朱禹豪" sheetId="14" r:id="rId32"/>
    <sheet name="姚佳倩" sheetId="15" r:id="rId33"/>
    <sheet name="吴康伟" sheetId="16" r:id="rId34"/>
    <sheet name="朱向争" sheetId="17" r:id="rId35"/>
    <sheet name="赵旺超" sheetId="18" r:id="rId36"/>
    <sheet name="陈辉" sheetId="19" r:id="rId37"/>
    <sheet name="董旺" sheetId="2" r:id="rId38"/>
  </sheets>
  <definedNames>
    <definedName name="_xlnm._FilterDatabase" localSheetId="19" hidden="1">曾子洋!$A$4:$A$9</definedName>
    <definedName name="_xlnm._FilterDatabase" localSheetId="36" hidden="1">陈辉!$A$4:$F$4</definedName>
    <definedName name="_xlnm._FilterDatabase" localSheetId="7" hidden="1">陈小九!#REF!</definedName>
    <definedName name="_xlnm._FilterDatabase" localSheetId="37" hidden="1">董旺!$A$4:$F$8</definedName>
    <definedName name="_xlnm._FilterDatabase" localSheetId="26" hidden="1">董志勤!$A$4:$G$8</definedName>
    <definedName name="_xlnm._FilterDatabase" localSheetId="24" hidden="1">范李兵!$A$4:$G$8</definedName>
    <definedName name="_xlnm._FilterDatabase" localSheetId="2" hidden="1">黄子航!$A$7:$E$23</definedName>
    <definedName name="_xlnm._FilterDatabase" localSheetId="22" hidden="1">江诗银!$A$4:$F$9</definedName>
    <definedName name="_xlnm._FilterDatabase" localSheetId="28" hidden="1">李辰洲!$A$4:$G$4</definedName>
    <definedName name="_xlnm._FilterDatabase" localSheetId="1" hidden="1">林凯!$M$4:$Q$92</definedName>
    <definedName name="_xlnm._FilterDatabase" localSheetId="29" hidden="1">林铭金!$A$4:$F$4</definedName>
    <definedName name="_xlnm._FilterDatabase" localSheetId="3" hidden="1">陆夏小华!$A$4:$E$61</definedName>
    <definedName name="_xlnm._FilterDatabase" localSheetId="27" hidden="1">阮蒙蒙!$A$4:$G$4</definedName>
    <definedName name="_xlnm._FilterDatabase" localSheetId="21" hidden="1">尚鸣!$A$4:$A$8</definedName>
    <definedName name="_xlnm._FilterDatabase" localSheetId="4" hidden="1">盛杰!#REF!</definedName>
    <definedName name="_xlnm._FilterDatabase" localSheetId="5" hidden="1">孙岩成!$A$4:$A$7</definedName>
    <definedName name="_xlnm._FilterDatabase" localSheetId="16" hidden="1">田也!$A$4:$F$8</definedName>
    <definedName name="_xlnm._FilterDatabase" localSheetId="25" hidden="1">尉振宇!$A$4:$F$8</definedName>
    <definedName name="_xlnm._FilterDatabase" localSheetId="11" hidden="1">吴建彬!$A$4:$E$22</definedName>
    <definedName name="_xlnm._FilterDatabase" localSheetId="33" hidden="1">吴康伟!$A$4:$F$4</definedName>
    <definedName name="_xlnm._FilterDatabase" localSheetId="8" hidden="1">吴鑫奇!#REF!</definedName>
    <definedName name="_xlnm._FilterDatabase" localSheetId="20" hidden="1">夏鑫海!#REF!</definedName>
    <definedName name="_xlnm._FilterDatabase" localSheetId="15" hidden="1">徐进!$A$4:$A$7</definedName>
    <definedName name="_xlnm._FilterDatabase" localSheetId="32" hidden="1">姚佳倩!$A$4:$F$4</definedName>
    <definedName name="_xlnm._FilterDatabase" localSheetId="6" hidden="1">姚雄!$A$4:$A$9</definedName>
    <definedName name="_xlnm._FilterDatabase" localSheetId="9" hidden="1">詹乔风!#REF!</definedName>
    <definedName name="_xlnm._FilterDatabase" localSheetId="13" hidden="1">张简平!$G$4:$K$4</definedName>
    <definedName name="_xlnm._FilterDatabase" localSheetId="17" hidden="1">张微!$A$4:$E$21</definedName>
    <definedName name="_xlnm._FilterDatabase" localSheetId="18" hidden="1">张晓奇!$A$4:$A$9</definedName>
    <definedName name="_xlnm._FilterDatabase" localSheetId="10" hidden="1">张智辉!$G$4:$K$13</definedName>
    <definedName name="_xlnm._FilterDatabase" localSheetId="35" hidden="1">赵旺超!$A$4:$F$4</definedName>
    <definedName name="_xlnm._FilterDatabase" localSheetId="30" hidden="1">郑晶品!$A$4:$F$4</definedName>
    <definedName name="_xlnm._FilterDatabase" localSheetId="23" hidden="1">周诒根!$A$4:$F$8</definedName>
    <definedName name="_xlnm._FilterDatabase" localSheetId="34" hidden="1">朱向争!$A$4:$F$4</definedName>
    <definedName name="_xlnm._FilterDatabase" localSheetId="14" hidden="1">朱汛!#REF!</definedName>
    <definedName name="_xlnm._FilterDatabase" localSheetId="31" hidden="1">朱禹豪!$A$4:$F$4</definedName>
  </definedNames>
  <calcPr calcId="144525"/>
</workbook>
</file>

<file path=xl/calcChain.xml><?xml version="1.0" encoding="utf-8"?>
<calcChain xmlns="http://schemas.openxmlformats.org/spreadsheetml/2006/main">
  <c r="Q30" i="29" l="1"/>
  <c r="Q23" i="26"/>
  <c r="Q38" i="23"/>
  <c r="Q14" i="42"/>
  <c r="Q30" i="41"/>
  <c r="Q33" i="32"/>
  <c r="Q51" i="31"/>
  <c r="Q52" i="31" s="1"/>
  <c r="Q53" i="31" s="1"/>
  <c r="E29" i="33"/>
  <c r="E53" i="23" l="1"/>
  <c r="Q37" i="23" l="1"/>
  <c r="K60" i="41"/>
  <c r="K61" i="41" s="1"/>
  <c r="K139" i="31"/>
  <c r="K140" i="31" s="1"/>
  <c r="K141" i="31" s="1"/>
  <c r="K142" i="31" s="1"/>
  <c r="K143" i="31" s="1"/>
  <c r="K144" i="31" s="1"/>
  <c r="E52" i="23"/>
  <c r="E38" i="41"/>
  <c r="E39" i="41" s="1"/>
  <c r="E46" i="30"/>
  <c r="Q123" i="33"/>
  <c r="E54" i="32"/>
  <c r="E55" i="32" s="1"/>
  <c r="E49" i="31"/>
  <c r="E50" i="31" s="1"/>
  <c r="E50" i="26" l="1"/>
  <c r="E51" i="26" s="1"/>
  <c r="E51" i="23"/>
  <c r="E44" i="26"/>
  <c r="E45" i="26" s="1"/>
  <c r="E46" i="26" s="1"/>
  <c r="E47" i="26" s="1"/>
  <c r="E48" i="26" s="1"/>
  <c r="E49" i="26" s="1"/>
  <c r="E34" i="41"/>
  <c r="E35" i="41" s="1"/>
  <c r="E36" i="41" s="1"/>
  <c r="E37" i="41" s="1"/>
  <c r="E49" i="32"/>
  <c r="E50" i="32" s="1"/>
  <c r="E51" i="32" s="1"/>
  <c r="E52" i="32" s="1"/>
  <c r="E53" i="32" s="1"/>
  <c r="E48" i="31"/>
  <c r="E42" i="31"/>
  <c r="E43" i="31" s="1"/>
  <c r="E44" i="31" s="1"/>
  <c r="E45" i="31" s="1"/>
  <c r="E46" i="31" s="1"/>
  <c r="E47" i="31" s="1"/>
  <c r="E40" i="30"/>
  <c r="E41" i="30" s="1"/>
  <c r="E42" i="30" s="1"/>
  <c r="E43" i="30" s="1"/>
  <c r="E44" i="30" s="1"/>
  <c r="E45" i="30" s="1"/>
  <c r="Q116" i="33"/>
  <c r="Q117" i="33" s="1"/>
  <c r="Q118" i="33" s="1"/>
  <c r="Q119" i="33" s="1"/>
  <c r="Q120" i="33" s="1"/>
  <c r="Q121" i="33" s="1"/>
  <c r="Q122" i="33" s="1"/>
  <c r="Q29" i="29" l="1"/>
  <c r="Q36" i="23"/>
  <c r="E50" i="23" l="1"/>
  <c r="E49" i="23" l="1"/>
  <c r="E48" i="23" l="1"/>
  <c r="K9" i="23" l="1"/>
  <c r="Q25" i="37" l="1"/>
  <c r="Q28" i="29"/>
  <c r="Q35" i="23"/>
  <c r="C35" i="33" l="1"/>
  <c r="G12" i="22" l="1"/>
  <c r="E46" i="23" l="1"/>
  <c r="E47" i="23"/>
  <c r="Q34" i="23"/>
  <c r="E45" i="23" l="1"/>
  <c r="K6" i="23" l="1"/>
  <c r="K7" i="23" s="1"/>
  <c r="K8" i="23" s="1"/>
  <c r="Q6" i="42" l="1"/>
  <c r="Q7" i="42" s="1"/>
  <c r="Q8" i="42" s="1"/>
  <c r="Q9" i="42" s="1"/>
  <c r="Q10" i="42" s="1"/>
  <c r="Q11" i="42" s="1"/>
  <c r="Q12" i="42" s="1"/>
  <c r="Q13" i="42" s="1"/>
  <c r="K6" i="42" l="1"/>
  <c r="K7" i="42" s="1"/>
  <c r="K8" i="42" s="1"/>
  <c r="C25" i="42"/>
  <c r="I147" i="31" l="1"/>
  <c r="T19" i="33"/>
  <c r="E6" i="42" l="1"/>
  <c r="E7" i="42" s="1"/>
  <c r="E8" i="42" s="1"/>
  <c r="E9" i="42" s="1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P25" i="42" l="1"/>
  <c r="O25" i="42"/>
  <c r="D25" i="42"/>
  <c r="J25" i="42"/>
  <c r="I25" i="42"/>
  <c r="Q25" i="42" l="1"/>
  <c r="D8" i="22" s="1"/>
  <c r="K25" i="42"/>
  <c r="C8" i="22" s="1"/>
  <c r="E25" i="42"/>
  <c r="B8" i="22" l="1"/>
  <c r="E1" i="42"/>
  <c r="E8" i="22" s="1"/>
  <c r="G8" i="22" l="1"/>
  <c r="P29" i="21" l="1"/>
  <c r="O29" i="21"/>
  <c r="C34" i="21" l="1"/>
  <c r="I21" i="21" l="1"/>
  <c r="K6" i="29" l="1"/>
  <c r="K7" i="29" s="1"/>
  <c r="K8" i="29" s="1"/>
  <c r="K9" i="29" s="1"/>
  <c r="K10" i="29" s="1"/>
  <c r="J65" i="41" l="1"/>
  <c r="I65" i="41"/>
  <c r="O65" i="41"/>
  <c r="Q6" i="41" l="1"/>
  <c r="Q7" i="41" s="1"/>
  <c r="K6" i="4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E6" i="41"/>
  <c r="E7" i="41" s="1"/>
  <c r="E8" i="41" s="1"/>
  <c r="E9" i="41" s="1"/>
  <c r="E10" i="41" s="1"/>
  <c r="O8" i="41"/>
  <c r="P8" i="41"/>
  <c r="C11" i="41"/>
  <c r="D11" i="41"/>
  <c r="C65" i="41"/>
  <c r="E11" i="41" l="1"/>
  <c r="D12" i="41" s="1"/>
  <c r="E13" i="41" s="1"/>
  <c r="E14" i="41" s="1"/>
  <c r="E15" i="41" s="1"/>
  <c r="E16" i="41" s="1"/>
  <c r="E17" i="41" s="1"/>
  <c r="E18" i="41" s="1"/>
  <c r="E19" i="41" s="1"/>
  <c r="E20" i="41" s="1"/>
  <c r="E21" i="41" s="1"/>
  <c r="E22" i="41" s="1"/>
  <c r="E23" i="41" s="1"/>
  <c r="E24" i="41" s="1"/>
  <c r="E25" i="41" s="1"/>
  <c r="E26" i="41" s="1"/>
  <c r="E27" i="41" s="1"/>
  <c r="E28" i="41" s="1"/>
  <c r="E29" i="41" s="1"/>
  <c r="E30" i="41" s="1"/>
  <c r="E31" i="41" s="1"/>
  <c r="E32" i="41" s="1"/>
  <c r="E33" i="41" s="1"/>
  <c r="Q8" i="41"/>
  <c r="P9" i="41" s="1"/>
  <c r="K65" i="41"/>
  <c r="C6" i="22" s="1"/>
  <c r="P65" i="41" l="1"/>
  <c r="Q65" i="41" s="1"/>
  <c r="D6" i="22" s="1"/>
  <c r="D65" i="41"/>
  <c r="E65" i="41" s="1"/>
  <c r="B6" i="22" s="1"/>
  <c r="Q10" i="41"/>
  <c r="Q11" i="41" s="1"/>
  <c r="Q12" i="41" s="1"/>
  <c r="Q13" i="41" s="1"/>
  <c r="Q14" i="41" s="1"/>
  <c r="Q15" i="41" s="1"/>
  <c r="Q16" i="41" s="1"/>
  <c r="Q17" i="41" s="1"/>
  <c r="Q18" i="41" s="1"/>
  <c r="Q19" i="41" s="1"/>
  <c r="Q20" i="41" s="1"/>
  <c r="Q21" i="41" s="1"/>
  <c r="Q22" i="41" s="1"/>
  <c r="Q23" i="41" s="1"/>
  <c r="Q24" i="41" s="1"/>
  <c r="Q25" i="41" s="1"/>
  <c r="Q26" i="41" s="1"/>
  <c r="Q27" i="41" s="1"/>
  <c r="Q28" i="41" s="1"/>
  <c r="Q29" i="41" s="1"/>
  <c r="E1" i="41" l="1"/>
  <c r="E6" i="22" s="1"/>
  <c r="G6" i="22" s="1"/>
  <c r="D24" i="4" l="1"/>
  <c r="J19" i="39" l="1"/>
  <c r="I19" i="39"/>
  <c r="I18" i="4" l="1"/>
  <c r="I14" i="4"/>
  <c r="C26" i="4"/>
  <c r="D23" i="4"/>
  <c r="C23" i="4"/>
  <c r="K6" i="4"/>
  <c r="K7" i="4" s="1"/>
  <c r="K8" i="4" s="1"/>
  <c r="E6" i="4"/>
  <c r="E7" i="4" s="1"/>
  <c r="E8" i="4" s="1"/>
  <c r="E9" i="4" s="1"/>
  <c r="E10" i="4" s="1"/>
  <c r="E11" i="4" s="1"/>
  <c r="E12" i="4" s="1"/>
  <c r="E13" i="4" s="1"/>
  <c r="E14" i="4" s="1"/>
  <c r="E15" i="4" s="1"/>
  <c r="E16" i="4" s="1"/>
  <c r="E17" i="4" s="1"/>
  <c r="E18" i="4" s="1"/>
  <c r="E19" i="4" s="1"/>
  <c r="E20" i="4" s="1"/>
  <c r="E21" i="4" s="1"/>
  <c r="E22" i="4" s="1"/>
  <c r="K6" i="6"/>
  <c r="K7" i="6" s="1"/>
  <c r="K8" i="6" s="1"/>
  <c r="K9" i="6" s="1"/>
  <c r="K10" i="6" s="1"/>
  <c r="K11" i="6" s="1"/>
  <c r="I15" i="6"/>
  <c r="J12" i="6"/>
  <c r="I12" i="6"/>
  <c r="D10" i="27"/>
  <c r="C10" i="27"/>
  <c r="C7" i="27"/>
  <c r="E6" i="27"/>
  <c r="D7" i="27"/>
  <c r="E7" i="27" s="1"/>
  <c r="D8" i="27" s="1"/>
  <c r="E9" i="27" s="1"/>
  <c r="E6" i="34"/>
  <c r="C10" i="34"/>
  <c r="D7" i="34"/>
  <c r="C7" i="34"/>
  <c r="Q6" i="6"/>
  <c r="Q7" i="6" s="1"/>
  <c r="Q8" i="6" s="1"/>
  <c r="E6" i="6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Q6" i="21"/>
  <c r="Q7" i="21" s="1"/>
  <c r="Q8" i="21" s="1"/>
  <c r="Q9" i="21" s="1"/>
  <c r="Q10" i="21" s="1"/>
  <c r="Q11" i="21" s="1"/>
  <c r="K6" i="21"/>
  <c r="K7" i="21" s="1"/>
  <c r="K8" i="21" s="1"/>
  <c r="K9" i="21" s="1"/>
  <c r="K10" i="21" s="1"/>
  <c r="K11" i="21" s="1"/>
  <c r="K12" i="21" s="1"/>
  <c r="E6" i="21"/>
  <c r="E7" i="21" s="1"/>
  <c r="E8" i="21" s="1"/>
  <c r="E9" i="21" s="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Q6" i="29"/>
  <c r="Q7" i="29" s="1"/>
  <c r="Q8" i="29" s="1"/>
  <c r="E6" i="29"/>
  <c r="E7" i="29" s="1"/>
  <c r="E8" i="29" s="1"/>
  <c r="E9" i="29" s="1"/>
  <c r="E10" i="29" s="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E6" i="23"/>
  <c r="E7" i="23" s="1"/>
  <c r="E8" i="23" s="1"/>
  <c r="E9" i="23" s="1"/>
  <c r="E10" i="23" s="1"/>
  <c r="E11" i="23" s="1"/>
  <c r="E12" i="23" s="1"/>
  <c r="E13" i="23" s="1"/>
  <c r="E14" i="23" s="1"/>
  <c r="E15" i="23" s="1"/>
  <c r="E16" i="23" s="1"/>
  <c r="E17" i="23" s="1"/>
  <c r="E18" i="23" s="1"/>
  <c r="Q6" i="37"/>
  <c r="Q7" i="37" s="1"/>
  <c r="Q8" i="37" s="1"/>
  <c r="Q9" i="37" s="1"/>
  <c r="Q10" i="37" s="1"/>
  <c r="Q11" i="37" s="1"/>
  <c r="Q12" i="37" s="1"/>
  <c r="Q13" i="37" s="1"/>
  <c r="Q14" i="37" s="1"/>
  <c r="Q15" i="37" s="1"/>
  <c r="K6" i="37"/>
  <c r="K7" i="37" s="1"/>
  <c r="K8" i="37" s="1"/>
  <c r="E6" i="37"/>
  <c r="E7" i="37" s="1"/>
  <c r="E8" i="37" s="1"/>
  <c r="E9" i="37" s="1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Q6" i="26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K6" i="26"/>
  <c r="K7" i="26" s="1"/>
  <c r="E6" i="26"/>
  <c r="E7" i="26" s="1"/>
  <c r="E8" i="26" s="1"/>
  <c r="E9" i="26" s="1"/>
  <c r="E10" i="26" s="1"/>
  <c r="E11" i="26" s="1"/>
  <c r="E12" i="26" s="1"/>
  <c r="E13" i="26" s="1"/>
  <c r="E14" i="26" s="1"/>
  <c r="E15" i="26" s="1"/>
  <c r="E16" i="26" s="1"/>
  <c r="E17" i="26" s="1"/>
  <c r="E18" i="26" s="1"/>
  <c r="E23" i="4" l="1"/>
  <c r="E25" i="4" s="1"/>
  <c r="K12" i="6"/>
  <c r="J13" i="6" s="1"/>
  <c r="E7" i="34"/>
  <c r="D8" i="34" s="1"/>
  <c r="J15" i="6" l="1"/>
  <c r="K14" i="6"/>
  <c r="E9" i="34"/>
  <c r="D10" i="34"/>
  <c r="D26" i="4"/>
  <c r="Q6" i="39"/>
  <c r="Q7" i="39" s="1"/>
  <c r="Q8" i="39" s="1"/>
  <c r="Q9" i="39" s="1"/>
  <c r="Q10" i="39" s="1"/>
  <c r="Q11" i="39" s="1"/>
  <c r="Q12" i="39" s="1"/>
  <c r="Q13" i="39" s="1"/>
  <c r="Q14" i="39" s="1"/>
  <c r="Q15" i="39" s="1"/>
  <c r="Q16" i="39" s="1"/>
  <c r="Q17" i="39" s="1"/>
  <c r="Q18" i="39" s="1"/>
  <c r="P19" i="39"/>
  <c r="D13" i="22" s="1"/>
  <c r="O19" i="39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D19" i="39"/>
  <c r="C19" i="39"/>
  <c r="E6" i="39"/>
  <c r="E7" i="39" s="1"/>
  <c r="E8" i="39" s="1"/>
  <c r="E9" i="39" s="1"/>
  <c r="E10" i="39" s="1"/>
  <c r="E11" i="39" s="1"/>
  <c r="E12" i="39" s="1"/>
  <c r="E13" i="39" s="1"/>
  <c r="E14" i="39" s="1"/>
  <c r="E15" i="39" s="1"/>
  <c r="E16" i="39" s="1"/>
  <c r="E17" i="39" s="1"/>
  <c r="E18" i="39" s="1"/>
  <c r="E19" i="39" l="1"/>
  <c r="B13" i="22" s="1"/>
  <c r="Q6" i="32" l="1"/>
  <c r="Q7" i="32" s="1"/>
  <c r="Q8" i="32" s="1"/>
  <c r="Q9" i="32" s="1"/>
  <c r="Q10" i="32" s="1"/>
  <c r="Q11" i="32" s="1"/>
  <c r="Q12" i="32" s="1"/>
  <c r="Q13" i="32" s="1"/>
  <c r="K6" i="32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E6" i="32"/>
  <c r="E7" i="32" s="1"/>
  <c r="E8" i="32" s="1"/>
  <c r="E9" i="32" s="1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K6" i="3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E6" i="31"/>
  <c r="E7" i="31" s="1"/>
  <c r="E8" i="31" s="1"/>
  <c r="E9" i="31" s="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Q6" i="31"/>
  <c r="Q7" i="31" s="1"/>
  <c r="Q8" i="31" s="1"/>
  <c r="Q9" i="31" s="1"/>
  <c r="Q10" i="31" s="1"/>
  <c r="Q11" i="31" s="1"/>
  <c r="Q12" i="31" s="1"/>
  <c r="Q6" i="30"/>
  <c r="Q7" i="30" s="1"/>
  <c r="Q8" i="30" s="1"/>
  <c r="Q9" i="30" s="1"/>
  <c r="Q10" i="30" s="1"/>
  <c r="Q11" i="30" s="1"/>
  <c r="Q12" i="30" s="1"/>
  <c r="Q13" i="30" s="1"/>
  <c r="Q19" i="39" l="1"/>
  <c r="E9" i="30"/>
  <c r="E10" i="30" s="1"/>
  <c r="E11" i="30" s="1"/>
  <c r="E12" i="30" s="1"/>
  <c r="E13" i="30" s="1"/>
  <c r="E14" i="30" s="1"/>
  <c r="E15" i="30" s="1"/>
  <c r="E16" i="30" s="1"/>
  <c r="E17" i="30" s="1"/>
  <c r="E18" i="30" s="1"/>
  <c r="E19" i="30" s="1"/>
  <c r="E20" i="30" s="1"/>
  <c r="E21" i="30" s="1"/>
  <c r="E22" i="30" s="1"/>
  <c r="E23" i="30" s="1"/>
  <c r="E24" i="30" s="1"/>
  <c r="K6" i="30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Q6" i="33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K6" i="33"/>
  <c r="K7" i="33" s="1"/>
  <c r="K8" i="33" s="1"/>
  <c r="K9" i="33" s="1"/>
  <c r="K10" i="33" s="1"/>
  <c r="K11" i="33" s="1"/>
  <c r="K12" i="33" s="1"/>
  <c r="E6" i="33"/>
  <c r="E7" i="33" s="1"/>
  <c r="E8" i="33" s="1"/>
  <c r="K19" i="39" l="1"/>
  <c r="C13" i="22" s="1"/>
  <c r="E1" i="39" l="1"/>
  <c r="E13" i="22" s="1"/>
  <c r="I68" i="30"/>
  <c r="C31" i="37" l="1"/>
  <c r="D25" i="37"/>
  <c r="C25" i="37"/>
  <c r="E25" i="37" l="1"/>
  <c r="D26" i="37" s="1"/>
  <c r="I9" i="37"/>
  <c r="J9" i="37"/>
  <c r="K9" i="37" s="1"/>
  <c r="J10" i="37" s="1"/>
  <c r="O16" i="37"/>
  <c r="P16" i="37"/>
  <c r="Q16" i="37" s="1"/>
  <c r="P17" i="37" s="1"/>
  <c r="I12" i="37"/>
  <c r="O31" i="37"/>
  <c r="P31" i="37" l="1"/>
  <c r="Q31" i="37" s="1"/>
  <c r="D11" i="22" s="1"/>
  <c r="Q18" i="37"/>
  <c r="Q19" i="37" s="1"/>
  <c r="Q20" i="37" s="1"/>
  <c r="Q21" i="37" s="1"/>
  <c r="Q22" i="37" s="1"/>
  <c r="Q23" i="37" s="1"/>
  <c r="Q24" i="37" s="1"/>
  <c r="J12" i="37"/>
  <c r="K12" i="37" s="1"/>
  <c r="C11" i="22" s="1"/>
  <c r="K11" i="37"/>
  <c r="D31" i="37"/>
  <c r="E31" i="37" s="1"/>
  <c r="B11" i="22" s="1"/>
  <c r="E27" i="37"/>
  <c r="E28" i="37" s="1"/>
  <c r="E29" i="37" s="1"/>
  <c r="E30" i="37" s="1"/>
  <c r="E1" i="37" l="1"/>
  <c r="E11" i="22" s="1"/>
  <c r="G11" i="22" s="1"/>
  <c r="O61" i="31"/>
  <c r="D7" i="35" l="1"/>
  <c r="C7" i="35"/>
  <c r="C14" i="35"/>
  <c r="C14" i="36"/>
  <c r="D7" i="36"/>
  <c r="C7" i="36"/>
  <c r="E7" i="35" l="1"/>
  <c r="D8" i="35" s="1"/>
  <c r="D14" i="35" s="1"/>
  <c r="E7" i="36"/>
  <c r="D8" i="36" s="1"/>
  <c r="D14" i="36" s="1"/>
  <c r="C15" i="33"/>
  <c r="O14" i="6" l="1"/>
  <c r="P9" i="6"/>
  <c r="O9" i="6"/>
  <c r="Q9" i="6" l="1"/>
  <c r="P10" i="6" s="1"/>
  <c r="Q11" i="6" l="1"/>
  <c r="Q12" i="6" s="1"/>
  <c r="P14" i="6"/>
  <c r="J19" i="23"/>
  <c r="I19" i="23"/>
  <c r="J14" i="4"/>
  <c r="K14" i="4" l="1"/>
  <c r="J15" i="4" s="1"/>
  <c r="K16" i="4" l="1"/>
  <c r="K17" i="4" s="1"/>
  <c r="J18" i="4"/>
  <c r="J31" i="30"/>
  <c r="I31" i="30"/>
  <c r="J61" i="31"/>
  <c r="I61" i="31"/>
  <c r="I68" i="32"/>
  <c r="J27" i="32"/>
  <c r="I27" i="32"/>
  <c r="K31" i="30" l="1"/>
  <c r="J32" i="30" s="1"/>
  <c r="K61" i="31"/>
  <c r="J62" i="31" s="1"/>
  <c r="K27" i="32"/>
  <c r="J28" i="32" s="1"/>
  <c r="O36" i="29"/>
  <c r="P9" i="29"/>
  <c r="O9" i="29"/>
  <c r="P19" i="23"/>
  <c r="O19" i="23"/>
  <c r="I30" i="26"/>
  <c r="J8" i="26"/>
  <c r="I8" i="26"/>
  <c r="J13" i="21"/>
  <c r="I13" i="21"/>
  <c r="P12" i="21"/>
  <c r="O12" i="21"/>
  <c r="O37" i="32"/>
  <c r="P14" i="32"/>
  <c r="O14" i="32"/>
  <c r="I57" i="33"/>
  <c r="I23" i="33"/>
  <c r="P13" i="31"/>
  <c r="O13" i="31"/>
  <c r="J68" i="32" l="1"/>
  <c r="K29" i="32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J68" i="30"/>
  <c r="K33" i="30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J147" i="31"/>
  <c r="K63" i="3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K84" i="31" s="1"/>
  <c r="K85" i="31" s="1"/>
  <c r="K86" i="31" s="1"/>
  <c r="K87" i="31" s="1"/>
  <c r="K88" i="31" s="1"/>
  <c r="K89" i="31" s="1"/>
  <c r="K90" i="31" s="1"/>
  <c r="K91" i="31" s="1"/>
  <c r="K92" i="31" s="1"/>
  <c r="K93" i="31" s="1"/>
  <c r="K94" i="31" s="1"/>
  <c r="K95" i="31" s="1"/>
  <c r="K96" i="31" s="1"/>
  <c r="K97" i="31" s="1"/>
  <c r="K98" i="31" s="1"/>
  <c r="K99" i="31" s="1"/>
  <c r="K100" i="31" s="1"/>
  <c r="K101" i="31" s="1"/>
  <c r="K102" i="31" s="1"/>
  <c r="K103" i="31" s="1"/>
  <c r="K104" i="31" s="1"/>
  <c r="K105" i="31" s="1"/>
  <c r="K106" i="31" s="1"/>
  <c r="K107" i="31" s="1"/>
  <c r="K108" i="31" s="1"/>
  <c r="K109" i="31" s="1"/>
  <c r="K110" i="31" s="1"/>
  <c r="K111" i="31" s="1"/>
  <c r="K112" i="31" s="1"/>
  <c r="K113" i="31" s="1"/>
  <c r="K114" i="31" s="1"/>
  <c r="K115" i="31" s="1"/>
  <c r="K116" i="31" s="1"/>
  <c r="K117" i="31" s="1"/>
  <c r="K118" i="31" s="1"/>
  <c r="K119" i="31" s="1"/>
  <c r="K120" i="31" s="1"/>
  <c r="K121" i="31" s="1"/>
  <c r="K122" i="31" s="1"/>
  <c r="K123" i="31" s="1"/>
  <c r="K124" i="31" s="1"/>
  <c r="K125" i="31" s="1"/>
  <c r="K126" i="31" s="1"/>
  <c r="K127" i="31" s="1"/>
  <c r="K128" i="31" s="1"/>
  <c r="K129" i="31" s="1"/>
  <c r="K130" i="31" s="1"/>
  <c r="K131" i="31" s="1"/>
  <c r="K132" i="31" s="1"/>
  <c r="K133" i="31" s="1"/>
  <c r="K134" i="31" s="1"/>
  <c r="K135" i="31" s="1"/>
  <c r="K136" i="31" s="1"/>
  <c r="K137" i="31" s="1"/>
  <c r="K138" i="31" s="1"/>
  <c r="K8" i="26"/>
  <c r="J9" i="26" s="1"/>
  <c r="Q9" i="29"/>
  <c r="P10" i="29" s="1"/>
  <c r="K13" i="21"/>
  <c r="J14" i="21" s="1"/>
  <c r="J21" i="21" s="1"/>
  <c r="Q12" i="21"/>
  <c r="P13" i="21" s="1"/>
  <c r="Q14" i="32"/>
  <c r="P15" i="32" s="1"/>
  <c r="Q13" i="31"/>
  <c r="P14" i="31" s="1"/>
  <c r="O39" i="30"/>
  <c r="P14" i="30"/>
  <c r="O14" i="30"/>
  <c r="O46" i="23"/>
  <c r="Q29" i="21" l="1"/>
  <c r="P37" i="32"/>
  <c r="Q16" i="32"/>
  <c r="Q17" i="32" s="1"/>
  <c r="Q18" i="32" s="1"/>
  <c r="Q19" i="32" s="1"/>
  <c r="Q20" i="32" s="1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Q32" i="32" s="1"/>
  <c r="J30" i="26"/>
  <c r="K10" i="26"/>
  <c r="K11" i="26" s="1"/>
  <c r="K12" i="26" s="1"/>
  <c r="K13" i="26" s="1"/>
  <c r="K14" i="26" s="1"/>
  <c r="P36" i="29"/>
  <c r="Q11" i="29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K15" i="21"/>
  <c r="K16" i="21" s="1"/>
  <c r="K17" i="21" s="1"/>
  <c r="K18" i="21" s="1"/>
  <c r="K19" i="21" s="1"/>
  <c r="K20" i="21" s="1"/>
  <c r="Q14" i="2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P61" i="31"/>
  <c r="Q15" i="3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14" i="30"/>
  <c r="P15" i="30" s="1"/>
  <c r="Q19" i="23"/>
  <c r="P20" i="23" s="1"/>
  <c r="C26" i="29"/>
  <c r="D11" i="29"/>
  <c r="C11" i="29"/>
  <c r="C58" i="23"/>
  <c r="D19" i="23"/>
  <c r="C19" i="23"/>
  <c r="P14" i="36"/>
  <c r="O14" i="36"/>
  <c r="J14" i="36"/>
  <c r="I14" i="36"/>
  <c r="P14" i="35"/>
  <c r="O14" i="35"/>
  <c r="J14" i="35"/>
  <c r="I14" i="35"/>
  <c r="C56" i="26"/>
  <c r="D19" i="26"/>
  <c r="C19" i="26"/>
  <c r="D27" i="21"/>
  <c r="C27" i="21"/>
  <c r="C68" i="32"/>
  <c r="D22" i="32"/>
  <c r="C22" i="32"/>
  <c r="O10" i="34"/>
  <c r="P10" i="34"/>
  <c r="Q10" i="34" s="1"/>
  <c r="D14" i="22" s="1"/>
  <c r="C61" i="31"/>
  <c r="D22" i="31"/>
  <c r="C22" i="31"/>
  <c r="C68" i="30"/>
  <c r="O128" i="33"/>
  <c r="D25" i="30"/>
  <c r="C25" i="30"/>
  <c r="E22" i="32" l="1"/>
  <c r="D23" i="32" s="1"/>
  <c r="D68" i="32" s="1"/>
  <c r="E25" i="30"/>
  <c r="D26" i="30" s="1"/>
  <c r="E27" i="30" s="1"/>
  <c r="E28" i="30" s="1"/>
  <c r="E29" i="30" s="1"/>
  <c r="E30" i="30" s="1"/>
  <c r="E31" i="30" s="1"/>
  <c r="E32" i="30" s="1"/>
  <c r="E33" i="30" s="1"/>
  <c r="E34" i="30" s="1"/>
  <c r="E35" i="30" s="1"/>
  <c r="E36" i="30" s="1"/>
  <c r="E37" i="30" s="1"/>
  <c r="E38" i="30" s="1"/>
  <c r="E39" i="30" s="1"/>
  <c r="Q16" i="30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P39" i="30"/>
  <c r="P46" i="23"/>
  <c r="Q21" i="23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E22" i="31"/>
  <c r="D23" i="31" s="1"/>
  <c r="K14" i="36"/>
  <c r="C18" i="22" s="1"/>
  <c r="Q14" i="36"/>
  <c r="D18" i="22" s="1"/>
  <c r="E14" i="36"/>
  <c r="B18" i="22" s="1"/>
  <c r="E11" i="29"/>
  <c r="D12" i="29" s="1"/>
  <c r="E19" i="23"/>
  <c r="D20" i="23" s="1"/>
  <c r="E14" i="35"/>
  <c r="K14" i="35"/>
  <c r="C19" i="22" s="1"/>
  <c r="Q14" i="35"/>
  <c r="D19" i="22" s="1"/>
  <c r="E19" i="26"/>
  <c r="D20" i="26" s="1"/>
  <c r="E27" i="21"/>
  <c r="D28" i="21" s="1"/>
  <c r="D34" i="21" s="1"/>
  <c r="J10" i="34"/>
  <c r="I10" i="34"/>
  <c r="O87" i="33"/>
  <c r="E24" i="32" l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D68" i="30"/>
  <c r="D56" i="26"/>
  <c r="E21" i="26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D26" i="29"/>
  <c r="E13" i="29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D58" i="23"/>
  <c r="E21" i="23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29" i="21"/>
  <c r="E30" i="21" s="1"/>
  <c r="E31" i="21" s="1"/>
  <c r="E32" i="21" s="1"/>
  <c r="E33" i="21" s="1"/>
  <c r="E10" i="34"/>
  <c r="B14" i="22" s="1"/>
  <c r="D61" i="31"/>
  <c r="E24" i="3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1" i="36"/>
  <c r="E18" i="22" s="1"/>
  <c r="E1" i="35"/>
  <c r="E19" i="22" s="1"/>
  <c r="B19" i="22"/>
  <c r="K10" i="34"/>
  <c r="C14" i="22" s="1"/>
  <c r="P30" i="26"/>
  <c r="O30" i="26"/>
  <c r="E1" i="34" l="1"/>
  <c r="E14" i="22" s="1"/>
  <c r="Q30" i="26"/>
  <c r="D7" i="22" s="1"/>
  <c r="O36" i="33" l="1"/>
  <c r="P36" i="33" l="1"/>
  <c r="C9" i="33" l="1"/>
  <c r="D9" i="33"/>
  <c r="P45" i="33"/>
  <c r="Q36" i="33"/>
  <c r="P37" i="33" s="1"/>
  <c r="J13" i="33"/>
  <c r="I13" i="33"/>
  <c r="P87" i="33" l="1"/>
  <c r="Q87" i="33" s="1"/>
  <c r="P88" i="33" s="1"/>
  <c r="Q38" i="33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Q84" i="33" s="1"/>
  <c r="Q85" i="33" s="1"/>
  <c r="Q86" i="33" s="1"/>
  <c r="E9" i="33"/>
  <c r="K13" i="33"/>
  <c r="J14" i="33" s="1"/>
  <c r="K15" i="33" s="1"/>
  <c r="K16" i="33" s="1"/>
  <c r="K17" i="33" s="1"/>
  <c r="K18" i="33" s="1"/>
  <c r="K19" i="33" s="1"/>
  <c r="K20" i="33" s="1"/>
  <c r="K21" i="33" s="1"/>
  <c r="K22" i="33" s="1"/>
  <c r="P128" i="33" l="1"/>
  <c r="Q128" i="33" s="1"/>
  <c r="B2" i="22" s="1"/>
  <c r="Q89" i="33"/>
  <c r="Q90" i="33" s="1"/>
  <c r="Q91" i="33" s="1"/>
  <c r="Q92" i="33" s="1"/>
  <c r="Q93" i="33" s="1"/>
  <c r="Q94" i="33" s="1"/>
  <c r="Q95" i="33" s="1"/>
  <c r="Q96" i="33" s="1"/>
  <c r="Q97" i="33" s="1"/>
  <c r="Q98" i="33" s="1"/>
  <c r="Q99" i="33" s="1"/>
  <c r="Q100" i="33" s="1"/>
  <c r="Q101" i="33" s="1"/>
  <c r="Q102" i="33" s="1"/>
  <c r="Q103" i="33" s="1"/>
  <c r="Q104" i="33" s="1"/>
  <c r="Q105" i="33" s="1"/>
  <c r="Q106" i="33" s="1"/>
  <c r="Q107" i="33" s="1"/>
  <c r="Q108" i="33" s="1"/>
  <c r="Q109" i="33" s="1"/>
  <c r="Q110" i="33" s="1"/>
  <c r="Q111" i="33" s="1"/>
  <c r="Q112" i="33" s="1"/>
  <c r="Q113" i="33" s="1"/>
  <c r="Q114" i="33" s="1"/>
  <c r="Q115" i="33" s="1"/>
  <c r="J23" i="33"/>
  <c r="K23" i="33" s="1"/>
  <c r="J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D10" i="33"/>
  <c r="D15" i="33" l="1"/>
  <c r="E15" i="33" s="1"/>
  <c r="D16" i="33" s="1"/>
  <c r="E11" i="33"/>
  <c r="E12" i="33" s="1"/>
  <c r="E13" i="33" s="1"/>
  <c r="E14" i="33" s="1"/>
  <c r="J57" i="33"/>
  <c r="E17" i="33" l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D35" i="33"/>
  <c r="E35" i="33" s="1"/>
  <c r="K57" i="33"/>
  <c r="C2" i="22" s="1"/>
  <c r="E1" i="33" l="1"/>
  <c r="E2" i="22" s="1"/>
  <c r="D2" i="22"/>
  <c r="K147" i="31"/>
  <c r="Q37" i="32"/>
  <c r="D5" i="22" s="1"/>
  <c r="E68" i="32"/>
  <c r="E61" i="31"/>
  <c r="B4" i="22" s="1"/>
  <c r="K68" i="32"/>
  <c r="C5" i="22" s="1"/>
  <c r="Q61" i="31"/>
  <c r="G2" i="22" l="1"/>
  <c r="D4" i="22"/>
  <c r="E1" i="31"/>
  <c r="E4" i="22" s="1"/>
  <c r="K68" i="30"/>
  <c r="C3" i="22" s="1"/>
  <c r="C4" i="22"/>
  <c r="E1" i="32"/>
  <c r="E5" i="22" s="1"/>
  <c r="Q39" i="30"/>
  <c r="D3" i="22" s="1"/>
  <c r="E68" i="30"/>
  <c r="B3" i="22" s="1"/>
  <c r="B5" i="22"/>
  <c r="G5" i="22" l="1"/>
  <c r="G4" i="22"/>
  <c r="E1" i="30"/>
  <c r="E3" i="22" s="1"/>
  <c r="G3" i="22" s="1"/>
  <c r="J11" i="29"/>
  <c r="I11" i="29"/>
  <c r="K11" i="29" l="1"/>
  <c r="C10" i="22" s="1"/>
  <c r="Q36" i="29"/>
  <c r="D10" i="22" s="1"/>
  <c r="E26" i="29"/>
  <c r="B10" i="22" s="1"/>
  <c r="E1" i="29" l="1"/>
  <c r="E10" i="22" s="1"/>
  <c r="G10" i="22" s="1"/>
  <c r="J10" i="27" l="1"/>
  <c r="I10" i="27"/>
  <c r="K10" i="27" l="1"/>
  <c r="C15" i="22" s="1"/>
  <c r="E10" i="27"/>
  <c r="B15" i="22" s="1"/>
  <c r="E1" i="27" l="1"/>
  <c r="E15" i="22" s="1"/>
  <c r="D18" i="6"/>
  <c r="P9" i="25" l="1"/>
  <c r="Q9" i="25" s="1"/>
  <c r="D22" i="22" s="1"/>
  <c r="O9" i="25"/>
  <c r="J9" i="25"/>
  <c r="I9" i="25"/>
  <c r="D9" i="25"/>
  <c r="C9" i="25"/>
  <c r="K9" i="25" l="1"/>
  <c r="C20" i="22" s="1"/>
  <c r="K30" i="26"/>
  <c r="C7" i="22" s="1"/>
  <c r="E56" i="26"/>
  <c r="E9" i="25"/>
  <c r="B7" i="22" l="1"/>
  <c r="E1" i="26"/>
  <c r="E7" i="22" s="1"/>
  <c r="G7" i="22" s="1"/>
  <c r="E1" i="25"/>
  <c r="E20" i="22" s="1"/>
  <c r="B20" i="22"/>
  <c r="D12" i="22" l="1"/>
  <c r="Q14" i="6" l="1"/>
  <c r="D16" i="22" s="1"/>
  <c r="Q46" i="23" l="1"/>
  <c r="C18" i="6"/>
  <c r="D9" i="22" l="1"/>
  <c r="D38" i="22" s="1"/>
  <c r="J13" i="20"/>
  <c r="I13" i="20"/>
  <c r="J22" i="7"/>
  <c r="I22" i="7"/>
  <c r="K15" i="6" l="1"/>
  <c r="K13" i="20"/>
  <c r="C23" i="22" s="1"/>
  <c r="K22" i="7"/>
  <c r="C22" i="22" s="1"/>
  <c r="J36" i="11"/>
  <c r="I36" i="11"/>
  <c r="C16" i="22" l="1"/>
  <c r="J14" i="24"/>
  <c r="I14" i="24"/>
  <c r="D20" i="24"/>
  <c r="C20" i="24"/>
  <c r="K14" i="24" l="1"/>
  <c r="C21" i="22" s="1"/>
  <c r="E20" i="24"/>
  <c r="E1" i="24" l="1"/>
  <c r="E21" i="22" s="1"/>
  <c r="B21" i="22"/>
  <c r="K19" i="23" l="1"/>
  <c r="C9" i="22" s="1"/>
  <c r="E58" i="23"/>
  <c r="B9" i="22" l="1"/>
  <c r="E1" i="23"/>
  <c r="E9" i="22" s="1"/>
  <c r="G9" i="22" s="1"/>
  <c r="E34" i="21" l="1"/>
  <c r="B12" i="22" l="1"/>
  <c r="E36" i="22"/>
  <c r="B36" i="22"/>
  <c r="E1" i="19"/>
  <c r="C28" i="22"/>
  <c r="E26" i="22"/>
  <c r="E1" i="9"/>
  <c r="B26" i="22"/>
  <c r="C26" i="22"/>
  <c r="D13" i="20" l="1"/>
  <c r="C13" i="20"/>
  <c r="E13" i="20" l="1"/>
  <c r="E1" i="20" s="1"/>
  <c r="K21" i="21"/>
  <c r="C12" i="22" s="1"/>
  <c r="E1" i="21" l="1"/>
  <c r="E12" i="22" s="1"/>
  <c r="E23" i="22"/>
  <c r="B23" i="22"/>
  <c r="D15" i="18"/>
  <c r="C15" i="18"/>
  <c r="C19" i="19" l="1"/>
  <c r="D19" i="19"/>
  <c r="C12" i="17"/>
  <c r="D12" i="17"/>
  <c r="E12" i="17" s="1"/>
  <c r="C9" i="16"/>
  <c r="D9" i="16"/>
  <c r="C10" i="15"/>
  <c r="D10" i="15"/>
  <c r="E10" i="15" s="1"/>
  <c r="C13" i="14"/>
  <c r="D13" i="14"/>
  <c r="E13" i="14" s="1"/>
  <c r="C18" i="13"/>
  <c r="D18" i="13"/>
  <c r="E18" i="13" s="1"/>
  <c r="C9" i="12"/>
  <c r="D9" i="12"/>
  <c r="C18" i="11"/>
  <c r="D18" i="11"/>
  <c r="E18" i="11" s="1"/>
  <c r="K36" i="11"/>
  <c r="C10" i="10"/>
  <c r="D10" i="10"/>
  <c r="E10" i="10" s="1"/>
  <c r="C16" i="9"/>
  <c r="E16" i="9" s="1"/>
  <c r="D16" i="9"/>
  <c r="I17" i="9"/>
  <c r="J17" i="9"/>
  <c r="K17" i="9" s="1"/>
  <c r="C12" i="8"/>
  <c r="D12" i="8"/>
  <c r="C22" i="7"/>
  <c r="D22" i="7"/>
  <c r="C16" i="2"/>
  <c r="D16" i="2"/>
  <c r="C10" i="1"/>
  <c r="D10" i="1"/>
  <c r="E10" i="1" s="1"/>
  <c r="C24" i="22" s="1"/>
  <c r="I25" i="1"/>
  <c r="J25" i="1"/>
  <c r="B34" i="22" l="1"/>
  <c r="E1" i="17"/>
  <c r="E34" i="22" s="1"/>
  <c r="E9" i="16"/>
  <c r="E1" i="15"/>
  <c r="E32" i="22" s="1"/>
  <c r="B32" i="22"/>
  <c r="E1" i="14"/>
  <c r="E31" i="22" s="1"/>
  <c r="B31" i="22"/>
  <c r="E1" i="13"/>
  <c r="E30" i="22" s="1"/>
  <c r="B30" i="22"/>
  <c r="E1" i="10"/>
  <c r="E27" i="22" s="1"/>
  <c r="B27" i="22"/>
  <c r="E1" i="11"/>
  <c r="E28" i="22" s="1"/>
  <c r="B28" i="22"/>
  <c r="E9" i="12"/>
  <c r="K18" i="4"/>
  <c r="C17" i="22" s="1"/>
  <c r="C38" i="22" s="1"/>
  <c r="K25" i="1"/>
  <c r="E12" i="8"/>
  <c r="E18" i="6"/>
  <c r="E1" i="6" s="1"/>
  <c r="E26" i="4"/>
  <c r="E16" i="2"/>
  <c r="E15" i="18"/>
  <c r="E19" i="19"/>
  <c r="E22" i="7"/>
  <c r="E1" i="7" s="1"/>
  <c r="E1" i="2" l="1"/>
  <c r="E37" i="22" s="1"/>
  <c r="B37" i="22"/>
  <c r="B35" i="22"/>
  <c r="E1" i="18"/>
  <c r="E35" i="22" s="1"/>
  <c r="B33" i="22"/>
  <c r="E1" i="16"/>
  <c r="E33" i="22" s="1"/>
  <c r="E1" i="1"/>
  <c r="E24" i="22" s="1"/>
  <c r="B24" i="22"/>
  <c r="E1" i="12"/>
  <c r="E29" i="22" s="1"/>
  <c r="B29" i="22"/>
  <c r="E1" i="4"/>
  <c r="E17" i="22" s="1"/>
  <c r="B17" i="22"/>
  <c r="E16" i="22"/>
  <c r="B16" i="22"/>
  <c r="E1" i="8"/>
  <c r="E25" i="22" s="1"/>
  <c r="B25" i="22"/>
  <c r="E22" i="22"/>
  <c r="B22" i="22"/>
  <c r="E38" i="22" l="1"/>
  <c r="B38" i="22"/>
</calcChain>
</file>

<file path=xl/comments1.xml><?xml version="1.0" encoding="utf-8"?>
<comments xmlns="http://schemas.openxmlformats.org/spreadsheetml/2006/main">
  <authors>
    <author>unico</author>
  </authors>
  <commentList>
    <comment ref="T12" authorId="0">
      <text>
        <r>
          <rPr>
            <b/>
            <sz val="9"/>
            <color indexed="81"/>
            <rFont val="宋体"/>
            <family val="3"/>
            <charset val="134"/>
          </rPr>
          <t>unico:</t>
        </r>
        <r>
          <rPr>
            <sz val="9"/>
            <color indexed="81"/>
            <rFont val="宋体"/>
            <family val="3"/>
            <charset val="134"/>
          </rPr>
          <t xml:space="preserve">
4月5日BAJA</t>
        </r>
      </text>
    </comment>
    <comment ref="O62" authorId="0">
      <text>
        <r>
          <rPr>
            <b/>
            <sz val="9"/>
            <color indexed="81"/>
            <rFont val="宋体"/>
            <family val="3"/>
            <charset val="134"/>
          </rPr>
          <t>unico:</t>
        </r>
        <r>
          <rPr>
            <sz val="9"/>
            <color indexed="81"/>
            <rFont val="宋体"/>
            <family val="3"/>
            <charset val="134"/>
          </rPr>
          <t xml:space="preserve">
4月5日BAJA</t>
        </r>
      </text>
    </comment>
  </commentList>
</comments>
</file>

<file path=xl/sharedStrings.xml><?xml version="1.0" encoding="utf-8"?>
<sst xmlns="http://schemas.openxmlformats.org/spreadsheetml/2006/main" count="2178" uniqueCount="1368">
  <si>
    <t>范李兵12月挂账1700，4月7日金总确认12月份挂账1700实际为12月工资发放，不应挂个人欠款</t>
    <phoneticPr fontId="2" type="noConversion"/>
  </si>
  <si>
    <t>计提2021-12月西班牙员工工资</t>
  </si>
  <si>
    <t>范李兵2021.12月挂账1700，4月7日金总确认12月份挂账1700实际为12月工资发放，不应挂个人欠款</t>
    <phoneticPr fontId="2" type="noConversion"/>
  </si>
  <si>
    <t>范李兵 预支工资，挂个人账户</t>
  </si>
  <si>
    <t>范李兵归还预支费用 (冲红.原单:YHDK000004216)</t>
  </si>
  <si>
    <t>范李兵预支差旅费用</t>
  </si>
  <si>
    <t>期初余额</t>
    <phoneticPr fontId="2" type="noConversion"/>
  </si>
  <si>
    <r>
      <rPr>
        <sz val="11"/>
        <color theme="1"/>
        <rFont val="宋体"/>
        <family val="3"/>
        <charset val="134"/>
      </rPr>
      <t>余额</t>
    </r>
  </si>
  <si>
    <t>贷方</t>
  </si>
  <si>
    <r>
      <rPr>
        <sz val="11"/>
        <color theme="1"/>
        <rFont val="宋体"/>
        <family val="3"/>
        <charset val="134"/>
      </rPr>
      <t>借方</t>
    </r>
  </si>
  <si>
    <t>摘要</t>
    <phoneticPr fontId="2" type="noConversion"/>
  </si>
  <si>
    <t>日期</t>
    <phoneticPr fontId="2" type="noConversion"/>
  </si>
  <si>
    <t>员工工资</t>
    <phoneticPr fontId="2" type="noConversion"/>
  </si>
  <si>
    <t>员工欠款</t>
    <phoneticPr fontId="2" type="noConversion"/>
  </si>
  <si>
    <t>计提2022-2月西班牙员工工资</t>
  </si>
  <si>
    <t>期初余额</t>
    <phoneticPr fontId="2" type="noConversion"/>
  </si>
  <si>
    <t>摘要</t>
    <phoneticPr fontId="2" type="noConversion"/>
  </si>
  <si>
    <t>日期</t>
    <phoneticPr fontId="2" type="noConversion"/>
  </si>
  <si>
    <t>员工工资</t>
    <phoneticPr fontId="2" type="noConversion"/>
  </si>
  <si>
    <t>张微2月预支1000工资转工资发放</t>
  </si>
  <si>
    <t>张微领2月份工资尾数和3月份工资</t>
    <phoneticPr fontId="2" type="noConversion"/>
  </si>
  <si>
    <t>张微领2月份部分工资 (冲红.原单:YHDK000006276)</t>
  </si>
  <si>
    <t>张微领2月份部分工资</t>
    <phoneticPr fontId="2" type="noConversion"/>
  </si>
  <si>
    <t>江诗银收货款抵扣工资</t>
    <phoneticPr fontId="2" type="noConversion"/>
  </si>
  <si>
    <t>调账，董志勤2021.6.15预支6月份工资</t>
    <phoneticPr fontId="2" type="noConversion"/>
  </si>
  <si>
    <t>董志勤离职结算7月份工资，应该归还给公司的欠款，用工资抵扣</t>
    <phoneticPr fontId="2" type="noConversion"/>
  </si>
  <si>
    <t>董经理预支1500欧 (冲红.原单:YHDK000002871)</t>
  </si>
  <si>
    <t>董志勤离职结算7月份工资（与工资单无关，也不会通过银行汇款）</t>
    <phoneticPr fontId="2" type="noConversion"/>
  </si>
  <si>
    <t>董志勤预支冲减薪资</t>
  </si>
  <si>
    <t>董志勤归还2021.5.31号公司借款</t>
  </si>
  <si>
    <t>董志勤预支冲减差旅费及薪资</t>
  </si>
  <si>
    <t>计提2021-7月西班牙员工工资</t>
    <phoneticPr fontId="2" type="noConversion"/>
  </si>
  <si>
    <t>董志勤归还6.30预支</t>
  </si>
  <si>
    <t>计提2021-6月西班牙员工工资</t>
    <phoneticPr fontId="2" type="noConversion"/>
  </si>
  <si>
    <t>董志勤预支住宿费（7月份开始）</t>
  </si>
  <si>
    <t>董志勤领5月份现金部分工资</t>
    <phoneticPr fontId="2" type="noConversion"/>
  </si>
  <si>
    <t>董经理预支1500欧</t>
  </si>
  <si>
    <t>董志勤还5月20号欠款</t>
  </si>
  <si>
    <t>董志勤领取5月份工资单</t>
  </si>
  <si>
    <t>董志勤预支费用</t>
  </si>
  <si>
    <t>计提2021-5月西班牙员工工资</t>
    <phoneticPr fontId="2" type="noConversion"/>
  </si>
  <si>
    <t>董志勤预支1000</t>
  </si>
  <si>
    <t>期初余额</t>
    <phoneticPr fontId="2" type="noConversion"/>
  </si>
  <si>
    <t>摘要</t>
    <phoneticPr fontId="2" type="noConversion"/>
  </si>
  <si>
    <t>日期</t>
    <phoneticPr fontId="2" type="noConversion"/>
  </si>
  <si>
    <t>员工工资</t>
    <phoneticPr fontId="2" type="noConversion"/>
  </si>
  <si>
    <t>员工欠款</t>
    <phoneticPr fontId="2" type="noConversion"/>
  </si>
  <si>
    <t>阮蒙蒙领7月份工资（全部现金领走，不走银行工资单）</t>
  </si>
  <si>
    <t>阮蒙蒙领6月份工资单+现金部分工资+餐补</t>
    <phoneticPr fontId="2" type="noConversion"/>
  </si>
  <si>
    <t>计提2021-7月西班牙员工工资</t>
    <phoneticPr fontId="2" type="noConversion"/>
  </si>
  <si>
    <t>计提2021-6月西班牙员工工资</t>
    <phoneticPr fontId="2" type="noConversion"/>
  </si>
  <si>
    <t>金毅杰帮李辰州领8月份现金部分工资</t>
  </si>
  <si>
    <t>支付刘欢1151.61，李辰州868.8，陈曦1145.1 8月份工资单</t>
    <phoneticPr fontId="2" type="noConversion"/>
  </si>
  <si>
    <t>计提2021-8月西班牙员工工资</t>
  </si>
  <si>
    <t>李辰州领取7月份现金部分工资</t>
  </si>
  <si>
    <t>李辰州7月份工资单</t>
  </si>
  <si>
    <t>计提2021-7月西班牙员工工资</t>
  </si>
  <si>
    <t>李辰州领6月现金部分工资</t>
  </si>
  <si>
    <t>李辰州6月份工资单</t>
  </si>
  <si>
    <t>计提2021-6月西班牙员工工资</t>
  </si>
  <si>
    <t>李辰州领取5月份工资单</t>
  </si>
  <si>
    <t>李辰州领5月份现金部分工资</t>
  </si>
  <si>
    <t>计提2021-5月西班牙员工工资</t>
  </si>
  <si>
    <t>李辰州领4月工资</t>
  </si>
  <si>
    <t>计提2021-4月西班牙员工工资</t>
  </si>
  <si>
    <t>李辰州领3月工资</t>
  </si>
  <si>
    <t>计提2021-3月西班牙员工工资</t>
  </si>
  <si>
    <t>李辰州归还7.26号预支</t>
  </si>
  <si>
    <t>计提2021-2月西班牙员工工资</t>
  </si>
  <si>
    <t>李辰洲预支费用</t>
  </si>
  <si>
    <t>李辰州领1月工资</t>
  </si>
  <si>
    <t>李辰洲归还7.12号的预支</t>
  </si>
  <si>
    <t>计提2021-1月西班牙员工工资</t>
  </si>
  <si>
    <t>李辰洲预支出差费用</t>
  </si>
  <si>
    <t>李辰州领12月工资</t>
  </si>
  <si>
    <t>李辰洲归还5月17号预支</t>
  </si>
  <si>
    <t>计提2020-12月西班牙员工工资</t>
  </si>
  <si>
    <t>李辰洲预支1000出差</t>
  </si>
  <si>
    <t>李辰州领11月工资</t>
    <phoneticPr fontId="2" type="noConversion"/>
  </si>
  <si>
    <t>李辰州还04/05/2021预支</t>
  </si>
  <si>
    <t>计提2020-11月西班牙员工工资</t>
    <phoneticPr fontId="2" type="noConversion"/>
  </si>
  <si>
    <t>李辰州预支出差费用</t>
  </si>
  <si>
    <t>李辰洲领10月工资</t>
    <phoneticPr fontId="2" type="noConversion"/>
  </si>
  <si>
    <t>李辰州还最后余款</t>
  </si>
  <si>
    <t>计提2020-10月西班牙员工工资</t>
    <phoneticPr fontId="2" type="noConversion"/>
  </si>
  <si>
    <t>李辰州还部分4月14号借款</t>
  </si>
  <si>
    <t>李辰洲领9月工资09.14-30</t>
  </si>
  <si>
    <t>李辰州归还4月14号1000欧欠款</t>
  </si>
  <si>
    <t>计提2020-9月西班牙员工工资</t>
    <phoneticPr fontId="2" type="noConversion"/>
  </si>
  <si>
    <t>李辰州预支3000欧</t>
  </si>
  <si>
    <t>计提2021-10月西班牙员工工资</t>
    <phoneticPr fontId="2" type="noConversion"/>
  </si>
  <si>
    <t>计提2021-9月西班牙员工工资</t>
    <phoneticPr fontId="2" type="noConversion"/>
  </si>
  <si>
    <t>支付郑晶品12月工资，已离职</t>
  </si>
  <si>
    <t>郑晶品领取现金部分工资（996.89+820）</t>
    <phoneticPr fontId="2" type="noConversion"/>
  </si>
  <si>
    <t>郑晶品离职，领取12月份现金部分工资</t>
    <phoneticPr fontId="2" type="noConversion"/>
  </si>
  <si>
    <t>郑晶品11月工资</t>
  </si>
  <si>
    <t>计提2021-11月西班牙员工工资</t>
  </si>
  <si>
    <t>郑晶品领取10月份现金部分工资</t>
  </si>
  <si>
    <t>郑晶品10月工资</t>
  </si>
  <si>
    <t>计提2021-10月西班牙员工工资</t>
  </si>
  <si>
    <t>郑晶品领取9月份现金部分工资</t>
  </si>
  <si>
    <t>郑晶品9月份工资单</t>
  </si>
  <si>
    <t>朱禹豪离职，领取12月份工资</t>
    <phoneticPr fontId="2" type="noConversion"/>
  </si>
  <si>
    <t>朱禹豪11月工资</t>
  </si>
  <si>
    <t>朱禹豪领取11月现金部分工资</t>
  </si>
  <si>
    <t>朱禹豪10月工资</t>
    <phoneticPr fontId="2" type="noConversion"/>
  </si>
  <si>
    <t>姚佳倩SONIA 专职业务员离职，领取12月份现金工资</t>
    <phoneticPr fontId="2" type="noConversion"/>
  </si>
  <si>
    <t>姚佳倩11月工资</t>
  </si>
  <si>
    <t>吴小伟领5月份现金部分工资</t>
  </si>
  <si>
    <t>吴康伟领取5月份工资单</t>
    <phoneticPr fontId="2" type="noConversion"/>
  </si>
  <si>
    <t>计提2021-5月西班牙员工工资</t>
    <phoneticPr fontId="2" type="noConversion"/>
  </si>
  <si>
    <t>张弛代发朱向争2月份工资</t>
    <phoneticPr fontId="2" type="noConversion"/>
  </si>
  <si>
    <t>计提2022-2月工资</t>
    <phoneticPr fontId="2" type="noConversion"/>
  </si>
  <si>
    <t>支付朱向争1月份工资</t>
    <phoneticPr fontId="2" type="noConversion"/>
  </si>
  <si>
    <t>朱向争工资抵扣交款</t>
    <phoneticPr fontId="2" type="noConversion"/>
  </si>
  <si>
    <t>朱向争交货款抵扣工资</t>
    <phoneticPr fontId="2" type="noConversion"/>
  </si>
  <si>
    <t>计提2022-1月工资</t>
    <phoneticPr fontId="2" type="noConversion"/>
  </si>
  <si>
    <t>赵旺超结算1月现金部分工资</t>
    <phoneticPr fontId="2" type="noConversion"/>
  </si>
  <si>
    <t>计提2022-1月西班牙员工工资</t>
    <phoneticPr fontId="2" type="noConversion"/>
  </si>
  <si>
    <t>支付赵望超12月工资</t>
    <phoneticPr fontId="2" type="noConversion"/>
  </si>
  <si>
    <t>赵旺超结算12月现金部分工资</t>
  </si>
  <si>
    <t>计提2021-12月西班牙员工工资</t>
    <phoneticPr fontId="2" type="noConversion"/>
  </si>
  <si>
    <t>计提2021-11月西班牙员工工资</t>
    <phoneticPr fontId="2" type="noConversion"/>
  </si>
  <si>
    <t>陈辉1月离职结算工资</t>
    <phoneticPr fontId="2" type="noConversion"/>
  </si>
  <si>
    <t>支付陈辉2021.12月份和2022.01月份工资 现金部分4666.17。 另外银行转账233.83.合计4900</t>
    <phoneticPr fontId="2" type="noConversion"/>
  </si>
  <si>
    <r>
      <t>计提202</t>
    </r>
    <r>
      <rPr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-1月西班牙员工工资</t>
    </r>
    <phoneticPr fontId="2" type="noConversion"/>
  </si>
  <si>
    <t>陈辉领取11月份现金部分工资</t>
  </si>
  <si>
    <t>陈辉11月工资</t>
  </si>
  <si>
    <t>陈辉领取10月份现金部分工资</t>
  </si>
  <si>
    <t>陈辉10月工资</t>
  </si>
  <si>
    <t>陈辉9月份工资单</t>
  </si>
  <si>
    <t>陈辉领取9月份现金部分工资</t>
  </si>
  <si>
    <t>赵望超领取11月份现金工资</t>
  </si>
  <si>
    <t>赵望超11月工资</t>
  </si>
  <si>
    <t>支付赵望超1月工资</t>
    <phoneticPr fontId="2" type="noConversion"/>
  </si>
  <si>
    <t>李辰州领2月份工资</t>
    <phoneticPr fontId="2" type="noConversion"/>
  </si>
  <si>
    <t>计提2022-4月西班牙员工工资</t>
    <phoneticPr fontId="2" type="noConversion"/>
  </si>
  <si>
    <t>计提2022-5月西班牙员工工资</t>
    <phoneticPr fontId="2" type="noConversion"/>
  </si>
  <si>
    <t>董旺2022-2月银行工资</t>
    <phoneticPr fontId="2" type="noConversion"/>
  </si>
  <si>
    <r>
      <t>计提2022-3</t>
    </r>
    <r>
      <rPr>
        <sz val="11"/>
        <color theme="1"/>
        <rFont val="宋体"/>
        <family val="2"/>
        <scheme val="minor"/>
      </rPr>
      <t>月西班牙员工工资</t>
    </r>
    <phoneticPr fontId="2" type="noConversion"/>
  </si>
  <si>
    <t>董旺预支2022-3月工资</t>
    <phoneticPr fontId="2" type="noConversion"/>
  </si>
  <si>
    <t>董旺2022-3月银行工资</t>
    <phoneticPr fontId="2" type="noConversion"/>
  </si>
  <si>
    <t>董旺领3月份剩余工资和4月份工资</t>
  </si>
  <si>
    <t>董旺领取2022-2月现金工资</t>
    <phoneticPr fontId="2" type="noConversion"/>
  </si>
  <si>
    <t>张微领取2021-11月现金工资</t>
    <phoneticPr fontId="2" type="noConversion"/>
  </si>
  <si>
    <t>张微领取20201-12月和2022-1月现金工资</t>
    <phoneticPr fontId="2" type="noConversion"/>
  </si>
  <si>
    <t>张微领取2022-4月现金工资</t>
    <phoneticPr fontId="2" type="noConversion"/>
  </si>
  <si>
    <t>张微预支 4月份补贴</t>
    <phoneticPr fontId="2" type="noConversion"/>
  </si>
  <si>
    <t>计提2021-10月西班牙员工工资</t>
    <phoneticPr fontId="2" type="noConversion"/>
  </si>
  <si>
    <t>计提2021-11月西班牙员工工资</t>
    <phoneticPr fontId="2" type="noConversion"/>
  </si>
  <si>
    <t>范李兵领取2021-11月工资</t>
    <phoneticPr fontId="2" type="noConversion"/>
  </si>
  <si>
    <r>
      <t>计提2022</t>
    </r>
    <r>
      <rPr>
        <sz val="11"/>
        <color theme="1"/>
        <rFont val="宋体"/>
        <family val="2"/>
        <scheme val="minor"/>
      </rPr>
      <t>-</t>
    </r>
    <r>
      <rPr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月西班牙员工工资</t>
    </r>
    <phoneticPr fontId="2" type="noConversion"/>
  </si>
  <si>
    <t>范李兵领取2022-2月工资</t>
    <phoneticPr fontId="2" type="noConversion"/>
  </si>
  <si>
    <r>
      <t>计提2022</t>
    </r>
    <r>
      <rPr>
        <sz val="11"/>
        <color theme="1"/>
        <rFont val="宋体"/>
        <family val="2"/>
        <scheme val="minor"/>
      </rPr>
      <t>-</t>
    </r>
    <r>
      <rPr>
        <sz val="11"/>
        <color theme="1"/>
        <rFont val="宋体"/>
        <family val="2"/>
        <scheme val="minor"/>
      </rPr>
      <t>3</t>
    </r>
    <r>
      <rPr>
        <sz val="11"/>
        <color theme="1"/>
        <rFont val="宋体"/>
        <family val="2"/>
        <scheme val="minor"/>
      </rPr>
      <t>月西班牙员工工资</t>
    </r>
    <phoneticPr fontId="2" type="noConversion"/>
  </si>
  <si>
    <t>范李兵领取2022-3月工资</t>
    <phoneticPr fontId="2" type="noConversion"/>
  </si>
  <si>
    <t>计提2021-12月西班牙员工工资</t>
    <phoneticPr fontId="2" type="noConversion"/>
  </si>
  <si>
    <t>范李兵领取2021-12月工资</t>
    <phoneticPr fontId="2" type="noConversion"/>
  </si>
  <si>
    <t>范李兵领取2021-10月工资</t>
    <phoneticPr fontId="2" type="noConversion"/>
  </si>
  <si>
    <r>
      <t>计提202</t>
    </r>
    <r>
      <rPr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-</t>
    </r>
    <r>
      <rPr>
        <sz val="11"/>
        <color theme="1"/>
        <rFont val="宋体"/>
        <family val="2"/>
        <scheme val="minor"/>
      </rPr>
      <t>1</t>
    </r>
    <r>
      <rPr>
        <sz val="11"/>
        <color theme="1"/>
        <rFont val="宋体"/>
        <family val="2"/>
        <scheme val="minor"/>
      </rPr>
      <t>月西班牙员工工资</t>
    </r>
    <phoneticPr fontId="2" type="noConversion"/>
  </si>
  <si>
    <t>范李兵领取2022-1月工资及补贴</t>
    <phoneticPr fontId="2" type="noConversion"/>
  </si>
  <si>
    <t>范李兵领取2022-3月剩余工资</t>
    <phoneticPr fontId="2" type="noConversion"/>
  </si>
  <si>
    <t>业务员往来账总余额</t>
  </si>
  <si>
    <t>范李兵</t>
  </si>
  <si>
    <t>董旺</t>
  </si>
  <si>
    <t>张微</t>
  </si>
  <si>
    <t>江诗银</t>
  </si>
  <si>
    <t>尉振宇</t>
  </si>
  <si>
    <t>田也领取2022-4月工资</t>
    <phoneticPr fontId="2" type="noConversion"/>
  </si>
  <si>
    <t>江诗银领取2022-4月剩余现金工资</t>
    <phoneticPr fontId="2" type="noConversion"/>
  </si>
  <si>
    <t>林凯代领江诗银2022-4月份工资</t>
    <phoneticPr fontId="2" type="noConversion"/>
  </si>
  <si>
    <t>张弛代领葡萄牙业务员江诗银2021-11月和12月工资</t>
    <phoneticPr fontId="2" type="noConversion"/>
  </si>
  <si>
    <t>张弛结算江诗银2022-1月工资</t>
    <phoneticPr fontId="2" type="noConversion"/>
  </si>
  <si>
    <t>张弛代发江诗银2022-2月工资补贴</t>
    <phoneticPr fontId="2" type="noConversion"/>
  </si>
  <si>
    <t>张弛发放江诗银2022-3月工资</t>
    <phoneticPr fontId="2" type="noConversion"/>
  </si>
  <si>
    <t>张弛发放尉振宇2022-3月工资</t>
    <phoneticPr fontId="2" type="noConversion"/>
  </si>
  <si>
    <t>林凯发给尉振宇2022-4月工资</t>
    <phoneticPr fontId="2" type="noConversion"/>
  </si>
  <si>
    <t>张微领取4月修正后的剩余工资1100.57和5月份工资1859.43</t>
  </si>
  <si>
    <t>董旺领5月份工资，工资有扣减600的离职押金</t>
  </si>
  <si>
    <t>田也领取2022-5月工资</t>
    <phoneticPr fontId="2" type="noConversion"/>
  </si>
  <si>
    <t>范李兵4月未发放工资中扣除1446.19 核销应收账款</t>
  </si>
  <si>
    <t>张微借支</t>
  </si>
  <si>
    <t>张微还借支</t>
  </si>
  <si>
    <t>韩兆印代张微还借支</t>
  </si>
  <si>
    <t>周诒根</t>
  </si>
  <si>
    <t>吴建彬</t>
  </si>
  <si>
    <t>周诒根领5月份现金工资</t>
  </si>
  <si>
    <t>吴建彬领5月份现金工资</t>
    <phoneticPr fontId="2" type="noConversion"/>
  </si>
  <si>
    <t>员工欠款余额</t>
    <phoneticPr fontId="2" type="noConversion"/>
  </si>
  <si>
    <t>员工工资余额</t>
    <phoneticPr fontId="2" type="noConversion"/>
  </si>
  <si>
    <t>业务员往来账总余额</t>
    <phoneticPr fontId="2" type="noConversion"/>
  </si>
  <si>
    <t>往来账总余额</t>
    <phoneticPr fontId="2" type="noConversion"/>
  </si>
  <si>
    <t>董志勤</t>
  </si>
  <si>
    <t>董志勤</t>
    <phoneticPr fontId="2" type="noConversion"/>
  </si>
  <si>
    <t>阮蒙蒙</t>
  </si>
  <si>
    <t>李辰洲</t>
  </si>
  <si>
    <t>林铭金</t>
  </si>
  <si>
    <t>朱禹豪</t>
  </si>
  <si>
    <t>姚佳倩</t>
  </si>
  <si>
    <t>吴康伟</t>
  </si>
  <si>
    <t>朱向争</t>
  </si>
  <si>
    <t>赵旺超</t>
  </si>
  <si>
    <t>赵旺超</t>
    <phoneticPr fontId="2" type="noConversion"/>
  </si>
  <si>
    <t>陈辉</t>
  </si>
  <si>
    <t>阮蒙蒙</t>
    <phoneticPr fontId="2" type="noConversion"/>
  </si>
  <si>
    <t>李辰洲</t>
    <phoneticPr fontId="2" type="noConversion"/>
  </si>
  <si>
    <t>林铭金</t>
    <phoneticPr fontId="2" type="noConversion"/>
  </si>
  <si>
    <t>郑晶品</t>
    <phoneticPr fontId="2" type="noConversion"/>
  </si>
  <si>
    <t>朱禹豪</t>
    <phoneticPr fontId="2" type="noConversion"/>
  </si>
  <si>
    <t>姚佳倩</t>
    <phoneticPr fontId="2" type="noConversion"/>
  </si>
  <si>
    <t>吴康伟</t>
    <phoneticPr fontId="2" type="noConversion"/>
  </si>
  <si>
    <t>朱向争</t>
    <phoneticPr fontId="2" type="noConversion"/>
  </si>
  <si>
    <t>陈辉</t>
    <phoneticPr fontId="2" type="noConversion"/>
  </si>
  <si>
    <t>董旺</t>
    <phoneticPr fontId="2" type="noConversion"/>
  </si>
  <si>
    <t>郑晶品</t>
    <phoneticPr fontId="2" type="noConversion"/>
  </si>
  <si>
    <t>田也</t>
    <phoneticPr fontId="2" type="noConversion"/>
  </si>
  <si>
    <t>合计</t>
    <phoneticPr fontId="2" type="noConversion"/>
  </si>
  <si>
    <t>吴建彬借支</t>
  </si>
  <si>
    <t>章海个人代付江诗银5月份工资2530</t>
  </si>
  <si>
    <t>章海个人代付尉振宇5月份工资1157.69</t>
  </si>
  <si>
    <t>备注</t>
    <phoneticPr fontId="2" type="noConversion"/>
  </si>
  <si>
    <t>吴鑫奇</t>
    <phoneticPr fontId="2" type="noConversion"/>
  </si>
  <si>
    <t>范李兵</t>
    <phoneticPr fontId="2" type="noConversion"/>
  </si>
  <si>
    <t>计提2022-1月葡萄牙员工工资</t>
  </si>
  <si>
    <t>计提2022-3月葡萄牙员工工资</t>
  </si>
  <si>
    <t>计提2022-4月葡萄牙员工工资</t>
  </si>
  <si>
    <t>计提2022-5月葡萄牙员工工资</t>
  </si>
  <si>
    <t>尉振宇</t>
    <phoneticPr fontId="2" type="noConversion"/>
  </si>
  <si>
    <t>田也2022-6月银行工资</t>
  </si>
  <si>
    <t>田也领取2022-6月工资</t>
  </si>
  <si>
    <t>周诒根2022-6月银行工资</t>
  </si>
  <si>
    <t>周诒根领取2022-6月工资</t>
  </si>
  <si>
    <t>吴建彬归还借支</t>
  </si>
  <si>
    <t>吴建彬还旧借新</t>
  </si>
  <si>
    <t>江诗银领6月份工资</t>
  </si>
  <si>
    <t>张微领6月工资</t>
  </si>
  <si>
    <t>张微领6月提成</t>
  </si>
  <si>
    <t>尚鸣</t>
    <phoneticPr fontId="2" type="noConversion"/>
  </si>
  <si>
    <t>应付田也2022-4月工资</t>
    <phoneticPr fontId="2" type="noConversion"/>
  </si>
  <si>
    <t>应付田也2022-5月工资</t>
    <phoneticPr fontId="2" type="noConversion"/>
  </si>
  <si>
    <t>应付田也2022-6月工资</t>
    <phoneticPr fontId="2" type="noConversion"/>
  </si>
  <si>
    <t>应付周诒根2022-5月工资</t>
    <phoneticPr fontId="2" type="noConversion"/>
  </si>
  <si>
    <t>应付周诒根2022-6月工资</t>
    <phoneticPr fontId="2" type="noConversion"/>
  </si>
  <si>
    <t>应付江诗银2021-11、12月工资</t>
    <phoneticPr fontId="2" type="noConversion"/>
  </si>
  <si>
    <t>应付江诗银2022-2月工资</t>
    <phoneticPr fontId="2" type="noConversion"/>
  </si>
  <si>
    <t>应付江诗银2022-3月工资</t>
    <phoneticPr fontId="2" type="noConversion"/>
  </si>
  <si>
    <t>应付江诗银2022-4月工资</t>
    <phoneticPr fontId="2" type="noConversion"/>
  </si>
  <si>
    <t>应付江诗银2022-5月工资</t>
    <phoneticPr fontId="2" type="noConversion"/>
  </si>
  <si>
    <t>应付江诗银2022-6月工资</t>
    <phoneticPr fontId="2" type="noConversion"/>
  </si>
  <si>
    <t>应付张微2022-6月工资</t>
    <phoneticPr fontId="2" type="noConversion"/>
  </si>
  <si>
    <t>应付张微2022-1月工资</t>
    <phoneticPr fontId="2" type="noConversion"/>
  </si>
  <si>
    <t>应付张微2022-2月工资</t>
    <phoneticPr fontId="2" type="noConversion"/>
  </si>
  <si>
    <t>应付张微2022-3月工资</t>
    <phoneticPr fontId="2" type="noConversion"/>
  </si>
  <si>
    <t>应付张微2022-4月工资</t>
    <phoneticPr fontId="2" type="noConversion"/>
  </si>
  <si>
    <t>应付张微2022-5月工资</t>
    <phoneticPr fontId="2" type="noConversion"/>
  </si>
  <si>
    <t>应付张微2021-12月工资</t>
    <phoneticPr fontId="2" type="noConversion"/>
  </si>
  <si>
    <t>应付张微2021-11月工资</t>
    <phoneticPr fontId="2" type="noConversion"/>
  </si>
  <si>
    <t>业务员离职，工资清账</t>
  </si>
  <si>
    <t>业务员离职，工资清账</t>
    <phoneticPr fontId="2" type="noConversion"/>
  </si>
  <si>
    <t>应付尚鸣2022-5月工资</t>
    <phoneticPr fontId="2" type="noConversion"/>
  </si>
  <si>
    <t>应付尚鸣2022-6月工资</t>
    <phoneticPr fontId="2" type="noConversion"/>
  </si>
  <si>
    <t>支付尚鸣2022-6月工资单工资</t>
    <phoneticPr fontId="2" type="noConversion"/>
  </si>
  <si>
    <t>尚鸣领取2022-5月工资</t>
    <phoneticPr fontId="2" type="noConversion"/>
  </si>
  <si>
    <t>尚鸣领取2022-6月工资</t>
    <phoneticPr fontId="2" type="noConversion"/>
  </si>
  <si>
    <t>张微</t>
    <phoneticPr fontId="2" type="noConversion"/>
  </si>
  <si>
    <t>张微借支 张弛代付</t>
  </si>
  <si>
    <t>张微预支工资</t>
  </si>
  <si>
    <t>应付田也2022-7月工资</t>
  </si>
  <si>
    <t>田也2022-7月银行工资</t>
  </si>
  <si>
    <t>田也领取2022-7月工资</t>
  </si>
  <si>
    <t>应付周诒根2022-7月工资</t>
    <phoneticPr fontId="2" type="noConversion"/>
  </si>
  <si>
    <t>周诒根领取2022-7月工资</t>
    <phoneticPr fontId="2" type="noConversion"/>
  </si>
  <si>
    <t>应付尚鸣2022-7月工资</t>
  </si>
  <si>
    <t>尚鸣领取2022-7月工资</t>
  </si>
  <si>
    <t>支付尚鸣2022-7月工资单工资</t>
    <phoneticPr fontId="2" type="noConversion"/>
  </si>
  <si>
    <t>应付张微2022-7月工资</t>
    <phoneticPr fontId="2" type="noConversion"/>
  </si>
  <si>
    <t>江诗银</t>
    <phoneticPr fontId="2" type="noConversion"/>
  </si>
  <si>
    <t>佣金详情</t>
    <phoneticPr fontId="2" type="noConversion"/>
  </si>
  <si>
    <t>应付田也2022-7月绩效</t>
    <phoneticPr fontId="2" type="noConversion"/>
  </si>
  <si>
    <t>应付佣金余额</t>
    <phoneticPr fontId="2" type="noConversion"/>
  </si>
  <si>
    <t>夏鑫海</t>
    <phoneticPr fontId="2" type="noConversion"/>
  </si>
  <si>
    <t>姚雄</t>
    <phoneticPr fontId="2" type="noConversion"/>
  </si>
  <si>
    <t>姚雄</t>
    <phoneticPr fontId="2" type="noConversion"/>
  </si>
  <si>
    <t>张弛代田也现金支票交款，交款时单号未出，9月1日还没有退单，挂账田也</t>
  </si>
  <si>
    <t>AUE22/2517 业务员报价少金额，从业务员往来里抵扣</t>
    <phoneticPr fontId="2" type="noConversion"/>
  </si>
  <si>
    <t>尚鸣借支</t>
    <phoneticPr fontId="2" type="noConversion"/>
  </si>
  <si>
    <t>尚鸣出差借支</t>
  </si>
  <si>
    <t>尚鸣借差旅费</t>
  </si>
  <si>
    <t>尚鸣还借支</t>
  </si>
  <si>
    <t>补计提批发商提成</t>
    <phoneticPr fontId="2" type="noConversion"/>
  </si>
  <si>
    <t>范李兵结算提成工资尾款</t>
    <phoneticPr fontId="2" type="noConversion"/>
  </si>
  <si>
    <t>周诒根</t>
    <phoneticPr fontId="2" type="noConversion"/>
  </si>
  <si>
    <t>应付田也2022-8月绩效</t>
    <phoneticPr fontId="2" type="noConversion"/>
  </si>
  <si>
    <t>应付田也2022-8月工资</t>
    <phoneticPr fontId="2" type="noConversion"/>
  </si>
  <si>
    <t>田也领8月基础工资2540</t>
    <phoneticPr fontId="2" type="noConversion"/>
  </si>
  <si>
    <t>吴建彬退货 2.17找不到对应单据 挂账吴建彬</t>
  </si>
  <si>
    <t>应付尚鸣2022-8月工资</t>
  </si>
  <si>
    <t>尚鸣9月12日交支票金额762.76，单据金额767.28，差额4.52核销客户欠款，挂账业务员</t>
  </si>
  <si>
    <t>尚鸣2022-8月银行工资</t>
    <phoneticPr fontId="2" type="noConversion"/>
  </si>
  <si>
    <t>尚鸣领取2022-8月工资</t>
    <phoneticPr fontId="2" type="noConversion"/>
  </si>
  <si>
    <t>应付夏鑫海2022-8月工资</t>
    <phoneticPr fontId="2" type="noConversion"/>
  </si>
  <si>
    <t>应付尚鸣2022-9月工资</t>
    <phoneticPr fontId="2" type="noConversion"/>
  </si>
  <si>
    <t>徐进</t>
    <phoneticPr fontId="2" type="noConversion"/>
  </si>
  <si>
    <t>应付徐进2022-9月工资</t>
    <phoneticPr fontId="2" type="noConversion"/>
  </si>
  <si>
    <t>应付夏鑫海2022-9月工资</t>
    <phoneticPr fontId="2" type="noConversion"/>
  </si>
  <si>
    <t>吴鑫奇领9月工资</t>
  </si>
  <si>
    <t>姚雄领9月现金工资,多扣款53.85下月补回</t>
  </si>
  <si>
    <t>支付尚鸣2022-9月银行工资</t>
    <phoneticPr fontId="2" type="noConversion"/>
  </si>
  <si>
    <t>吴建彬领9月现金工资</t>
  </si>
  <si>
    <t>姚雄领8月份工资</t>
  </si>
  <si>
    <t>尚鸣领9月结算工资</t>
  </si>
  <si>
    <t>姚雄借支</t>
  </si>
  <si>
    <t>尚鸣交回多退客户款</t>
  </si>
  <si>
    <t>张弛填单核销田也客户欠款，田也佣金转出</t>
    <phoneticPr fontId="2" type="noConversion"/>
  </si>
  <si>
    <t>詹乔风</t>
    <phoneticPr fontId="2" type="noConversion"/>
  </si>
  <si>
    <t>徐进</t>
    <phoneticPr fontId="2" type="noConversion"/>
  </si>
  <si>
    <t>夏鑫海</t>
    <phoneticPr fontId="2" type="noConversion"/>
  </si>
  <si>
    <t>尚鸣</t>
    <phoneticPr fontId="2" type="noConversion"/>
  </si>
  <si>
    <t>吴建彬交款，销售退单；吴建彬垫付，挂账</t>
    <phoneticPr fontId="2" type="noConversion"/>
  </si>
  <si>
    <t>吴建彬现金交款，多退15.86无对应单据，挂账吴建彬</t>
    <phoneticPr fontId="2" type="noConversion"/>
  </si>
  <si>
    <t>陆夏小华填单交款，挂账田也，田也已经收客户款没有交回公司</t>
    <phoneticPr fontId="2" type="noConversion"/>
  </si>
  <si>
    <t>姚雄领10月现金工资</t>
    <phoneticPr fontId="2" type="noConversion"/>
  </si>
  <si>
    <t>应付吴建彬5月工资</t>
  </si>
  <si>
    <t>应付吴建彬6月工资</t>
  </si>
  <si>
    <t>吴建彬6月银行工资</t>
  </si>
  <si>
    <t>吴建彬领取6月工资</t>
  </si>
  <si>
    <t>应付吴建彬7月工资</t>
  </si>
  <si>
    <t>吴建彬7月银行工资</t>
  </si>
  <si>
    <t>吴建彬领取7月工资</t>
  </si>
  <si>
    <t>吴建彬8月银行工资</t>
  </si>
  <si>
    <t>吴建彬领取8月工资</t>
  </si>
  <si>
    <t>应付吴建彬8月工资</t>
  </si>
  <si>
    <t>应付吴建彬9月工资</t>
  </si>
  <si>
    <t>支付吴建彬9月银行工资</t>
  </si>
  <si>
    <t>应付吴建彬10月工资</t>
  </si>
  <si>
    <t>支付吴建彬10月银行工资</t>
  </si>
  <si>
    <t>应付吴鑫奇6月工资</t>
  </si>
  <si>
    <t>应付吴鑫奇7月工资</t>
  </si>
  <si>
    <t>应付吴鑫奇8月工资</t>
  </si>
  <si>
    <t>应付吴鑫奇9月工资</t>
  </si>
  <si>
    <t>应付吴鑫奇10月工资</t>
  </si>
  <si>
    <t>吴鑫奇领6月工资</t>
    <phoneticPr fontId="2" type="noConversion"/>
  </si>
  <si>
    <t>吴鑫奇领7月工资</t>
    <phoneticPr fontId="2" type="noConversion"/>
  </si>
  <si>
    <t>吴鑫奇领8月工资</t>
    <phoneticPr fontId="2" type="noConversion"/>
  </si>
  <si>
    <t>詹乔风领10月现金工资</t>
    <phoneticPr fontId="2" type="noConversion"/>
  </si>
  <si>
    <t>黄子航</t>
    <phoneticPr fontId="2" type="noConversion"/>
  </si>
  <si>
    <t>员工工资</t>
    <phoneticPr fontId="2" type="noConversion"/>
  </si>
  <si>
    <t>员工欠款</t>
    <phoneticPr fontId="2" type="noConversion"/>
  </si>
  <si>
    <t>佣金详情</t>
    <phoneticPr fontId="2" type="noConversion"/>
  </si>
  <si>
    <t>日期</t>
    <phoneticPr fontId="2" type="noConversion"/>
  </si>
  <si>
    <t>摘要</t>
    <phoneticPr fontId="2" type="noConversion"/>
  </si>
  <si>
    <t>期初余额</t>
    <phoneticPr fontId="2" type="noConversion"/>
  </si>
  <si>
    <t>黄子航2021年11 12月，2022年 1 2 3月工资退回现金</t>
    <phoneticPr fontId="19" type="noConversion"/>
  </si>
  <si>
    <t>截至2022年3月的工资结清</t>
    <phoneticPr fontId="19" type="noConversion"/>
  </si>
  <si>
    <t>实际银行发放4月工资</t>
    <phoneticPr fontId="19" type="noConversion"/>
  </si>
  <si>
    <t>实际银行发放5月工资</t>
    <phoneticPr fontId="19" type="noConversion"/>
  </si>
  <si>
    <t>实际银行发放6月工资</t>
    <phoneticPr fontId="19" type="noConversion"/>
  </si>
  <si>
    <t>黄子航借支</t>
    <phoneticPr fontId="19" type="noConversion"/>
  </si>
  <si>
    <t>实际银行发放7月工资</t>
    <phoneticPr fontId="19" type="noConversion"/>
  </si>
  <si>
    <t>黄子航还10月19日借支</t>
    <phoneticPr fontId="19" type="noConversion"/>
  </si>
  <si>
    <t>徐进领9月部分工资，黄子航通知这部分工资先挂账其名下</t>
    <phoneticPr fontId="19" type="noConversion"/>
  </si>
  <si>
    <t>实际银行发放8月工资</t>
    <phoneticPr fontId="19" type="noConversion"/>
  </si>
  <si>
    <t>张弛报销丁森辉客户 MODA YIDONGLU SLU 手机活动费, 1469+81加价部分黄子航垫付补客户RAPP单</t>
    <phoneticPr fontId="19" type="noConversion"/>
  </si>
  <si>
    <t>黄子航预支</t>
    <phoneticPr fontId="19" type="noConversion"/>
  </si>
  <si>
    <t>实际银行发放9月工资</t>
    <phoneticPr fontId="19" type="noConversion"/>
  </si>
  <si>
    <r>
      <t>发放10月</t>
    </r>
    <r>
      <rPr>
        <sz val="11"/>
        <color theme="1"/>
        <rFont val="宋体"/>
        <family val="2"/>
        <charset val="134"/>
        <scheme val="minor"/>
      </rPr>
      <t>银行工资</t>
    </r>
    <phoneticPr fontId="19" type="noConversion"/>
  </si>
  <si>
    <t>截至3月工资结清明细：</t>
    <phoneticPr fontId="19" type="noConversion"/>
  </si>
  <si>
    <t>期初余额</t>
    <phoneticPr fontId="19" type="noConversion"/>
  </si>
  <si>
    <t>黄子航借支差旅费</t>
    <phoneticPr fontId="19" type="noConversion"/>
  </si>
  <si>
    <t>黄子航还借支</t>
    <phoneticPr fontId="19" type="noConversion"/>
  </si>
  <si>
    <t>黄子航借支 带田也內岛出差</t>
    <phoneticPr fontId="19" type="noConversion"/>
  </si>
  <si>
    <t>黄子航还个人借支</t>
    <phoneticPr fontId="19" type="noConversion"/>
  </si>
  <si>
    <t>陆夏小华</t>
    <phoneticPr fontId="2" type="noConversion"/>
  </si>
  <si>
    <t>盛杰</t>
    <phoneticPr fontId="2" type="noConversion"/>
  </si>
  <si>
    <t>陆夏小华借支</t>
  </si>
  <si>
    <t>陆夏小华还借支</t>
  </si>
  <si>
    <t>陆夏小华差旅费借支</t>
  </si>
  <si>
    <t>陆夏小华盛杰出差借支</t>
  </si>
  <si>
    <t>陆夏小华出差借支</t>
  </si>
  <si>
    <t>陆夏小华差还借支</t>
  </si>
  <si>
    <t>陆夏小华借支  OA审批</t>
  </si>
  <si>
    <t>陆夏小华出差借支 (冲红.原单:YHDK000008351)  6月30日借支挂错科目，改正确科目  该借支已于7月4日归还</t>
  </si>
  <si>
    <t>陆夏小华领预支提成</t>
  </si>
  <si>
    <t>陆夏小华还9月13日借支</t>
  </si>
  <si>
    <t>陆夏小华还9月7日借支</t>
  </si>
  <si>
    <t>陆夏小华还9月19日借支</t>
  </si>
  <si>
    <t>陆夏小华差旅借支</t>
  </si>
  <si>
    <t>陆夏小华还9月28日借支</t>
  </si>
  <si>
    <t>陆夏小华差还10月6日借支</t>
  </si>
  <si>
    <t>陆夏小华还10月11日借支</t>
  </si>
  <si>
    <t>陆夏小华还19日借支</t>
  </si>
  <si>
    <t>陆夏小华还10月25日借支</t>
  </si>
  <si>
    <t>陆夏小华还10月31日借支</t>
  </si>
  <si>
    <t>陆夏小华换11月7日借支</t>
  </si>
  <si>
    <t>陆夏小华归还11月14日部分借支</t>
  </si>
  <si>
    <t>陆夏小华归还11月14日借支尾款</t>
  </si>
  <si>
    <t>陆夏小华还11月21日借支</t>
  </si>
  <si>
    <t>陆夏小华出差借支OA</t>
    <phoneticPr fontId="2" type="noConversion"/>
  </si>
  <si>
    <t>陆夏小华还11月28日借支</t>
    <phoneticPr fontId="2" type="noConversion"/>
  </si>
  <si>
    <t>陆夏小华出差借支</t>
    <phoneticPr fontId="2" type="noConversion"/>
  </si>
  <si>
    <t>盛杰出差借支</t>
  </si>
  <si>
    <t>盛杰还借支</t>
  </si>
  <si>
    <t>盛杰出差借支,OA流程</t>
  </si>
  <si>
    <t>盛杰差旅费借支</t>
  </si>
  <si>
    <t>盛杰差旅费报销   还8月22日借支</t>
  </si>
  <si>
    <t>盛杰还借款</t>
  </si>
  <si>
    <t>盛杰还10月3日借支</t>
  </si>
  <si>
    <t>盛杰还10月21日借支</t>
  </si>
  <si>
    <t>盛杰还11月22日350</t>
  </si>
  <si>
    <t>应付陆夏小华5月工资</t>
  </si>
  <si>
    <t>应付陆夏小华6月工资</t>
  </si>
  <si>
    <t>应付陆夏小华7月工资</t>
  </si>
  <si>
    <t>应付陆夏小华8月工资</t>
  </si>
  <si>
    <t>应付陆夏小华9月工资</t>
  </si>
  <si>
    <t>应付陆夏小华10月工资</t>
  </si>
  <si>
    <t>应付盛杰8月工资</t>
  </si>
  <si>
    <t>陆夏小华领5月工资</t>
    <phoneticPr fontId="2" type="noConversion"/>
  </si>
  <si>
    <t>支付陆夏小华6月银行工资</t>
    <phoneticPr fontId="2" type="noConversion"/>
  </si>
  <si>
    <t>陆夏小华领7月工资</t>
    <phoneticPr fontId="2" type="noConversion"/>
  </si>
  <si>
    <t>陆夏小华领8月工资</t>
    <phoneticPr fontId="2" type="noConversion"/>
  </si>
  <si>
    <t>陆夏小华领9月工资</t>
    <phoneticPr fontId="2" type="noConversion"/>
  </si>
  <si>
    <t>陆夏小华领10月工资</t>
    <phoneticPr fontId="2" type="noConversion"/>
  </si>
  <si>
    <t>陆夏小华领6月工资</t>
    <phoneticPr fontId="2" type="noConversion"/>
  </si>
  <si>
    <t>支付盛杰8月银行工资</t>
    <phoneticPr fontId="2" type="noConversion"/>
  </si>
  <si>
    <t>盛杰差还8月份保险</t>
  </si>
  <si>
    <t>应付盛杰9月工资</t>
    <phoneticPr fontId="2" type="noConversion"/>
  </si>
  <si>
    <t>应付盛杰10月工资</t>
    <phoneticPr fontId="2" type="noConversion"/>
  </si>
  <si>
    <t>盛杰领9月工资</t>
  </si>
  <si>
    <t>盛杰领10月工资</t>
  </si>
  <si>
    <t>支付盛杰11月银行工资</t>
    <phoneticPr fontId="2" type="noConversion"/>
  </si>
  <si>
    <t>林凯</t>
    <phoneticPr fontId="2" type="noConversion"/>
  </si>
  <si>
    <t>林凯</t>
    <phoneticPr fontId="2" type="noConversion"/>
  </si>
  <si>
    <t>应付黄子航4月工资</t>
  </si>
  <si>
    <t>应付黄子航5月工资</t>
  </si>
  <si>
    <t>应付黄子航6月工资</t>
  </si>
  <si>
    <t>应付黄子航7月工资</t>
  </si>
  <si>
    <t>应付黄子航8月工资</t>
  </si>
  <si>
    <t>应付黄子航9月工资</t>
  </si>
  <si>
    <t>应付黄子航10月工资</t>
  </si>
  <si>
    <t>应付陆夏小华11月工资</t>
    <phoneticPr fontId="2" type="noConversion"/>
  </si>
  <si>
    <t>应付盛杰11月工资</t>
    <phoneticPr fontId="2" type="noConversion"/>
  </si>
  <si>
    <t>应付吴建彬11月工资</t>
    <phoneticPr fontId="2" type="noConversion"/>
  </si>
  <si>
    <t>姚雄8月银行工资</t>
  </si>
  <si>
    <t>应付姚雄8月工资</t>
  </si>
  <si>
    <t>应付姚雄9月工资</t>
  </si>
  <si>
    <t>支付姚雄9月银行工资</t>
  </si>
  <si>
    <t>应付姚雄10月工资</t>
  </si>
  <si>
    <t>支付姚雄10月银行工资</t>
  </si>
  <si>
    <t>应付姚雄11月工资</t>
  </si>
  <si>
    <t>支付姚雄11月银行工资</t>
  </si>
  <si>
    <t>应付吴鑫奇11月工资</t>
    <phoneticPr fontId="2" type="noConversion"/>
  </si>
  <si>
    <t>应付詹乔风10月工资</t>
  </si>
  <si>
    <t>应付詹乔风11月工资</t>
    <phoneticPr fontId="2" type="noConversion"/>
  </si>
  <si>
    <t>林凯代领夏鑫海8、9月份工资1606.67+565.38</t>
    <phoneticPr fontId="2" type="noConversion"/>
  </si>
  <si>
    <t>彬总代林凯领取佣金</t>
  </si>
  <si>
    <t>HOME GALLERY WULIN S.L挂账UE21/0001019</t>
    <phoneticPr fontId="2" type="noConversion"/>
  </si>
  <si>
    <r>
      <rPr>
        <sz val="11"/>
        <color theme="1"/>
        <rFont val="宋体"/>
        <family val="3"/>
        <charset val="134"/>
      </rPr>
      <t>日期</t>
    </r>
  </si>
  <si>
    <r>
      <rPr>
        <sz val="11"/>
        <color theme="1"/>
        <rFont val="宋体"/>
        <family val="3"/>
        <charset val="134"/>
      </rPr>
      <t>摘要</t>
    </r>
  </si>
  <si>
    <t>林凯预支出差葡萄牙费用</t>
  </si>
  <si>
    <t>林凯归还8月30号预支</t>
  </si>
  <si>
    <t>林凯归还11月2号欠款</t>
  </si>
  <si>
    <t>林凯归还预支出差葡萄牙费用 (冲红.原单:YHDK000004316)</t>
  </si>
  <si>
    <t>林凯归还11月2号预支出差葡萄牙费用 (冲红.原单:YHDK000004316)</t>
  </si>
  <si>
    <t>林凯归还预支出差葡萄牙费用 (冲红.原单:YHDK000004316) (冲红.原单:YHDK000005035)重新做</t>
  </si>
  <si>
    <t>林凯从葡萄牙章海交款中借支</t>
  </si>
  <si>
    <t>林凯3月份代收章海货款1514.97借支</t>
    <phoneticPr fontId="2" type="noConversion"/>
  </si>
  <si>
    <t>林凯现金交回3月份借支</t>
    <phoneticPr fontId="2" type="noConversion"/>
  </si>
  <si>
    <t>林凯葡萄牙货款中借支</t>
  </si>
  <si>
    <t>林凯还公司借支</t>
  </si>
  <si>
    <t>林凯带现金5000，用来换银行汇款工资单</t>
  </si>
  <si>
    <t>计提林凯2021.10月工资（扣减林凯老婆10月保险580），没有工资单，基本工资</t>
    <phoneticPr fontId="2" type="noConversion"/>
  </si>
  <si>
    <t>21年一整年林凯老婆会计楼人头费19.5*1.21*12</t>
    <phoneticPr fontId="2" type="noConversion"/>
  </si>
  <si>
    <t>计提林凯2021.11月工资（扣减林凯老婆11月保险580），没有工资单，基本工资</t>
  </si>
  <si>
    <t>计提林凯2021.12月工资（扣减林凯老婆12月保险580），没有工资单，基本工资</t>
  </si>
  <si>
    <t>葡萄牙货改费用支出，从林凯工资中扣除</t>
  </si>
  <si>
    <t>林凯领现金工资</t>
    <phoneticPr fontId="2" type="noConversion"/>
  </si>
  <si>
    <t>林凯老婆3月份社保</t>
  </si>
  <si>
    <t>5月支付NOMINA和林凯发票款中，有10000林凯转账车行代公司支付章海购车款</t>
  </si>
  <si>
    <t>林凯领现金工资</t>
  </si>
  <si>
    <t>代林凯支付机票费,从林凯工资往来中扣除</t>
  </si>
  <si>
    <t>林凯领工资</t>
  </si>
  <si>
    <t>2022.05.10</t>
    <phoneticPr fontId="19" type="noConversion"/>
  </si>
  <si>
    <t>2021.10</t>
    <phoneticPr fontId="19" type="noConversion"/>
  </si>
  <si>
    <t>2022.05.11</t>
    <phoneticPr fontId="19" type="noConversion"/>
  </si>
  <si>
    <t>2022.05.12</t>
    <phoneticPr fontId="19" type="noConversion"/>
  </si>
  <si>
    <t>2022.05.13</t>
    <phoneticPr fontId="19" type="noConversion"/>
  </si>
  <si>
    <t>2022.05.17</t>
    <phoneticPr fontId="19" type="noConversion"/>
  </si>
  <si>
    <t>2022.05.19</t>
    <phoneticPr fontId="19" type="noConversion"/>
  </si>
  <si>
    <t>2022.05.23</t>
    <phoneticPr fontId="19" type="noConversion"/>
  </si>
  <si>
    <t>支付林凯工资交货款工资交货款</t>
  </si>
  <si>
    <t>计提林凯2022年9月绩效</t>
  </si>
  <si>
    <t>应付黄子航5月佣金</t>
  </si>
  <si>
    <t>应付黄子航6月佣金</t>
  </si>
  <si>
    <t>应付黄子航7月佣金</t>
  </si>
  <si>
    <t>应付黄子航8月佣金</t>
  </si>
  <si>
    <t>应付黄子航9月佣金</t>
  </si>
  <si>
    <t>计提林凯2021年9月年佣金</t>
  </si>
  <si>
    <t>计提林凯2021年10月年佣金</t>
  </si>
  <si>
    <t>林凯绩效从2022年2月开始重新核算补计提，2、4、5、6、7月每月达标500，3月达标1000，合计3500，扣除已计提绩效3月-500，4月-80.24，合计补计提2919.76</t>
    <phoneticPr fontId="2" type="noConversion"/>
  </si>
  <si>
    <t>张弛填单林凯工资抵扣货款，林凯工资转出</t>
    <phoneticPr fontId="2" type="noConversion"/>
  </si>
  <si>
    <t>应付林凯5月工资</t>
  </si>
  <si>
    <t>应付林凯6月工资</t>
  </si>
  <si>
    <t>应付林凯7月工资</t>
  </si>
  <si>
    <t>应付林凯10月工资</t>
    <phoneticPr fontId="2" type="noConversion"/>
  </si>
  <si>
    <t>应付林凯8月工资</t>
  </si>
  <si>
    <t>应付林凯9月工资</t>
  </si>
  <si>
    <t>林凯开10月发票补贴</t>
    <phoneticPr fontId="2" type="noConversion"/>
  </si>
  <si>
    <t>林凯补开8、9月发票补贴</t>
    <phoneticPr fontId="2" type="noConversion"/>
  </si>
  <si>
    <t>应付林凯1月工资（扣减林凯老婆1月保险580）</t>
    <phoneticPr fontId="2" type="noConversion"/>
  </si>
  <si>
    <t>应付林凯2月工资（扣减林凯老婆2月保险580）</t>
    <phoneticPr fontId="2" type="noConversion"/>
  </si>
  <si>
    <t>应付林凯3月工资（扣减林凯老婆3月保险580）</t>
    <phoneticPr fontId="2" type="noConversion"/>
  </si>
  <si>
    <t>2021.09.30</t>
  </si>
  <si>
    <t>2021.10.31</t>
  </si>
  <si>
    <t>1月份已付</t>
  </si>
  <si>
    <t>2021.11.30</t>
  </si>
  <si>
    <t>2021.12.31</t>
  </si>
  <si>
    <t>3月份已付</t>
  </si>
  <si>
    <t>2022.01.31</t>
  </si>
  <si>
    <t>2022.02.28</t>
  </si>
  <si>
    <t>2022.03.31</t>
  </si>
  <si>
    <t>2022.04.30</t>
  </si>
  <si>
    <t>2022.05.31</t>
  </si>
  <si>
    <t>2022.06.30</t>
  </si>
  <si>
    <t>11月已付</t>
    <phoneticPr fontId="2" type="noConversion"/>
  </si>
  <si>
    <t>IMPORTACION PINO MONTANO S.L退单的钱林凯给客人算多了，多余的钱林凯承担</t>
  </si>
  <si>
    <t>ESTRELLA Y LUNA MODAS S.L.U退单的钱林凯给客人算多了，多余的钱林凯承担</t>
  </si>
  <si>
    <t xml:space="preserve">林凯工资，YUXI PENG 2021.9月NOMINA </t>
  </si>
  <si>
    <t>林凯工资，YUXI PENG 2021.10月NOMINA</t>
  </si>
  <si>
    <t>林凯工资，YUXI PENG 2021.11月NOMINA</t>
  </si>
  <si>
    <t>林凯工资，YUXI PENG 2021.12月NOMINA</t>
  </si>
  <si>
    <t>林凯工资，YUXI PENG 2022.01月NOMINA</t>
  </si>
  <si>
    <t>林凯工资，YUXI PENG 2022.02月NOMINA</t>
  </si>
  <si>
    <t>林凯工资，YUXI PENG 2022.03月NOMINA</t>
  </si>
  <si>
    <t>林凯工资，YUXI PENG 2022.04月NOMINA</t>
  </si>
  <si>
    <t>计提林凯2021.3月工资733.33（扣减3月保险580）</t>
    <phoneticPr fontId="2" type="noConversion"/>
  </si>
  <si>
    <t>计提林凯2021.4月工资2200（扣减4月保险580）</t>
    <phoneticPr fontId="2" type="noConversion"/>
  </si>
  <si>
    <t>计提林凯2021.5月工资2200（扣减5月保险580）</t>
    <phoneticPr fontId="2" type="noConversion"/>
  </si>
  <si>
    <t>计提林凯2021.6月工资2200（扣减6月保险580）</t>
    <phoneticPr fontId="2" type="noConversion"/>
  </si>
  <si>
    <r>
      <t>计提林凯2021.7月工资</t>
    </r>
    <r>
      <rPr>
        <sz val="11"/>
        <color theme="1"/>
        <rFont val="宋体"/>
        <family val="2"/>
        <charset val="134"/>
        <scheme val="minor"/>
      </rPr>
      <t>2200</t>
    </r>
    <r>
      <rPr>
        <sz val="11"/>
        <color theme="1"/>
        <rFont val="宋体"/>
        <family val="2"/>
        <charset val="134"/>
        <scheme val="minor"/>
      </rPr>
      <t>（扣减7月保险580）</t>
    </r>
    <phoneticPr fontId="2" type="noConversion"/>
  </si>
  <si>
    <r>
      <t>计提林凯2021.8月工资</t>
    </r>
    <r>
      <rPr>
        <sz val="11"/>
        <color theme="1"/>
        <rFont val="宋体"/>
        <family val="2"/>
        <charset val="134"/>
        <scheme val="minor"/>
      </rPr>
      <t>2200</t>
    </r>
    <r>
      <rPr>
        <sz val="11"/>
        <color theme="1"/>
        <rFont val="宋体"/>
        <family val="2"/>
        <charset val="134"/>
        <scheme val="minor"/>
      </rPr>
      <t>（扣减8月保险580）</t>
    </r>
    <phoneticPr fontId="2" type="noConversion"/>
  </si>
  <si>
    <r>
      <t>计提林凯2021.9月工资</t>
    </r>
    <r>
      <rPr>
        <sz val="11"/>
        <color theme="1"/>
        <rFont val="宋体"/>
        <family val="2"/>
        <charset val="134"/>
        <scheme val="minor"/>
      </rPr>
      <t>2200</t>
    </r>
    <r>
      <rPr>
        <sz val="11"/>
        <color theme="1"/>
        <rFont val="宋体"/>
        <family val="2"/>
        <charset val="134"/>
        <scheme val="minor"/>
      </rPr>
      <t>（扣减林凯老婆9月保险580），没有工资单，已经是AUTONOMO，基本工资</t>
    </r>
    <phoneticPr fontId="2" type="noConversion"/>
  </si>
  <si>
    <t>林凯发票：</t>
    <phoneticPr fontId="2" type="noConversion"/>
  </si>
  <si>
    <t>PENGYU XI</t>
    <phoneticPr fontId="2" type="noConversion"/>
  </si>
  <si>
    <t>NOMINA</t>
    <phoneticPr fontId="2" type="noConversion"/>
  </si>
  <si>
    <t>支付日期</t>
    <phoneticPr fontId="2" type="noConversion"/>
  </si>
  <si>
    <t>林凯给专职业务员支付老板保险</t>
    <phoneticPr fontId="2" type="noConversion"/>
  </si>
  <si>
    <t>林凯现金退还银行转账转多的工资</t>
    <phoneticPr fontId="2" type="noConversion"/>
  </si>
  <si>
    <t>彬总代领林凯工资</t>
  </si>
  <si>
    <t>林凯领工资现金部分（实际是预支8月份工资）</t>
    <phoneticPr fontId="19" type="noConversion"/>
  </si>
  <si>
    <t>林凯用现金换成银行工资单（先给公司现金618.98欧，之后通过银行汇款给林凯）</t>
    <phoneticPr fontId="19" type="noConversion"/>
  </si>
  <si>
    <t>林凯4月工资单（实际是预支5月工资）</t>
  </si>
  <si>
    <t>林凯老婆4月工资单（实际预支5月工资）</t>
  </si>
  <si>
    <t>林凯5月工资单（实际是预支6月工资）</t>
  </si>
  <si>
    <t>林凯老婆5月工资单（实际预支6月工资）</t>
  </si>
  <si>
    <t>林凯老婆6月工资单（实际预支7月工资）</t>
  </si>
  <si>
    <t>林凯6月工资单（实际是预支7月工资）</t>
  </si>
  <si>
    <r>
      <t>林凯老婆7月工资单（实际预支</t>
    </r>
    <r>
      <rPr>
        <sz val="11"/>
        <color theme="1"/>
        <rFont val="宋体"/>
        <family val="2"/>
        <charset val="134"/>
        <scheme val="minor"/>
      </rPr>
      <t>9</t>
    </r>
    <r>
      <rPr>
        <sz val="11"/>
        <color theme="1"/>
        <rFont val="宋体"/>
        <family val="2"/>
        <charset val="134"/>
        <scheme val="minor"/>
      </rPr>
      <t>月工资）</t>
    </r>
    <phoneticPr fontId="2" type="noConversion"/>
  </si>
  <si>
    <t>银行汇款林凯8月工资单</t>
    <phoneticPr fontId="2" type="noConversion"/>
  </si>
  <si>
    <t>林凯老婆2月工资单 CAJAMAR</t>
    <phoneticPr fontId="2" type="noConversion"/>
  </si>
  <si>
    <t>支付林凯工资，以发票形式银行转账PAGA FACTURA LK2021004(12月发票)</t>
    <phoneticPr fontId="2" type="noConversion"/>
  </si>
  <si>
    <t>银行汇款林凯9月工资，汇款给林凯个人发票LK2021001（9月发票），实际是林凯用现金5000转换成银行转账</t>
    <phoneticPr fontId="2" type="noConversion"/>
  </si>
  <si>
    <t>支付林凯工资，以发票形式银行转账FACTURA LK2021002（10月发票）</t>
    <phoneticPr fontId="2" type="noConversion"/>
  </si>
  <si>
    <t>支付林凯工资，以发票形式银行转账LK2021003（11月发票）</t>
    <phoneticPr fontId="2" type="noConversion"/>
  </si>
  <si>
    <r>
      <t>支付林凯工资，以发票形式银行转账LK202201（</t>
    </r>
    <r>
      <rPr>
        <sz val="11"/>
        <color theme="1"/>
        <rFont val="宋体"/>
        <family val="2"/>
        <charset val="134"/>
        <scheme val="minor"/>
      </rPr>
      <t>1</t>
    </r>
    <r>
      <rPr>
        <sz val="11"/>
        <color theme="1"/>
        <rFont val="宋体"/>
        <family val="2"/>
        <charset val="134"/>
        <scheme val="minor"/>
      </rPr>
      <t>月发票）</t>
    </r>
    <phoneticPr fontId="2" type="noConversion"/>
  </si>
  <si>
    <t>支付林凯工资，以发票形式银行转账LK202202（2月发票）</t>
    <phoneticPr fontId="2" type="noConversion"/>
  </si>
  <si>
    <t>支付林凯工资，以发票形式银行转账LK202203（3月发票）</t>
    <phoneticPr fontId="2" type="noConversion"/>
  </si>
  <si>
    <t>支付林凯工资，以发票形式银行转账LK202204（4月发票）</t>
    <phoneticPr fontId="2" type="noConversion"/>
  </si>
  <si>
    <t>支付林凯工资，以发票形式银行转账LK202207（7月发票）</t>
    <phoneticPr fontId="2" type="noConversion"/>
  </si>
  <si>
    <t>支付林凯工资，以发票形式银行转账LK202205/6（5、6月发票）</t>
    <phoneticPr fontId="2" type="noConversion"/>
  </si>
  <si>
    <t>支付林凯工资，以发票形式银行转账LK202208/9/10（8-9月发票）</t>
    <phoneticPr fontId="2" type="noConversion"/>
  </si>
  <si>
    <t>合计</t>
    <phoneticPr fontId="2" type="noConversion"/>
  </si>
  <si>
    <t>吴鑫奇领佣金</t>
  </si>
  <si>
    <t>黄子航借支</t>
  </si>
  <si>
    <t>黄子航还借支</t>
  </si>
  <si>
    <t>应付黄子航11月佣金</t>
    <phoneticPr fontId="19" type="noConversion"/>
  </si>
  <si>
    <t>应付黄子航10月佣金</t>
    <phoneticPr fontId="19" type="noConversion"/>
  </si>
  <si>
    <t>黄子航还10月31日借支</t>
    <phoneticPr fontId="19" type="noConversion"/>
  </si>
  <si>
    <t>黄子航还11月22日借支</t>
    <phoneticPr fontId="19" type="noConversion"/>
  </si>
  <si>
    <t>陆夏小华还12月2日借支</t>
    <phoneticPr fontId="2" type="noConversion"/>
  </si>
  <si>
    <t>陆夏小华出差借支</t>
    <phoneticPr fontId="2" type="noConversion"/>
  </si>
  <si>
    <t>陆夏小华还12月5日借支</t>
    <phoneticPr fontId="2" type="noConversion"/>
  </si>
  <si>
    <t>盛杰出差借支</t>
    <phoneticPr fontId="2" type="noConversion"/>
  </si>
  <si>
    <t>黄子航出差借支</t>
  </si>
  <si>
    <t>孙岩成填单核销挂账田也 UE22/1685</t>
  </si>
  <si>
    <t>应付林凯2022年10月佣金</t>
  </si>
  <si>
    <t>林凯工资抵扣代交 CASA DEL ORO ALMONTE S.L 欠款 3672.11 147.14 180.75 45.75 挂账林凯员工欠款</t>
  </si>
  <si>
    <t>应付林凯11月工资</t>
    <phoneticPr fontId="2" type="noConversion"/>
  </si>
  <si>
    <t>应付黄子航11月工资</t>
  </si>
  <si>
    <t>发放11月银行工资</t>
  </si>
  <si>
    <t>陆夏小华领11月工资</t>
    <phoneticPr fontId="2" type="noConversion"/>
  </si>
  <si>
    <t>吴鑫奇领10月工资</t>
    <phoneticPr fontId="2" type="noConversion"/>
  </si>
  <si>
    <t>吴鑫奇领11月工资</t>
    <phoneticPr fontId="2" type="noConversion"/>
  </si>
  <si>
    <t>詹乔风领11月工资</t>
    <phoneticPr fontId="2" type="noConversion"/>
  </si>
  <si>
    <t>支付吴建彬11月银行工资</t>
    <phoneticPr fontId="2" type="noConversion"/>
  </si>
  <si>
    <t>吴建彬领10月现金工资</t>
    <phoneticPr fontId="2" type="noConversion"/>
  </si>
  <si>
    <t>应付林凯2022年11月佣金</t>
  </si>
  <si>
    <t>应付林凯2021年4月佣金</t>
    <phoneticPr fontId="2" type="noConversion"/>
  </si>
  <si>
    <t>应付林凯2021年5月佣金</t>
    <phoneticPr fontId="2" type="noConversion"/>
  </si>
  <si>
    <t>支付盛杰7月银行工资</t>
    <phoneticPr fontId="2" type="noConversion"/>
  </si>
  <si>
    <t>盛杰领7月工资退回公司</t>
    <phoneticPr fontId="2" type="noConversion"/>
  </si>
  <si>
    <t>支付盛杰9月银行工资</t>
    <phoneticPr fontId="2" type="noConversion"/>
  </si>
  <si>
    <t>支付盛杰10月银行工资</t>
    <phoneticPr fontId="2" type="noConversion"/>
  </si>
  <si>
    <t>田也</t>
    <phoneticPr fontId="2" type="noConversion"/>
  </si>
  <si>
    <t>10月21日 pago Santa Fe Relocation Services. S.A. FACTURA 01267837 黄子航居留更换费用，转个人应付款</t>
    <phoneticPr fontId="19" type="noConversion"/>
  </si>
  <si>
    <t>田也收客户款没有上交挂账田也 YANGJUN JIN</t>
    <phoneticPr fontId="2" type="noConversion"/>
  </si>
  <si>
    <t>陆夏小华领佣金还9月19日预支提成</t>
    <phoneticPr fontId="2" type="noConversion"/>
  </si>
  <si>
    <t>陆夏小华还12月12日借支</t>
    <phoneticPr fontId="2" type="noConversion"/>
  </si>
  <si>
    <t>黄子航报销还借支</t>
    <phoneticPr fontId="19" type="noConversion"/>
  </si>
  <si>
    <t>盛杰还12月12日借支</t>
    <phoneticPr fontId="2" type="noConversion"/>
  </si>
  <si>
    <t>陆夏小华领佣金</t>
    <phoneticPr fontId="2" type="noConversion"/>
  </si>
  <si>
    <t>林凯收款挂账</t>
    <phoneticPr fontId="2" type="noConversion"/>
  </si>
  <si>
    <t>吴鑫奇</t>
    <phoneticPr fontId="2" type="noConversion"/>
  </si>
  <si>
    <t>吴鑫奇收款挂账 XIANGDONG ZHOU 阿福 AVU22/0000530</t>
    <phoneticPr fontId="2" type="noConversion"/>
  </si>
  <si>
    <t>吴鑫奇收款挂账 CASA SHAO LDA 徐新春 AVU22/0000532</t>
    <phoneticPr fontId="2" type="noConversion"/>
  </si>
  <si>
    <t>吴鑫奇收款挂账 FELIZELEITO UNIP. LDA 陈定保 UE22/0002637+AUE22/0003903+AUE22/0003925</t>
    <phoneticPr fontId="2" type="noConversion"/>
  </si>
  <si>
    <t>吴鑫奇收款挂账 XIAO WEI CHEN AVU22/0000518</t>
    <phoneticPr fontId="2" type="noConversion"/>
  </si>
  <si>
    <t>李田填单吴鑫奇核销挂账</t>
    <phoneticPr fontId="2" type="noConversion"/>
  </si>
  <si>
    <t>朱汛</t>
    <phoneticPr fontId="2" type="noConversion"/>
  </si>
  <si>
    <t>应付黄子航12月工资</t>
    <phoneticPr fontId="19" type="noConversion"/>
  </si>
  <si>
    <t>应付陆夏小华12月工资</t>
    <phoneticPr fontId="2" type="noConversion"/>
  </si>
  <si>
    <t>期初余额</t>
  </si>
  <si>
    <t>盛杰领11月工资</t>
    <phoneticPr fontId="2" type="noConversion"/>
  </si>
  <si>
    <t>应付盛杰12月工资</t>
    <phoneticPr fontId="2" type="noConversion"/>
  </si>
  <si>
    <t>吴建彬领11月现金工资</t>
    <phoneticPr fontId="2" type="noConversion"/>
  </si>
  <si>
    <t>应付吴建彬12月工资</t>
    <phoneticPr fontId="2" type="noConversion"/>
  </si>
  <si>
    <t>姚雄领11月工资</t>
    <phoneticPr fontId="2" type="noConversion"/>
  </si>
  <si>
    <t>应付姚雄12月工资</t>
    <phoneticPr fontId="2" type="noConversion"/>
  </si>
  <si>
    <t>期初余额</t>
    <phoneticPr fontId="2" type="noConversion"/>
  </si>
  <si>
    <t>张晓奇</t>
    <phoneticPr fontId="2" type="noConversion"/>
  </si>
  <si>
    <t>曾子洋</t>
    <phoneticPr fontId="2" type="noConversion"/>
  </si>
  <si>
    <t>应付曾子洋12月工资</t>
    <phoneticPr fontId="2" type="noConversion"/>
  </si>
  <si>
    <t>应付吴鑫奇12月工资</t>
    <phoneticPr fontId="2" type="noConversion"/>
  </si>
  <si>
    <t>应付詹乔风12月工资</t>
    <phoneticPr fontId="2" type="noConversion"/>
  </si>
  <si>
    <t>支付盛杰12月银行工资</t>
    <phoneticPr fontId="2" type="noConversion"/>
  </si>
  <si>
    <t>支付姚雄12月银行工资</t>
    <phoneticPr fontId="2" type="noConversion"/>
  </si>
  <si>
    <t>发放12月银行工资</t>
    <phoneticPr fontId="19" type="noConversion"/>
  </si>
  <si>
    <t>应付张晓奇12月工资</t>
    <phoneticPr fontId="2" type="noConversion"/>
  </si>
  <si>
    <t>支付张晓奇12月银行工资</t>
    <phoneticPr fontId="2" type="noConversion"/>
  </si>
  <si>
    <t>应付吴建彬2022-7月佣金</t>
  </si>
  <si>
    <t>应付吴建彬2022-8月佣金</t>
  </si>
  <si>
    <t>应付吴建彬2022-9月佣金</t>
  </si>
  <si>
    <t>应付吴建彬2022-10月佣金</t>
  </si>
  <si>
    <t>应付吴建彬2022-11月佣金</t>
  </si>
  <si>
    <t>应付吴建彬2022-12月佣金</t>
  </si>
  <si>
    <t>应付吴鑫奇2022-6月佣金</t>
  </si>
  <si>
    <t>应付吴鑫奇2022-7月佣金</t>
  </si>
  <si>
    <t>应付吴鑫奇2022-8月佣金</t>
  </si>
  <si>
    <t>应付吴鑫奇2022-9月佣金</t>
  </si>
  <si>
    <t>应付吴鑫奇2022-10月佣金</t>
  </si>
  <si>
    <t>应付吴鑫奇2022-11月佣金</t>
  </si>
  <si>
    <t>应付吴鑫奇2022-12月佣金</t>
    <phoneticPr fontId="2" type="noConversion"/>
  </si>
  <si>
    <t>应付詹乔风2022-10月佣金</t>
  </si>
  <si>
    <t>应付詹乔风2022-11月佣金</t>
  </si>
  <si>
    <t>应付詹乔风2022-12月佣金</t>
    <phoneticPr fontId="2" type="noConversion"/>
  </si>
  <si>
    <t>詹乔风领佣金</t>
  </si>
  <si>
    <t>吴建彬佣金抵扣手机差价</t>
    <phoneticPr fontId="2" type="noConversion"/>
  </si>
  <si>
    <t>盛杰出差借支</t>
    <phoneticPr fontId="2" type="noConversion"/>
  </si>
  <si>
    <t>陆夏小华借支</t>
    <phoneticPr fontId="2" type="noConversion"/>
  </si>
  <si>
    <t>盛杰还1月5日借支</t>
  </si>
  <si>
    <t>吴鑫奇现金支票交款，12月27日挂账林凯核销，冲回林凯挂账，2459.90+737.46+670</t>
    <phoneticPr fontId="2" type="noConversion"/>
  </si>
  <si>
    <t>陆夏小华还1月9日借支</t>
  </si>
  <si>
    <t>盛杰出差借支葡萄牙-SEVILLA-MALAGA</t>
  </si>
  <si>
    <t>姚雄还部分借款</t>
  </si>
  <si>
    <t>林凯报销12月费用</t>
  </si>
  <si>
    <t>林凯领取12月报销费用,12月报销的时候没有领报销费挂账</t>
  </si>
  <si>
    <t>陆夏小华领12月工资</t>
  </si>
  <si>
    <t>盛杰领12月现金工资</t>
  </si>
  <si>
    <t>姚雄领12月现金工资</t>
  </si>
  <si>
    <t>吴鑫奇领12月工资</t>
  </si>
  <si>
    <t>詹乔风领12月工资</t>
    <phoneticPr fontId="2" type="noConversion"/>
  </si>
  <si>
    <t>曾子洋领12月工资</t>
    <phoneticPr fontId="2" type="noConversion"/>
  </si>
  <si>
    <t>张晓奇领12月现金工资</t>
  </si>
  <si>
    <t>吴建彬领12月现金工资</t>
  </si>
  <si>
    <t>盛杰工资退回</t>
    <phoneticPr fontId="2" type="noConversion"/>
  </si>
  <si>
    <t>张微挂账销售退单</t>
    <phoneticPr fontId="2" type="noConversion"/>
  </si>
  <si>
    <t>盛杰还11月11日600，11月15日650</t>
    <phoneticPr fontId="2" type="noConversion"/>
  </si>
  <si>
    <t>姚雄交款，销售退货，无退单，业务员反映是客户货已退尚鸣，公司未收货，无退单，由姚雄推给客户</t>
    <phoneticPr fontId="2" type="noConversion"/>
  </si>
  <si>
    <t>2022年期末余额</t>
  </si>
  <si>
    <t>应付朱汛12月工资</t>
    <phoneticPr fontId="2" type="noConversion"/>
  </si>
  <si>
    <t>应付黄子航12月佣金</t>
    <phoneticPr fontId="19" type="noConversion"/>
  </si>
  <si>
    <t>应付黄子航2022年度绩效</t>
    <phoneticPr fontId="19" type="noConversion"/>
  </si>
  <si>
    <t>吴建彬佣金抵扣手机差价 (冲红.原单:YHDK000012769)</t>
    <phoneticPr fontId="2" type="noConversion"/>
  </si>
  <si>
    <t>陆夏小华领佣金</t>
    <phoneticPr fontId="2" type="noConversion"/>
  </si>
  <si>
    <t>支付盛杰12月银行工资(1月12日账户退回）</t>
    <phoneticPr fontId="2" type="noConversion"/>
  </si>
  <si>
    <t>章振庭报销黄子航换居留费用,需黄子航个人退回</t>
  </si>
  <si>
    <t>黄子航差旅费报销 暂冲个人借款</t>
  </si>
  <si>
    <t>陆夏小华还1月12日借支</t>
  </si>
  <si>
    <t>陆夏小华还1月18日借支</t>
  </si>
  <si>
    <t>盛杰还1月13日借支</t>
    <phoneticPr fontId="2" type="noConversion"/>
  </si>
  <si>
    <t>CASA DE ORO DE ALMONTE SL；UE22/0712；林凯挂账CASA DEL ORO 欠款 3672.11 147.14 180.75 45.75 挂账林凯员工欠款</t>
    <phoneticPr fontId="2" type="noConversion"/>
  </si>
  <si>
    <t>应付田也佣金（2022.9.1-9.9交款）</t>
  </si>
  <si>
    <t>应付田也佣金（2022.9.10-11.30交款）</t>
    <phoneticPr fontId="2" type="noConversion"/>
  </si>
  <si>
    <t>林凯领奖金</t>
    <phoneticPr fontId="2" type="noConversion"/>
  </si>
  <si>
    <t>应付林凯业绩超1M奖金</t>
    <phoneticPr fontId="2" type="noConversion"/>
  </si>
  <si>
    <t>应付黄子航1月工资</t>
    <phoneticPr fontId="19" type="noConversion"/>
  </si>
  <si>
    <t>应付陆夏小华1月工资</t>
    <phoneticPr fontId="2" type="noConversion"/>
  </si>
  <si>
    <t>应付盛杰1月工资</t>
    <phoneticPr fontId="2" type="noConversion"/>
  </si>
  <si>
    <t>应付吴建彬1月工资</t>
    <phoneticPr fontId="2" type="noConversion"/>
  </si>
  <si>
    <t>应付姚雄1月工资</t>
    <phoneticPr fontId="2" type="noConversion"/>
  </si>
  <si>
    <t>应付曾子洋1月工资</t>
    <phoneticPr fontId="2" type="noConversion"/>
  </si>
  <si>
    <t>应付吴鑫奇1月工资</t>
    <phoneticPr fontId="2" type="noConversion"/>
  </si>
  <si>
    <t>应付詹乔风1月工资</t>
    <phoneticPr fontId="2" type="noConversion"/>
  </si>
  <si>
    <t>张晓奇</t>
    <phoneticPr fontId="2" type="noConversion"/>
  </si>
  <si>
    <t>盛杰已收客户手机款,王梦梦向公司借支代买了手机，手机已经随客户货物发出，挂账盛杰</t>
  </si>
  <si>
    <t>陆夏小华米兰出差报销,部分不能报销挂个人往来</t>
  </si>
  <si>
    <t>盛杰佣金预支</t>
    <phoneticPr fontId="2" type="noConversion"/>
  </si>
  <si>
    <t>2021年期末余额</t>
  </si>
  <si>
    <t>应付吴鑫奇2023-1月佣金</t>
    <phoneticPr fontId="2" type="noConversion"/>
  </si>
  <si>
    <t>应付吴建彬2023-1月佣金</t>
    <phoneticPr fontId="2" type="noConversion"/>
  </si>
  <si>
    <t>应付陆夏小华2022-7月佣金</t>
  </si>
  <si>
    <t>应付陆夏小华2022-8月佣金</t>
  </si>
  <si>
    <t>应付陆夏小华2022-9月佣金</t>
  </si>
  <si>
    <t>应付陆夏小华2022-10月佣金</t>
  </si>
  <si>
    <t>应付陆夏小华2022-11月佣金</t>
  </si>
  <si>
    <t>应付陆夏小华2022-12月佣金</t>
  </si>
  <si>
    <t>应付陆夏小华2022-11月佣金（补提）</t>
  </si>
  <si>
    <t>应付陆夏小华2022-12月佣金（补提）</t>
  </si>
  <si>
    <t>应付陆夏小华2023-1月佣金</t>
    <phoneticPr fontId="2" type="noConversion"/>
  </si>
  <si>
    <t>应付盛杰2022-7月佣金</t>
  </si>
  <si>
    <t>应付盛杰2022-8月佣金</t>
  </si>
  <si>
    <t>应付盛杰2022-9月佣金</t>
  </si>
  <si>
    <t>应付盛杰2022-10月佣金</t>
  </si>
  <si>
    <t>应付盛杰2022-11月佣金</t>
  </si>
  <si>
    <t>应付盛杰2022-12月佣金</t>
  </si>
  <si>
    <t>应付盛杰2022-11月佣金（补提）</t>
  </si>
  <si>
    <t>应付盛杰2022-12月佣金（补提）</t>
  </si>
  <si>
    <t>应付盛杰2023-1月佣金</t>
    <phoneticPr fontId="2" type="noConversion"/>
  </si>
  <si>
    <t>盛杰领2022-9、10月佣金</t>
    <phoneticPr fontId="2" type="noConversion"/>
  </si>
  <si>
    <t>盛杰领2022-7、8月佣金</t>
    <phoneticPr fontId="2" type="noConversion"/>
  </si>
  <si>
    <t>应付盛杰7月工资</t>
    <phoneticPr fontId="2" type="noConversion"/>
  </si>
  <si>
    <t>盛杰领1月工资</t>
    <phoneticPr fontId="2" type="noConversion"/>
  </si>
  <si>
    <t>支付姚雄1月银行工资</t>
    <phoneticPr fontId="2" type="noConversion"/>
  </si>
  <si>
    <t>支付盛杰1月银行工资</t>
    <phoneticPr fontId="2" type="noConversion"/>
  </si>
  <si>
    <t>2023.02.06</t>
    <phoneticPr fontId="2" type="noConversion"/>
  </si>
  <si>
    <t>陆夏小华领1月工资</t>
    <phoneticPr fontId="2" type="noConversion"/>
  </si>
  <si>
    <t>应付张晓奇1月工资</t>
    <phoneticPr fontId="2" type="noConversion"/>
  </si>
  <si>
    <t>盛杰领1月工资（考勤计算21.5天更正为30天补发现金工资）</t>
    <phoneticPr fontId="2" type="noConversion"/>
  </si>
  <si>
    <t>曾子洋领1月工资</t>
    <phoneticPr fontId="2" type="noConversion"/>
  </si>
  <si>
    <t>詹乔风领1月工资</t>
    <phoneticPr fontId="2" type="noConversion"/>
  </si>
  <si>
    <t>业务员垫付客户退单款，从员工欠款转入营业外收入</t>
  </si>
  <si>
    <t>盛杰领取佣金</t>
  </si>
  <si>
    <t>黄子航领佣金</t>
  </si>
  <si>
    <t>詹乔风领12月佣金</t>
  </si>
  <si>
    <t>盛杰交手机款，2月2日盛杰已收客户手机款,王梦梦向公司借支代买了手机，手机已经随客户货物发出</t>
    <phoneticPr fontId="2" type="noConversion"/>
  </si>
  <si>
    <t>陆夏小华米兰出差报销,部分不能报销挂个人往来</t>
    <phoneticPr fontId="2" type="noConversion"/>
  </si>
  <si>
    <t>陆夏小华还2月1日借支</t>
  </si>
  <si>
    <t>盛杰还2月1日借支</t>
  </si>
  <si>
    <t>姚雄还借支</t>
  </si>
  <si>
    <t>姚雄领1月工资</t>
    <phoneticPr fontId="2" type="noConversion"/>
  </si>
  <si>
    <t>发放1月银行工资</t>
    <phoneticPr fontId="19" type="noConversion"/>
  </si>
  <si>
    <t>应付林凯1月工资</t>
    <phoneticPr fontId="2" type="noConversion"/>
  </si>
  <si>
    <t>应付林凯12月工资-扣减林凯老婆12月保险88.3</t>
    <phoneticPr fontId="2" type="noConversion"/>
  </si>
  <si>
    <t>应付林凯12月工资</t>
    <phoneticPr fontId="2" type="noConversion"/>
  </si>
  <si>
    <t>支付张晓奇1月银行工资</t>
    <phoneticPr fontId="2" type="noConversion"/>
  </si>
  <si>
    <t>LK202211</t>
    <phoneticPr fontId="2" type="noConversion"/>
  </si>
  <si>
    <t>LK202212</t>
    <phoneticPr fontId="2" type="noConversion"/>
  </si>
  <si>
    <t>支付林凯工资，以发票形式银行转账LK202211/12、LK202301（22年11月-23年1月发票）</t>
    <phoneticPr fontId="2" type="noConversion"/>
  </si>
  <si>
    <t>林凯借给公司1W+0.5W</t>
    <phoneticPr fontId="2" type="noConversion"/>
  </si>
  <si>
    <t>黄子航预支</t>
    <phoneticPr fontId="19" type="noConversion"/>
  </si>
  <si>
    <t>陆夏小华还2月8日借支</t>
  </si>
  <si>
    <t>吴建彬垫付客户退货</t>
  </si>
  <si>
    <t>还林凯现金</t>
  </si>
  <si>
    <t>支付日期</t>
  </si>
  <si>
    <t>2022.04.22</t>
  </si>
  <si>
    <t>2022.05.10</t>
  </si>
  <si>
    <t>2022.05.11</t>
  </si>
  <si>
    <t>2022.05.19</t>
  </si>
  <si>
    <t>2022.10.13</t>
  </si>
  <si>
    <t>2022.11.03</t>
  </si>
  <si>
    <t>2022.11.11</t>
  </si>
  <si>
    <t>2023.02.16</t>
  </si>
  <si>
    <t>LK202210</t>
    <phoneticPr fontId="2" type="noConversion"/>
  </si>
  <si>
    <t>LK202209</t>
    <phoneticPr fontId="2" type="noConversion"/>
  </si>
  <si>
    <t>LK202208</t>
    <phoneticPr fontId="2" type="noConversion"/>
  </si>
  <si>
    <t>LK202207</t>
    <phoneticPr fontId="2" type="noConversion"/>
  </si>
  <si>
    <t>吴建彬佣金转出交款,SHUANGFENG CHEN少收9.02</t>
    <phoneticPr fontId="2" type="noConversion"/>
  </si>
  <si>
    <t>陆夏小华领佣金</t>
    <phoneticPr fontId="2" type="noConversion"/>
  </si>
  <si>
    <t>张晓奇领1月工资</t>
    <phoneticPr fontId="2" type="noConversion"/>
  </si>
  <si>
    <t>盛杰还2月15日借支</t>
  </si>
  <si>
    <t>朱汛</t>
    <phoneticPr fontId="2" type="noConversion"/>
  </si>
  <si>
    <t>盛杰领佣金</t>
    <phoneticPr fontId="2" type="noConversion"/>
  </si>
  <si>
    <t>应付林凯4月工资,业绩80.24</t>
    <phoneticPr fontId="2" type="noConversion"/>
  </si>
  <si>
    <t>张智辉领8月工资扣除500后的余额</t>
  </si>
  <si>
    <t>张智辉预支工资</t>
    <phoneticPr fontId="2" type="noConversion"/>
  </si>
  <si>
    <t>应付张智辉2023-1月佣金</t>
    <phoneticPr fontId="2" type="noConversion"/>
  </si>
  <si>
    <t>张智辉领佣金</t>
    <phoneticPr fontId="2" type="noConversion"/>
  </si>
  <si>
    <t>应付张智辉2022-12月佣金</t>
    <phoneticPr fontId="2" type="noConversion"/>
  </si>
  <si>
    <t>张智辉领佣金</t>
  </si>
  <si>
    <t>应付张智辉2022-11月佣金</t>
  </si>
  <si>
    <t>业务员垫付客户退单款，从员工欠款转入营业外收入</t>
    <phoneticPr fontId="2" type="noConversion"/>
  </si>
  <si>
    <t>应付张智辉2022-10月佣金</t>
  </si>
  <si>
    <t>张智辉领佣金 OA审批</t>
  </si>
  <si>
    <t>杨君仪代领张智辉3月剩余工资</t>
    <phoneticPr fontId="2" type="noConversion"/>
  </si>
  <si>
    <t>张智辉领专职业务员剩余绩效</t>
  </si>
  <si>
    <t>张智辉工资抵扣借支</t>
  </si>
  <si>
    <t>应付张智辉2022-9月佣金</t>
  </si>
  <si>
    <t>RONG WANG的AUE22/0001892 退款金额2.3，这笔钱张智辉已经替公司垫付</t>
    <phoneticPr fontId="2" type="noConversion"/>
  </si>
  <si>
    <t>应付张智辉2022-8月绩效</t>
  </si>
  <si>
    <t>张智辉借支 退货垫款</t>
  </si>
  <si>
    <t>应付张智辉2022-7月绩效</t>
  </si>
  <si>
    <t>期初余额</t>
    <phoneticPr fontId="2" type="noConversion"/>
  </si>
  <si>
    <t>摘要</t>
    <phoneticPr fontId="2" type="noConversion"/>
  </si>
  <si>
    <t>日期</t>
    <phoneticPr fontId="2" type="noConversion"/>
  </si>
  <si>
    <t>员工欠款</t>
    <phoneticPr fontId="2" type="noConversion"/>
  </si>
  <si>
    <t>佣金详情</t>
    <phoneticPr fontId="2" type="noConversion"/>
  </si>
  <si>
    <t>业务员往来账总余额</t>
    <phoneticPr fontId="2" type="noConversion"/>
  </si>
  <si>
    <t>张智辉</t>
    <phoneticPr fontId="2" type="noConversion"/>
  </si>
  <si>
    <t>陆夏小华还2月14日借支</t>
  </si>
  <si>
    <t>FACTURA 01270139 DE ZHIHANG HUANG,黄子航换居留费用</t>
    <phoneticPr fontId="19" type="noConversion"/>
  </si>
  <si>
    <r>
      <t>22.9.1</t>
    </r>
    <r>
      <rPr>
        <sz val="12"/>
        <color theme="1"/>
        <rFont val="宋体"/>
        <family val="3"/>
        <charset val="134"/>
      </rPr>
      <t>专职转兼职；</t>
    </r>
    <r>
      <rPr>
        <sz val="12"/>
        <color theme="1"/>
        <rFont val="Calibri"/>
        <family val="2"/>
      </rPr>
      <t>23.2.1</t>
    </r>
    <r>
      <rPr>
        <sz val="12"/>
        <color theme="1"/>
        <rFont val="宋体"/>
        <family val="3"/>
        <charset val="134"/>
      </rPr>
      <t>兼职转专职</t>
    </r>
    <phoneticPr fontId="2" type="noConversion"/>
  </si>
  <si>
    <t>应付黄子航2月工资</t>
    <phoneticPr fontId="19" type="noConversion"/>
  </si>
  <si>
    <t>应付林凯2月工资</t>
    <phoneticPr fontId="2" type="noConversion"/>
  </si>
  <si>
    <t>应付陆夏小华2月工资</t>
    <phoneticPr fontId="2" type="noConversion"/>
  </si>
  <si>
    <t>应付盛杰2月工资</t>
    <phoneticPr fontId="2" type="noConversion"/>
  </si>
  <si>
    <t>应付吴建彬2月工资</t>
    <phoneticPr fontId="2" type="noConversion"/>
  </si>
  <si>
    <t>应付姚雄2月工资</t>
    <phoneticPr fontId="2" type="noConversion"/>
  </si>
  <si>
    <t>应付曾子洋2月工资</t>
    <phoneticPr fontId="2" type="noConversion"/>
  </si>
  <si>
    <t>应付张智辉3月工资</t>
  </si>
  <si>
    <t>张智辉预支3月工资</t>
  </si>
  <si>
    <t>张智辉3月银行工资</t>
  </si>
  <si>
    <t>应付张智辉4月工资</t>
  </si>
  <si>
    <t>张智辉领取4月工资</t>
  </si>
  <si>
    <t>应付张智辉5月工资</t>
  </si>
  <si>
    <t>张智辉5月银行工资</t>
  </si>
  <si>
    <t>张智辉领取5月工资</t>
  </si>
  <si>
    <t>应付张智辉6月工资</t>
  </si>
  <si>
    <t>张智辉6月银行工资</t>
  </si>
  <si>
    <t>张智辉领取6月工资</t>
  </si>
  <si>
    <t>应付张智辉7月工资</t>
  </si>
  <si>
    <t>张智辉领取7月工资</t>
  </si>
  <si>
    <t>张智辉7月银行工资</t>
  </si>
  <si>
    <t>张智辉8月银行工资</t>
  </si>
  <si>
    <t>应付张智辉8月工资</t>
  </si>
  <si>
    <t>应付张智辉2月工资</t>
    <phoneticPr fontId="2" type="noConversion"/>
  </si>
  <si>
    <t>应付吴鑫奇2月工资</t>
    <phoneticPr fontId="2" type="noConversion"/>
  </si>
  <si>
    <t>应付詹乔风2月工资</t>
    <phoneticPr fontId="2" type="noConversion"/>
  </si>
  <si>
    <t>吴鑫奇领1月工资</t>
  </si>
  <si>
    <t>吴鑫奇领2月工资</t>
  </si>
  <si>
    <t>詹乔风领2月工资</t>
  </si>
  <si>
    <t>姚雄领2月工资</t>
  </si>
  <si>
    <t>张智辉领2月工资</t>
  </si>
  <si>
    <t>曾子洋领2月现金工资</t>
    <phoneticPr fontId="2" type="noConversion"/>
  </si>
  <si>
    <t>支付林凯工资，以发票形式银行转账LK202302（23年2月发票）</t>
    <phoneticPr fontId="2" type="noConversion"/>
  </si>
  <si>
    <t>LK202301</t>
    <phoneticPr fontId="2" type="noConversion"/>
  </si>
  <si>
    <t>LK202302</t>
    <phoneticPr fontId="2" type="noConversion"/>
  </si>
  <si>
    <t>2023.03.07</t>
    <phoneticPr fontId="2" type="noConversion"/>
  </si>
  <si>
    <t>陆夏小华领2月工资</t>
    <phoneticPr fontId="2" type="noConversion"/>
  </si>
  <si>
    <t>应付黄子航1月佣金</t>
    <phoneticPr fontId="19" type="noConversion"/>
  </si>
  <si>
    <t>应付黄子航2月佣金</t>
    <phoneticPr fontId="19" type="noConversion"/>
  </si>
  <si>
    <t>应付林凯2023年1月佣金</t>
    <phoneticPr fontId="2" type="noConversion"/>
  </si>
  <si>
    <t>应付林凯2023年2月佣金</t>
    <phoneticPr fontId="2" type="noConversion"/>
  </si>
  <si>
    <t>应付陆夏小华2023-2月佣金</t>
    <phoneticPr fontId="2" type="noConversion"/>
  </si>
  <si>
    <t>应付盛杰2023-2月佣金</t>
    <phoneticPr fontId="2" type="noConversion"/>
  </si>
  <si>
    <t>应付吴建彬2023-2月佣金</t>
    <phoneticPr fontId="2" type="noConversion"/>
  </si>
  <si>
    <t>吴建彬</t>
    <phoneticPr fontId="2" type="noConversion"/>
  </si>
  <si>
    <t>应付姚雄2023-2月佣金</t>
    <phoneticPr fontId="2" type="noConversion"/>
  </si>
  <si>
    <t>应付吴鑫奇2023-2月佣金</t>
    <phoneticPr fontId="2" type="noConversion"/>
  </si>
  <si>
    <t>应付詹乔风20223-2月佣金</t>
    <phoneticPr fontId="2" type="noConversion"/>
  </si>
  <si>
    <t>吴鑫奇领佣金</t>
    <phoneticPr fontId="2" type="noConversion"/>
  </si>
  <si>
    <t>陆夏小华还3月3日借支</t>
  </si>
  <si>
    <t>黄子航还3月6日借支</t>
    <phoneticPr fontId="19" type="noConversion"/>
  </si>
  <si>
    <t>陆夏小华还3月10日借支</t>
    <phoneticPr fontId="2" type="noConversion"/>
  </si>
  <si>
    <t>陆夏小华还3月14日出差借支</t>
  </si>
  <si>
    <t>CASA DEL ORO DE ALMONTE SL UE22/0712 林凯挂账CASA DEL ORO 欠款 3672.11 147.14 180.75 45.75 挂账林凯员工欠款</t>
  </si>
  <si>
    <t>林凯领工资</t>
    <phoneticPr fontId="2" type="noConversion"/>
  </si>
  <si>
    <t>支付盛杰2月银行工资</t>
    <phoneticPr fontId="2" type="noConversion"/>
  </si>
  <si>
    <t>发放2月银行工资</t>
    <phoneticPr fontId="19" type="noConversion"/>
  </si>
  <si>
    <t>支付姚雄2月银行工资</t>
    <phoneticPr fontId="2" type="noConversion"/>
  </si>
  <si>
    <t>林凯工资，YUXI PENG 2023.02月NOMINA</t>
    <phoneticPr fontId="2" type="noConversion"/>
  </si>
  <si>
    <t>2023.03.06</t>
    <phoneticPr fontId="2" type="noConversion"/>
  </si>
  <si>
    <t>应付林凯1月工资-扣减彭雨溪1月保险521.88、工人税67.07</t>
  </si>
  <si>
    <t>应付林凯2月工资-扣减彭雨溪2月保险521.88、工人税67.07</t>
  </si>
  <si>
    <t>张简平</t>
    <phoneticPr fontId="2" type="noConversion"/>
  </si>
  <si>
    <t>支付张简平2月银行工资</t>
  </si>
  <si>
    <t>应付张简平1月工资</t>
  </si>
  <si>
    <t>应付张简平2月工资</t>
  </si>
  <si>
    <t>张简平领1月工资</t>
    <phoneticPr fontId="2" type="noConversion"/>
  </si>
  <si>
    <t>张简平领2月工资</t>
    <phoneticPr fontId="2" type="noConversion"/>
  </si>
  <si>
    <t>支付张简平1月银行工资</t>
    <phoneticPr fontId="2" type="noConversion"/>
  </si>
  <si>
    <t>考勤计算21.5天更正为30天补发现金工资</t>
    <phoneticPr fontId="2" type="noConversion"/>
  </si>
  <si>
    <t>张简平出差借支</t>
  </si>
  <si>
    <t>张简平还1月23日借支</t>
  </si>
  <si>
    <t>张简平还2月14日借支</t>
  </si>
  <si>
    <t>应付张智辉2023-2月佣金</t>
    <phoneticPr fontId="2" type="noConversion"/>
  </si>
  <si>
    <t>吴建彬佣金工资核销客户欠款 工资转出交款</t>
  </si>
  <si>
    <t>吴建彬佣金工资核销客户欠款  佣金转出交款</t>
  </si>
  <si>
    <t>销售填单 吴建彬退货 挂账</t>
  </si>
  <si>
    <t>陆夏小华还3月15日借支</t>
  </si>
  <si>
    <t>张简平还3月13日借支</t>
  </si>
  <si>
    <t>张简平出差借支 另走流程</t>
  </si>
  <si>
    <t>陆夏小华还3月21日借支</t>
  </si>
  <si>
    <t>陆夏小华领佣金</t>
  </si>
  <si>
    <t>张简平还2月28日借支</t>
  </si>
  <si>
    <t>张简平出差借支</t>
    <phoneticPr fontId="2" type="noConversion"/>
  </si>
  <si>
    <t>应付黄子航3月佣金</t>
    <phoneticPr fontId="19" type="noConversion"/>
  </si>
  <si>
    <t>应付陆夏小华2023-3月佣金</t>
    <phoneticPr fontId="2" type="noConversion"/>
  </si>
  <si>
    <t>应付盛杰2023-3月佣金</t>
    <phoneticPr fontId="2" type="noConversion"/>
  </si>
  <si>
    <t>应付姚雄2023-3月佣金</t>
    <phoneticPr fontId="2" type="noConversion"/>
  </si>
  <si>
    <t>应付张智辉2023-3月佣金</t>
    <phoneticPr fontId="2" type="noConversion"/>
  </si>
  <si>
    <t>应付吴鑫奇2023-3月佣金</t>
    <phoneticPr fontId="2" type="noConversion"/>
  </si>
  <si>
    <t>应付林凯2023年3月佣金</t>
    <phoneticPr fontId="2" type="noConversion"/>
  </si>
  <si>
    <t>应付张简平3月工资</t>
    <phoneticPr fontId="2" type="noConversion"/>
  </si>
  <si>
    <t>应付林凯3月工资</t>
    <phoneticPr fontId="2" type="noConversion"/>
  </si>
  <si>
    <t>应付林凯3月工资-扣减彭雨溪3月保险521.88、工人税67.07</t>
    <phoneticPr fontId="2" type="noConversion"/>
  </si>
  <si>
    <t>应付黄子航3月工资</t>
    <phoneticPr fontId="19" type="noConversion"/>
  </si>
  <si>
    <t>应付陆夏小华3月工资</t>
    <phoneticPr fontId="2" type="noConversion"/>
  </si>
  <si>
    <t>应付姚雄3月工资</t>
    <phoneticPr fontId="2" type="noConversion"/>
  </si>
  <si>
    <t>应付张智辉3月工资</t>
    <phoneticPr fontId="2" type="noConversion"/>
  </si>
  <si>
    <t>应付吴鑫奇3月工资</t>
    <phoneticPr fontId="2" type="noConversion"/>
  </si>
  <si>
    <t>应付詹乔风3月工资</t>
    <phoneticPr fontId="2" type="noConversion"/>
  </si>
  <si>
    <t>员工往来账目余额调整（徐进应付工资1356.92中提1200冲减黄子航往来欠款，其余红冲费用）</t>
  </si>
  <si>
    <t>徐进应付工资1356.92中提1200冲减黄子航往来欠款</t>
    <phoneticPr fontId="19" type="noConversion"/>
  </si>
  <si>
    <t>员工往来账目余额调整（朱汛）</t>
  </si>
  <si>
    <t>员工往来账目余额调整（张微）</t>
  </si>
  <si>
    <t>员工往来账目余额调整</t>
  </si>
  <si>
    <t>姚雄领佣金</t>
  </si>
  <si>
    <t>林凯工资，YUXI PENG 2023.01月NOMINA</t>
    <phoneticPr fontId="2" type="noConversion"/>
  </si>
  <si>
    <t>姚雄领3月工资</t>
    <phoneticPr fontId="2" type="noConversion"/>
  </si>
  <si>
    <t>陆夏小华领3月工资</t>
    <phoneticPr fontId="2" type="noConversion"/>
  </si>
  <si>
    <t>发放3月银行工资</t>
    <phoneticPr fontId="19" type="noConversion"/>
  </si>
  <si>
    <t>支付姚雄3月银行工资</t>
    <phoneticPr fontId="2" type="noConversion"/>
  </si>
  <si>
    <t>2023.04.05</t>
    <phoneticPr fontId="2" type="noConversion"/>
  </si>
  <si>
    <t>林凯工资，YUXI PENG 2023.03月NOMINA</t>
    <phoneticPr fontId="2" type="noConversion"/>
  </si>
  <si>
    <t>支付林凯3月银行工资</t>
    <phoneticPr fontId="2" type="noConversion"/>
  </si>
  <si>
    <t>支付张简平3月银行工资</t>
    <phoneticPr fontId="2" type="noConversion"/>
  </si>
  <si>
    <t>应付吴建彬2023-3月佣金</t>
    <phoneticPr fontId="2" type="noConversion"/>
  </si>
  <si>
    <t>詹乔风领3月工资</t>
  </si>
  <si>
    <t>张简平领3月现金工资</t>
  </si>
  <si>
    <t>张简平还3月28日借支</t>
    <phoneticPr fontId="2" type="noConversion"/>
  </si>
  <si>
    <t>陆夏小华还4月11日借支</t>
  </si>
  <si>
    <t>林凯报销 车辆0487 JYZ MAPFRE 保险2022年6月2日个人银行支付 转章海团队承担</t>
  </si>
  <si>
    <t>姚雄填单核销挂账 佣金转出交款</t>
    <phoneticPr fontId="2" type="noConversion"/>
  </si>
  <si>
    <t>盛杰领2月现金工资</t>
  </si>
  <si>
    <t>盛杰还4月12日借支</t>
  </si>
  <si>
    <t>黄子航借支  陆夏小华代领</t>
  </si>
  <si>
    <t>詹乔风佣金付客户戴海亮礼品差价  ORIENTE PERFEITO LDA 戴海亮</t>
    <phoneticPr fontId="2" type="noConversion"/>
  </si>
  <si>
    <t>黄子航内岛出差借支</t>
  </si>
  <si>
    <t>黄子航费用预支</t>
  </si>
  <si>
    <t>陆夏小华还4月19日借支</t>
  </si>
  <si>
    <t>盛杰还4月18日出差借支</t>
  </si>
  <si>
    <t>吴建彬结算工资  领佣金余额</t>
  </si>
  <si>
    <t>吴建彬结算工资  领工资余额</t>
  </si>
  <si>
    <t>张简平</t>
    <phoneticPr fontId="2" type="noConversion"/>
  </si>
  <si>
    <t>应付张简平4月工资</t>
    <phoneticPr fontId="2" type="noConversion"/>
  </si>
  <si>
    <t>应付林凯4月工资</t>
    <phoneticPr fontId="2" type="noConversion"/>
  </si>
  <si>
    <t>应付林凯4月工资-扣减彭雨溪4月保险521.88、工人税67.07</t>
    <phoneticPr fontId="2" type="noConversion"/>
  </si>
  <si>
    <t>林凯工资，YUXI PENG 2023.04月NOMINA</t>
    <phoneticPr fontId="2" type="noConversion"/>
  </si>
  <si>
    <t>支付林凯4月银行工资</t>
    <phoneticPr fontId="2" type="noConversion"/>
  </si>
  <si>
    <t>2023.05.05</t>
    <phoneticPr fontId="2" type="noConversion"/>
  </si>
  <si>
    <t>应付黄子航4月工资</t>
    <phoneticPr fontId="19" type="noConversion"/>
  </si>
  <si>
    <t>发放4月银行工资</t>
    <phoneticPr fontId="19" type="noConversion"/>
  </si>
  <si>
    <t>应付陆夏小华4月工资</t>
    <phoneticPr fontId="2" type="noConversion"/>
  </si>
  <si>
    <t>应付盛杰4月工资</t>
  </si>
  <si>
    <t>支付盛杰4月银行工资</t>
  </si>
  <si>
    <t>应付姚雄4月工资</t>
  </si>
  <si>
    <t>张智辉</t>
    <phoneticPr fontId="2" type="noConversion"/>
  </si>
  <si>
    <t>应付吴鑫奇4月工资</t>
    <phoneticPr fontId="2" type="noConversion"/>
  </si>
  <si>
    <t>应付詹乔风4月工资</t>
    <phoneticPr fontId="2" type="noConversion"/>
  </si>
  <si>
    <t>孙岩成领3月工资</t>
    <phoneticPr fontId="2" type="noConversion"/>
  </si>
  <si>
    <t>应付孙岩成3月工资</t>
    <phoneticPr fontId="2" type="noConversion"/>
  </si>
  <si>
    <t>孙岩成领1月工资</t>
    <phoneticPr fontId="2" type="noConversion"/>
  </si>
  <si>
    <t>孙岩成佣金转出 垫付活动差额</t>
  </si>
  <si>
    <t>应付孙岩成1月工资</t>
    <phoneticPr fontId="2" type="noConversion"/>
  </si>
  <si>
    <t>孙岩成领佣金</t>
  </si>
  <si>
    <t>孙岩成领12月工资</t>
  </si>
  <si>
    <t>应付孙岩成2023-3月佣金</t>
    <phoneticPr fontId="2" type="noConversion"/>
  </si>
  <si>
    <t>应付孙岩成2023-2月佣金</t>
    <phoneticPr fontId="2" type="noConversion"/>
  </si>
  <si>
    <t>孙岩成领佣金</t>
    <phoneticPr fontId="2" type="noConversion"/>
  </si>
  <si>
    <t>应付孙岩成12月工资</t>
    <phoneticPr fontId="2" type="noConversion"/>
  </si>
  <si>
    <t>应付孙岩成2023-1月佣金</t>
    <phoneticPr fontId="2" type="noConversion"/>
  </si>
  <si>
    <t>孙岩成领11月现金工资</t>
    <phoneticPr fontId="2" type="noConversion"/>
  </si>
  <si>
    <t>应付孙岩成11月工资</t>
    <phoneticPr fontId="2" type="noConversion"/>
  </si>
  <si>
    <t>孙岩成出差借支</t>
  </si>
  <si>
    <t>孙岩成领10月现金工资</t>
    <phoneticPr fontId="2" type="noConversion"/>
  </si>
  <si>
    <t>孙岩成还1月27日借支</t>
  </si>
  <si>
    <t>应付孙岩成2022-12月佣金</t>
    <phoneticPr fontId="2" type="noConversion"/>
  </si>
  <si>
    <t>应付孙岩成10月工资</t>
  </si>
  <si>
    <t>孙岩成预支工资</t>
    <phoneticPr fontId="2" type="noConversion"/>
  </si>
  <si>
    <t>应付孙岩成2022-11月佣金</t>
    <phoneticPr fontId="2" type="noConversion"/>
  </si>
  <si>
    <t>孙岩成</t>
    <phoneticPr fontId="2" type="noConversion"/>
  </si>
  <si>
    <t>23.1.25专职转兼职；23.4.24转大客户部</t>
  </si>
  <si>
    <t>应付孙岩成4月工资</t>
    <phoneticPr fontId="2" type="noConversion"/>
  </si>
  <si>
    <t>支付吴鑫奇4月银行工资</t>
    <phoneticPr fontId="2" type="noConversion"/>
  </si>
  <si>
    <t>支付吴鑫奇3月银行工资</t>
    <phoneticPr fontId="2" type="noConversion"/>
  </si>
  <si>
    <t>黄子航还4月24日内岛出差客情借支</t>
  </si>
  <si>
    <t>吴建彬结算工资 员工欠款转出</t>
  </si>
  <si>
    <t>应付姚雄2023-4月佣金</t>
    <phoneticPr fontId="2" type="noConversion"/>
  </si>
  <si>
    <t>应付张智辉2023-4月佣金</t>
    <phoneticPr fontId="2" type="noConversion"/>
  </si>
  <si>
    <t>应付林凯2023年4月佣金</t>
    <phoneticPr fontId="2" type="noConversion"/>
  </si>
  <si>
    <t>应付吴鑫奇2023-4月佣金</t>
    <phoneticPr fontId="2" type="noConversion"/>
  </si>
  <si>
    <t>应付孙岩成2023-4月佣金</t>
    <phoneticPr fontId="2" type="noConversion"/>
  </si>
  <si>
    <t>应付黄子航4月佣金</t>
    <phoneticPr fontId="19" type="noConversion"/>
  </si>
  <si>
    <t>应付陆夏小华2023-4月佣金</t>
    <phoneticPr fontId="2" type="noConversion"/>
  </si>
  <si>
    <t>应付吴建彬2023-4月佣金</t>
    <phoneticPr fontId="2" type="noConversion"/>
  </si>
  <si>
    <t>22.9.1专职转兼职；23.2.1兼职转专职</t>
  </si>
  <si>
    <t>张简平还4月17日借支</t>
  </si>
  <si>
    <t>林凯领佣金</t>
  </si>
  <si>
    <t>张简平领4月现金工资</t>
    <phoneticPr fontId="2" type="noConversion"/>
  </si>
  <si>
    <t>支付张简平4月银行工资</t>
    <phoneticPr fontId="2" type="noConversion"/>
  </si>
  <si>
    <t>陆夏小华领4月工资</t>
    <phoneticPr fontId="2" type="noConversion"/>
  </si>
  <si>
    <t>盛杰领4月现金工资</t>
    <phoneticPr fontId="2" type="noConversion"/>
  </si>
  <si>
    <t>姚雄领4月工资</t>
    <phoneticPr fontId="2" type="noConversion"/>
  </si>
  <si>
    <t>詹乔风领4月现金工资</t>
  </si>
  <si>
    <t>吴鑫奇领4月现金工资</t>
  </si>
  <si>
    <t>吴鑫奇领3月现金工资,1 2月银行工资转发1548.37，实际领2450-1546.37=901.63</t>
    <phoneticPr fontId="2" type="noConversion"/>
  </si>
  <si>
    <t>孙岩成领4月工资</t>
    <phoneticPr fontId="2" type="noConversion"/>
  </si>
  <si>
    <t>支付吴鑫奇1月银行工资</t>
    <phoneticPr fontId="2" type="noConversion"/>
  </si>
  <si>
    <t>支付吴鑫奇2月银行工资</t>
    <phoneticPr fontId="2" type="noConversion"/>
  </si>
  <si>
    <t>黄子航结清往来账  退还工资</t>
  </si>
  <si>
    <t>黄子航结清往来账 领佣金</t>
  </si>
  <si>
    <t>陆夏小华还4月25日借支</t>
  </si>
  <si>
    <t>孙岩成还4月24日借支</t>
  </si>
  <si>
    <t>陆夏小华还5月8日借支</t>
  </si>
  <si>
    <t>陆夏小华出差借支 已走审批流程</t>
  </si>
  <si>
    <t>詹乔风核销客户欠款 挂账 垫付退货款</t>
  </si>
  <si>
    <t>黄子航结清往来账 还员工欠款</t>
  </si>
  <si>
    <r>
      <t xml:space="preserve">PT </t>
    </r>
    <r>
      <rPr>
        <sz val="12"/>
        <color theme="1"/>
        <rFont val="宋体"/>
        <family val="3"/>
        <charset val="134"/>
      </rPr>
      <t/>
    </r>
    <phoneticPr fontId="2" type="noConversion"/>
  </si>
  <si>
    <t>应付盛杰2023-4月佣金</t>
    <phoneticPr fontId="2" type="noConversion"/>
  </si>
  <si>
    <t>姚雄领4月补发工资</t>
  </si>
  <si>
    <t>孙岩成还5月10日借支</t>
  </si>
  <si>
    <t>文员填单核销挂账詹乔风</t>
  </si>
  <si>
    <t>盛杰还5月10日出差借支</t>
    <phoneticPr fontId="2" type="noConversion"/>
  </si>
  <si>
    <t>詹乔风销账挂账  ORIENTE PERFEITO LDA 戴海亮  FT 23/0130</t>
    <phoneticPr fontId="2" type="noConversion"/>
  </si>
  <si>
    <t>陆夏小华领佣金</t>
    <phoneticPr fontId="2" type="noConversion"/>
  </si>
  <si>
    <t>孙岩成还5月15日借支</t>
    <phoneticPr fontId="2" type="noConversion"/>
  </si>
  <si>
    <t>陆夏小华还5月10日借支</t>
  </si>
  <si>
    <t>李田填单核销吴鑫奇客户欠款  吴鑫奇佣金转出交款</t>
  </si>
  <si>
    <t>陆夏小华还5月22日借支</t>
  </si>
  <si>
    <t>陆夏小华和孙岩成出差借支</t>
  </si>
  <si>
    <t>孙岩成还5月22日借支</t>
  </si>
  <si>
    <t>应付林凯5月工资</t>
    <phoneticPr fontId="2" type="noConversion"/>
  </si>
  <si>
    <t>应付林凯5月工资-扣减彭雨溪5月保险521.88、工人税67.07</t>
  </si>
  <si>
    <t>林凯工资，YUXI PENG 2023.05月NOMINA</t>
    <phoneticPr fontId="2" type="noConversion"/>
  </si>
  <si>
    <t>2023.06.05</t>
    <phoneticPr fontId="2" type="noConversion"/>
  </si>
  <si>
    <t>应付黄子航5月工资</t>
    <phoneticPr fontId="19" type="noConversion"/>
  </si>
  <si>
    <t>应付陆夏小华5月工资</t>
    <phoneticPr fontId="2" type="noConversion"/>
  </si>
  <si>
    <t>应付盛杰5月工资</t>
    <phoneticPr fontId="2" type="noConversion"/>
  </si>
  <si>
    <t>应付孙岩成5月工资</t>
    <phoneticPr fontId="2" type="noConversion"/>
  </si>
  <si>
    <t>应付姚雄5月工资</t>
    <phoneticPr fontId="2" type="noConversion"/>
  </si>
  <si>
    <t>应付吴鑫奇5月工资</t>
    <phoneticPr fontId="2" type="noConversion"/>
  </si>
  <si>
    <t>应付詹乔风5月工资</t>
    <phoneticPr fontId="2" type="noConversion"/>
  </si>
  <si>
    <t>盛杰领5月现金工资</t>
    <phoneticPr fontId="2" type="noConversion"/>
  </si>
  <si>
    <t>孙岩成领5月工资</t>
    <phoneticPr fontId="2" type="noConversion"/>
  </si>
  <si>
    <t>姚雄领5月工资</t>
    <phoneticPr fontId="2" type="noConversion"/>
  </si>
  <si>
    <t>陆夏小华领5月工资</t>
    <phoneticPr fontId="2" type="noConversion"/>
  </si>
  <si>
    <t>支付陆夏小华5月银行工资</t>
    <phoneticPr fontId="2" type="noConversion"/>
  </si>
  <si>
    <t>发放5月银行工资</t>
    <phoneticPr fontId="19" type="noConversion"/>
  </si>
  <si>
    <t>支付盛杰5月银行工资</t>
    <phoneticPr fontId="2" type="noConversion"/>
  </si>
  <si>
    <t>支付孙岩成5月银行工资</t>
    <phoneticPr fontId="2" type="noConversion"/>
  </si>
  <si>
    <t>支付林凯5月银行工资</t>
    <phoneticPr fontId="2" type="noConversion"/>
  </si>
  <si>
    <t>应付黄子航5月佣金</t>
    <phoneticPr fontId="19" type="noConversion"/>
  </si>
  <si>
    <t>应付林凯2023年5月佣金</t>
    <phoneticPr fontId="2" type="noConversion"/>
  </si>
  <si>
    <t>应付盛杰2023-5月佣金</t>
    <phoneticPr fontId="2" type="noConversion"/>
  </si>
  <si>
    <t>应付姚雄2023-5月佣金</t>
    <phoneticPr fontId="2" type="noConversion"/>
  </si>
  <si>
    <t>应付吴鑫奇2023-5月佣金</t>
    <phoneticPr fontId="2" type="noConversion"/>
  </si>
  <si>
    <t>应付詹乔风2023-1月佣金</t>
    <phoneticPr fontId="2" type="noConversion"/>
  </si>
  <si>
    <t>应付詹乔风2023-3月佣金</t>
    <phoneticPr fontId="2" type="noConversion"/>
  </si>
  <si>
    <t>应付詹乔风2023-4月佣金</t>
    <phoneticPr fontId="2" type="noConversion"/>
  </si>
  <si>
    <t>应付詹乔风2023-5月佣金</t>
    <phoneticPr fontId="2" type="noConversion"/>
  </si>
  <si>
    <t>应付孙岩成2023-5月佣金</t>
    <phoneticPr fontId="2" type="noConversion"/>
  </si>
  <si>
    <t>盛杰还4月25日借支</t>
  </si>
  <si>
    <t>孙岩成差旅费借支</t>
  </si>
  <si>
    <t>CHEQUE NUM. 6103027   LIBINXU S.L  UE23/0994   吴建彬已工资抵扣AUE23/0107，挂账吴建彬</t>
    <phoneticPr fontId="2" type="noConversion"/>
  </si>
  <si>
    <t>陆夏小华还5月30日借支</t>
  </si>
  <si>
    <t>孙岩成还6月5日借支</t>
  </si>
  <si>
    <t>詹乔风领5月现金工资</t>
    <phoneticPr fontId="2" type="noConversion"/>
  </si>
  <si>
    <t>吴建彬结算退款往来 退货结算佣金</t>
    <phoneticPr fontId="2" type="noConversion"/>
  </si>
  <si>
    <t>吴建彬结算退款往来 结算佣金</t>
    <phoneticPr fontId="2" type="noConversion"/>
  </si>
  <si>
    <t>姚雄领佣金</t>
    <phoneticPr fontId="2" type="noConversion"/>
  </si>
  <si>
    <t>林凯代吴鑫奇领5月现金工资</t>
  </si>
  <si>
    <t>支付吴鑫奇5月银行工资</t>
    <phoneticPr fontId="2" type="noConversion"/>
  </si>
  <si>
    <t>吴建彬结算退款往来 结算员工欠款</t>
    <phoneticPr fontId="2" type="noConversion"/>
  </si>
  <si>
    <t>盛杰还6月6日借支</t>
  </si>
  <si>
    <t>应付吴建彬2023-5月佣金</t>
    <phoneticPr fontId="2" type="noConversion"/>
  </si>
  <si>
    <t>专职业务员</t>
    <phoneticPr fontId="2" type="noConversion"/>
  </si>
  <si>
    <t>盛杰还6月13日借支</t>
  </si>
  <si>
    <t>孙岩成还6月9日借支</t>
  </si>
  <si>
    <t>孙岩成还6月20日借支</t>
  </si>
  <si>
    <t>陆夏小华还6月9日借支</t>
  </si>
  <si>
    <t>陆夏小华还6月6日出差借支</t>
  </si>
  <si>
    <t>陆夏小华外岛出差借支</t>
  </si>
  <si>
    <t>黄子航手机漫游费交回公司  梦梦确认500</t>
  </si>
  <si>
    <t>陆夏小华还6月20日借支</t>
  </si>
  <si>
    <t>孙岩成 陆夏小华出差借支</t>
  </si>
  <si>
    <t>黄子航个人律师楼RENTA费用</t>
  </si>
  <si>
    <t>盛杰还6月19日借支</t>
  </si>
  <si>
    <t>詹乔风销账挂账  ORIENTE PERFEITO LDA 戴海亮  FT 23/0130 (冲红.原单:YHDK000015509)  詹乔风6月28日交支票</t>
  </si>
  <si>
    <t>林凯挂账核销FOLIA欠款 AVU23 0046 已收6506.86未交回公司，AVU22 503客户重复抵扣。退款没有给客户 6506.86+44.32+1.02</t>
  </si>
  <si>
    <t>应付盛杰6月工资</t>
    <phoneticPr fontId="2" type="noConversion"/>
  </si>
  <si>
    <t>应付陆夏小华6月工资</t>
    <phoneticPr fontId="2" type="noConversion"/>
  </si>
  <si>
    <t>应付孙岩成6月工资</t>
    <phoneticPr fontId="2" type="noConversion"/>
  </si>
  <si>
    <t>应付林凯6月工资</t>
    <phoneticPr fontId="2" type="noConversion"/>
  </si>
  <si>
    <t>应付林凯6月工资-扣减彭雨溪6月保险521.88、工人税67.07</t>
  </si>
  <si>
    <t>林凯工资，YUXI PENG 2023.06月NOMINA</t>
  </si>
  <si>
    <t>陈小九</t>
    <phoneticPr fontId="2" type="noConversion"/>
  </si>
  <si>
    <t>应付陈小九6月工资</t>
    <phoneticPr fontId="2" type="noConversion"/>
  </si>
  <si>
    <t>应付姚雄6月工资</t>
    <phoneticPr fontId="2" type="noConversion"/>
  </si>
  <si>
    <t>应付吴鑫奇6月工资</t>
    <phoneticPr fontId="2" type="noConversion"/>
  </si>
  <si>
    <t>2023.07.05</t>
    <phoneticPr fontId="2" type="noConversion"/>
  </si>
  <si>
    <t>支付陆夏小华6月银行工资</t>
    <phoneticPr fontId="2" type="noConversion"/>
  </si>
  <si>
    <t>支付盛杰6月银行工资</t>
    <phoneticPr fontId="2" type="noConversion"/>
  </si>
  <si>
    <t>支付孙岩成6月银行工资</t>
    <phoneticPr fontId="2" type="noConversion"/>
  </si>
  <si>
    <t>支付林凯6月银行工资</t>
    <phoneticPr fontId="2" type="noConversion"/>
  </si>
  <si>
    <t>姚雄领6月工资</t>
    <phoneticPr fontId="2" type="noConversion"/>
  </si>
  <si>
    <t>姚雄代孙岩成领6月现金工资</t>
  </si>
  <si>
    <t>盛杰领6月现金工资</t>
    <phoneticPr fontId="2" type="noConversion"/>
  </si>
  <si>
    <t>支付吴鑫奇6月银行工资</t>
    <phoneticPr fontId="2" type="noConversion"/>
  </si>
  <si>
    <t>盛杰领佣金</t>
  </si>
  <si>
    <t>孙岩成还6月26日借支</t>
  </si>
  <si>
    <t>黄子航代陆夏小华现金交款 KASANA实际16170，少收46，挂账陆夏小华</t>
  </si>
  <si>
    <t>黄子航出差预支</t>
  </si>
  <si>
    <t>林凯收FOLIA货款6506.52之前挂账现转出代公司支付章海车款</t>
  </si>
  <si>
    <t>林凯代公司支付章海车款  扣除货款另外垫付66.19   挂账林凯</t>
  </si>
  <si>
    <t>应付林凯2023年6月佣金</t>
    <phoneticPr fontId="2" type="noConversion"/>
  </si>
  <si>
    <t>应付孙岩成2023-6月佣金</t>
    <phoneticPr fontId="2" type="noConversion"/>
  </si>
  <si>
    <t>应付黄子航6月佣金</t>
    <phoneticPr fontId="19" type="noConversion"/>
  </si>
  <si>
    <t>应付陆夏小华2023-5月佣金（二批）</t>
    <phoneticPr fontId="2" type="noConversion"/>
  </si>
  <si>
    <t>应付陆夏小华2023-6月佣金（二批）</t>
    <phoneticPr fontId="2" type="noConversion"/>
  </si>
  <si>
    <t>应付盛杰2023-6月佣金</t>
    <phoneticPr fontId="2" type="noConversion"/>
  </si>
  <si>
    <t>应付姚雄2023-6月佣金</t>
    <phoneticPr fontId="2" type="noConversion"/>
  </si>
  <si>
    <t>应付吴鑫奇2023-6月佣金</t>
    <phoneticPr fontId="2" type="noConversion"/>
  </si>
  <si>
    <t>应付詹乔风2023-6月佣金</t>
    <phoneticPr fontId="2" type="noConversion"/>
  </si>
  <si>
    <t>黄子航填单往来账核销张智辉欠款 张智辉佣金转出交款</t>
  </si>
  <si>
    <t>吴鑫奇领6月现金工资</t>
  </si>
  <si>
    <t>吴鑫奇交回银行工资多发部分</t>
  </si>
  <si>
    <t>黄子航填单往来账核销张智辉欠款  张智辉3月工资转出交款</t>
  </si>
  <si>
    <t>陆夏小华领6月现金工资</t>
  </si>
  <si>
    <t>应付詹乔风6月工资</t>
    <phoneticPr fontId="2" type="noConversion"/>
  </si>
  <si>
    <t>支付陈小九6月银行工资</t>
    <phoneticPr fontId="2" type="noConversion"/>
  </si>
  <si>
    <t>孙岩成还7月3日借支</t>
  </si>
  <si>
    <t>陆夏小华补交7月7日KASANA少交46欠款</t>
  </si>
  <si>
    <t>陆夏小华还7月3日借支</t>
  </si>
  <si>
    <t>陆夏小华巴塞出差借支</t>
  </si>
  <si>
    <t>詹乔风个人收客户现金未交回公司 6月工资转出交款</t>
  </si>
  <si>
    <t>詹乔风个人收客户现金未交回公司 佣金转出交款</t>
  </si>
  <si>
    <t>盛杰还7月18日借支</t>
  </si>
  <si>
    <t>陆夏小华还7月11日借支</t>
  </si>
  <si>
    <t>孙岩成还7月11日借支</t>
  </si>
  <si>
    <t>林凯向公司借支</t>
  </si>
  <si>
    <t>詹乔风个人收客户现金未交回公司 员工欠款转出交款</t>
  </si>
  <si>
    <t>陈小九领6月现金工资</t>
  </si>
  <si>
    <t>盛杰內岛出差4天借支</t>
  </si>
  <si>
    <t>陆夏小华还7月19日借支</t>
  </si>
  <si>
    <t>陆夏小华还7月25日借支</t>
  </si>
  <si>
    <t>孙岩成出差4天借支</t>
  </si>
  <si>
    <t>孙岩成还7月25日借支</t>
  </si>
  <si>
    <t>孙岩成还7月19日借支</t>
  </si>
  <si>
    <t>孙岩成预支6月份新开发客户奖励</t>
  </si>
  <si>
    <t>孙岩成领5、6月佣金</t>
    <phoneticPr fontId="2" type="noConversion"/>
  </si>
  <si>
    <t>陈小九预支工资</t>
  </si>
  <si>
    <t>林凯归还借支</t>
  </si>
  <si>
    <t>盛杰还7月24借支</t>
    <phoneticPr fontId="2" type="noConversion"/>
  </si>
  <si>
    <t>盛杰还8月1日借支</t>
  </si>
  <si>
    <t>孙岩成还8月2日借支</t>
  </si>
  <si>
    <t>姚雄预支工资</t>
  </si>
  <si>
    <t>应付黄子航7月工资</t>
    <phoneticPr fontId="19" type="noConversion"/>
  </si>
  <si>
    <t>应付陆夏小华7月工资</t>
    <phoneticPr fontId="2" type="noConversion"/>
  </si>
  <si>
    <t>应付盛杰7月工资</t>
    <phoneticPr fontId="2" type="noConversion"/>
  </si>
  <si>
    <t>应付孙岩成7月工资</t>
    <phoneticPr fontId="2" type="noConversion"/>
  </si>
  <si>
    <t>应付林凯7月工资</t>
    <phoneticPr fontId="2" type="noConversion"/>
  </si>
  <si>
    <t>应付姚雄7月工资</t>
    <phoneticPr fontId="2" type="noConversion"/>
  </si>
  <si>
    <t>应付陈小九7月工资</t>
    <phoneticPr fontId="2" type="noConversion"/>
  </si>
  <si>
    <t>应付吴鑫奇7月工资</t>
    <phoneticPr fontId="2" type="noConversion"/>
  </si>
  <si>
    <t>詹乔风</t>
    <phoneticPr fontId="2" type="noConversion"/>
  </si>
  <si>
    <t>黄子航团建采购酒水餐具借支 暂挂账，走费用报销流程</t>
    <phoneticPr fontId="19" type="noConversion"/>
  </si>
  <si>
    <t>林凯向公司借支</t>
    <phoneticPr fontId="2" type="noConversion"/>
  </si>
  <si>
    <t>支付林凯7月银行工资</t>
    <phoneticPr fontId="2" type="noConversion"/>
  </si>
  <si>
    <t>发放7月银行工资</t>
    <phoneticPr fontId="19" type="noConversion"/>
  </si>
  <si>
    <t>支付陈小九7月银行工资</t>
    <phoneticPr fontId="2" type="noConversion"/>
  </si>
  <si>
    <t>支付盛杰7月银行工资</t>
    <phoneticPr fontId="2" type="noConversion"/>
  </si>
  <si>
    <t>支付陆夏小华7月银行工资</t>
    <phoneticPr fontId="2" type="noConversion"/>
  </si>
  <si>
    <t>姚雄领7月工资</t>
    <phoneticPr fontId="2" type="noConversion"/>
  </si>
  <si>
    <t>孙岩成领7月工资</t>
    <phoneticPr fontId="2" type="noConversion"/>
  </si>
  <si>
    <t>陆夏小华领7月现金工资</t>
    <phoneticPr fontId="2" type="noConversion"/>
  </si>
  <si>
    <t>支付吴鑫奇7月银行工资</t>
    <phoneticPr fontId="2" type="noConversion"/>
  </si>
  <si>
    <t>支付孙岩成7月银行工资</t>
    <phoneticPr fontId="2" type="noConversion"/>
  </si>
  <si>
    <t>姚雄还8月4日预支工资</t>
  </si>
  <si>
    <t>孙岩成吃老货借支</t>
  </si>
  <si>
    <t>公司保时捷车辆卖给第3方，卖车款打到黄子航个人账户上代收 挂账黄子航</t>
  </si>
  <si>
    <t>黄子航还团建借支</t>
  </si>
  <si>
    <t>黄子航预支</t>
  </si>
  <si>
    <t>林凯个人车辆委托律师楼JAVIER办手续 税费 借支</t>
  </si>
  <si>
    <t>应付黄子航7月佣金</t>
    <phoneticPr fontId="19" type="noConversion"/>
  </si>
  <si>
    <t>应付林凯2023年7月佣金</t>
    <phoneticPr fontId="2" type="noConversion"/>
  </si>
  <si>
    <t>应付盛杰2023-7月佣金</t>
    <phoneticPr fontId="2" type="noConversion"/>
  </si>
  <si>
    <t>应付孙岩成2023-7月佣金</t>
    <phoneticPr fontId="2" type="noConversion"/>
  </si>
  <si>
    <t>应付陈小九2023-7月佣金</t>
    <phoneticPr fontId="2" type="noConversion"/>
  </si>
  <si>
    <t>应付吴鑫奇2023-7月佣金</t>
    <phoneticPr fontId="2" type="noConversion"/>
  </si>
  <si>
    <t>应付姚雄2023-7月佣金</t>
    <phoneticPr fontId="2" type="noConversion"/>
  </si>
  <si>
    <t>应付詹乔风2023-7月佣金</t>
    <phoneticPr fontId="2" type="noConversion"/>
  </si>
  <si>
    <t>应付张智辉2023-7月佣金</t>
    <phoneticPr fontId="2" type="noConversion"/>
  </si>
  <si>
    <t>应付陆夏小华2023-7月佣金（百元）</t>
    <phoneticPr fontId="2" type="noConversion"/>
  </si>
  <si>
    <t>应付林凯2306开发新客户奖励</t>
  </si>
  <si>
    <t>应付陆夏小华2306开发新客户奖励</t>
  </si>
  <si>
    <t>应付孙岩成2306开发新客户奖励</t>
  </si>
  <si>
    <t>应付姚雄2306开发新客户奖励</t>
  </si>
  <si>
    <t>应付吴鑫奇2306开发新客户奖励</t>
  </si>
  <si>
    <t>应付詹乔风2306开发新客户奖励</t>
  </si>
  <si>
    <t>陆夏小华差领取佣金</t>
  </si>
  <si>
    <t>林凯代领吴鑫奇7月现金工资</t>
    <phoneticPr fontId="2" type="noConversion"/>
  </si>
  <si>
    <t>吴鑫奇预支工资</t>
  </si>
  <si>
    <t>吴鑫奇还工资预支</t>
  </si>
  <si>
    <t>孙岩成还8月9日借支</t>
  </si>
  <si>
    <t>孙岩成单据奖励预支第2次预支</t>
  </si>
  <si>
    <t>林凯还个人车辆过户借支</t>
  </si>
  <si>
    <t>林凯预支</t>
  </si>
  <si>
    <t>陈小九领佣金</t>
  </si>
  <si>
    <t>陈小九领7月现金 430.77不扣款</t>
  </si>
  <si>
    <t>孙岩成还8月9日吃老货借支</t>
  </si>
  <si>
    <t>孙岩成还8月14日借支</t>
  </si>
  <si>
    <t>公司银行卡为孙岩成代买个人机票，现金还给公司</t>
  </si>
  <si>
    <t>陈小九还7月28日工资预支</t>
  </si>
  <si>
    <t>陆夏小华还8月14日借支</t>
  </si>
  <si>
    <t>PORSCHE 0487JYZ，外账林凯总共会转回30500。黄子航还代收公司保时捷卖车款  第1次还款 余款37500-8000=29500。</t>
  </si>
  <si>
    <t>孙岩成还8月22日借支</t>
  </si>
  <si>
    <t>孙岩成还公司代购机票款</t>
  </si>
  <si>
    <t>孙岩成还8月28日借支</t>
  </si>
  <si>
    <t>陆夏小华微信通知收毛丽萍客户货款 AUE23/1102，不能及时交回公司</t>
  </si>
  <si>
    <t>PORSCHE 0487JYZ  ，外账林凯总共会转回30500。黄子航还代收公司保时捷卖车款  第2次还款</t>
  </si>
  <si>
    <t>PORSCHE 0487JYZ  外账林凯总共会转回30500。黄子航还代收公司保时捷卖车款 第3次还款</t>
  </si>
  <si>
    <t>PORSCHE 0487JYZ  外账林凯总共会转回30500。黄子航还代收公司保时捷卖车款 第4次还款</t>
  </si>
  <si>
    <t>应付陈小九开发新客户奖励，特批延长至8月31号</t>
    <phoneticPr fontId="2" type="noConversion"/>
  </si>
  <si>
    <t>应付黄子航8月工资</t>
    <phoneticPr fontId="19" type="noConversion"/>
  </si>
  <si>
    <t>应付陆夏小华8月工资</t>
    <phoneticPr fontId="2" type="noConversion"/>
  </si>
  <si>
    <t>应付盛杰8月工资</t>
    <phoneticPr fontId="2" type="noConversion"/>
  </si>
  <si>
    <t>应付孙岩成8月工资</t>
    <phoneticPr fontId="2" type="noConversion"/>
  </si>
  <si>
    <t>应付林凯8月工资</t>
    <phoneticPr fontId="2" type="noConversion"/>
  </si>
  <si>
    <t>应付姚雄8月工资</t>
    <phoneticPr fontId="2" type="noConversion"/>
  </si>
  <si>
    <t>应付陈小九8月工资</t>
    <phoneticPr fontId="2" type="noConversion"/>
  </si>
  <si>
    <t>应付吴鑫奇8月工资</t>
    <phoneticPr fontId="2" type="noConversion"/>
  </si>
  <si>
    <t>陆夏小华代毛丽萍现金交款交回公司</t>
  </si>
  <si>
    <t>陆夏小华还8月28日借支</t>
  </si>
  <si>
    <t>吴鑫奇还预支工资剩余欠款</t>
  </si>
  <si>
    <t>孙岩成出差预支</t>
  </si>
  <si>
    <t>支付林凯8月银行工资</t>
    <phoneticPr fontId="2" type="noConversion"/>
  </si>
  <si>
    <t>支付林凯8月银行工资，重复发放</t>
    <phoneticPr fontId="2" type="noConversion"/>
  </si>
  <si>
    <t>发放8月银行工资</t>
    <phoneticPr fontId="19" type="noConversion"/>
  </si>
  <si>
    <t>陆夏小华领8月现金工资</t>
  </si>
  <si>
    <t>支付陆夏小华8月银行工资</t>
    <phoneticPr fontId="2" type="noConversion"/>
  </si>
  <si>
    <t>盛杰领8月现金工资</t>
  </si>
  <si>
    <t>支付盛杰8月银行工资</t>
    <phoneticPr fontId="2" type="noConversion"/>
  </si>
  <si>
    <t>盛杰领7月现金工资</t>
    <phoneticPr fontId="2" type="noConversion"/>
  </si>
  <si>
    <t>孙岩成领8月现金工资</t>
  </si>
  <si>
    <t>支付孙岩成8月银行工资</t>
    <phoneticPr fontId="2" type="noConversion"/>
  </si>
  <si>
    <t>支付孙岩成8月银行工资，重复发放</t>
    <phoneticPr fontId="2" type="noConversion"/>
  </si>
  <si>
    <t>姚雄领8月现金工资</t>
  </si>
  <si>
    <t>支付姚雄8月银行工资</t>
    <phoneticPr fontId="2" type="noConversion"/>
  </si>
  <si>
    <t>支付姚雄8月银行工资，重复发放</t>
    <phoneticPr fontId="2" type="noConversion"/>
  </si>
  <si>
    <t>陈小九领8月现金工资</t>
  </si>
  <si>
    <t>支付陈小九8月银行工资</t>
    <phoneticPr fontId="2" type="noConversion"/>
  </si>
  <si>
    <t>吴鑫奇领8月现金工资</t>
  </si>
  <si>
    <t>支付吴鑫奇8月银行工资</t>
    <phoneticPr fontId="2" type="noConversion"/>
  </si>
  <si>
    <t>检验</t>
    <phoneticPr fontId="2" type="noConversion"/>
  </si>
  <si>
    <t>陈小九领新开发客户奖励</t>
  </si>
  <si>
    <t>支付姚雄8月银行工资，重复发放-退回</t>
    <phoneticPr fontId="2" type="noConversion"/>
  </si>
  <si>
    <t>支付林凯8月银行工资，重复发放-退回</t>
    <phoneticPr fontId="2" type="noConversion"/>
  </si>
  <si>
    <t>支付孙岩成8月银行工资，重复发放-退回</t>
    <phoneticPr fontId="2" type="noConversion"/>
  </si>
  <si>
    <t>陆夏小华还9月4日借支</t>
  </si>
  <si>
    <t>黄子航借支葡萄牙出差500另外预支1000</t>
  </si>
  <si>
    <t>应付黄子航8月佣金</t>
    <phoneticPr fontId="19" type="noConversion"/>
  </si>
  <si>
    <t>应付林凯2023年8月佣金</t>
    <phoneticPr fontId="2" type="noConversion"/>
  </si>
  <si>
    <t>应付陆夏小华2023-5月佣金（百元）</t>
    <phoneticPr fontId="2" type="noConversion"/>
  </si>
  <si>
    <t>应付陆夏小华2023-6月佣金（百元）</t>
    <phoneticPr fontId="2" type="noConversion"/>
  </si>
  <si>
    <t>应付陆夏小华2023-8月佣金（百元）-8月前方案</t>
  </si>
  <si>
    <t>应付陆夏小华2023-8月佣金（百元）-8月起方案</t>
  </si>
  <si>
    <t>应付陆夏小华2023-7月佣金（二批）</t>
    <phoneticPr fontId="2" type="noConversion"/>
  </si>
  <si>
    <t>应付陆夏小华2023-8月佣金（二批）</t>
    <phoneticPr fontId="2" type="noConversion"/>
  </si>
  <si>
    <t>应付盛杰2023-8月佣金</t>
    <phoneticPr fontId="2" type="noConversion"/>
  </si>
  <si>
    <t>应付孙岩成2023-8月佣金</t>
    <phoneticPr fontId="2" type="noConversion"/>
  </si>
  <si>
    <t>应付陈小九2023-8月佣金</t>
    <phoneticPr fontId="2" type="noConversion"/>
  </si>
  <si>
    <t>应付吴鑫奇2023-8月佣金</t>
    <phoneticPr fontId="2" type="noConversion"/>
  </si>
  <si>
    <t>应付詹乔风2023-8月佣金</t>
    <phoneticPr fontId="2" type="noConversion"/>
  </si>
  <si>
    <t>应付张智辉2023-8月佣金</t>
    <phoneticPr fontId="2" type="noConversion"/>
  </si>
  <si>
    <t>孙岩成还9月8日出差借支</t>
  </si>
  <si>
    <t>陆夏小华还9月12日借支</t>
  </si>
  <si>
    <t>盛杰还9月13日借支</t>
  </si>
  <si>
    <t>吴鑫奇往来账核销  QUANXIAO ZHAN 詹全晓  AVU23/0275</t>
  </si>
  <si>
    <t>应付姚雄2307奖励</t>
    <phoneticPr fontId="2" type="noConversion"/>
  </si>
  <si>
    <t>应付孙岩成2307奖励</t>
    <phoneticPr fontId="2" type="noConversion"/>
  </si>
  <si>
    <t>盛杰现金支票交款  佣金转出交款</t>
  </si>
  <si>
    <t>应付姚雄2023-8月佣金</t>
  </si>
  <si>
    <t>孙岩成领佣金，子航特批</t>
  </si>
  <si>
    <t>孙岩成还9月20日借支</t>
  </si>
  <si>
    <t>支付姚雄9月银行工资</t>
    <phoneticPr fontId="2" type="noConversion"/>
  </si>
  <si>
    <t>支付孙岩成9月银行工资</t>
    <phoneticPr fontId="2" type="noConversion"/>
  </si>
  <si>
    <t>支付林凯9月银行工资</t>
    <phoneticPr fontId="2" type="noConversion"/>
  </si>
  <si>
    <t>支付陈小九9月银行工资</t>
    <phoneticPr fontId="2" type="noConversion"/>
  </si>
  <si>
    <t>支付盛杰9月银行工资</t>
    <phoneticPr fontId="2" type="noConversion"/>
  </si>
  <si>
    <t>支付陆夏小华9月银行工资</t>
    <phoneticPr fontId="2" type="noConversion"/>
  </si>
  <si>
    <t>发放9月银行工资</t>
    <phoneticPr fontId="19" type="noConversion"/>
  </si>
  <si>
    <t>黄子航借支 已向彬总申请</t>
  </si>
  <si>
    <t>陆夏小华还10月4日借支</t>
  </si>
  <si>
    <t>陆夏小华9月19日巴塞出差报销，9月28日报销流程未及时提交  还9月19日借支</t>
  </si>
  <si>
    <t>应付黄子航9月工资</t>
    <phoneticPr fontId="19" type="noConversion"/>
  </si>
  <si>
    <t>应付陆夏小华9月工资</t>
    <phoneticPr fontId="2" type="noConversion"/>
  </si>
  <si>
    <t>应付盛杰9月工资</t>
    <phoneticPr fontId="2" type="noConversion"/>
  </si>
  <si>
    <t>应付孙岩成9月工资</t>
    <phoneticPr fontId="2" type="noConversion"/>
  </si>
  <si>
    <t>应付林凯9月工资</t>
    <phoneticPr fontId="2" type="noConversion"/>
  </si>
  <si>
    <t>应付姚雄9月工资</t>
    <phoneticPr fontId="2" type="noConversion"/>
  </si>
  <si>
    <t>应付陈小九9月工资</t>
    <phoneticPr fontId="2" type="noConversion"/>
  </si>
  <si>
    <t>应付吴鑫奇9月工资</t>
    <phoneticPr fontId="2" type="noConversion"/>
  </si>
  <si>
    <t>姚雄领9月现金工资</t>
    <phoneticPr fontId="2" type="noConversion"/>
  </si>
  <si>
    <t>盛杰领9月现金工资</t>
    <phoneticPr fontId="2" type="noConversion"/>
  </si>
  <si>
    <t>陆夏小华领9月现金工资</t>
  </si>
  <si>
    <t>支付吴鑫奇9月银行工资</t>
    <phoneticPr fontId="2" type="noConversion"/>
  </si>
  <si>
    <t>孙岩成还10月9日借支</t>
  </si>
  <si>
    <t>陆夏小华 还10月11日借支</t>
  </si>
  <si>
    <t>陆夏小华出差借支 北部10天</t>
  </si>
  <si>
    <t>应付陈小九2023-9月佣金</t>
    <phoneticPr fontId="2" type="noConversion"/>
  </si>
  <si>
    <t>应付吴鑫奇2023-9月佣金</t>
    <phoneticPr fontId="2" type="noConversion"/>
  </si>
  <si>
    <t>应付姚雄2023-9月佣金</t>
    <phoneticPr fontId="2" type="noConversion"/>
  </si>
  <si>
    <t>应付詹乔风2023-9月佣金</t>
    <phoneticPr fontId="2" type="noConversion"/>
  </si>
  <si>
    <t>应付林凯2023年9月佣金</t>
    <phoneticPr fontId="2" type="noConversion"/>
  </si>
  <si>
    <t>孙岩成领佣金</t>
    <phoneticPr fontId="2" type="noConversion"/>
  </si>
  <si>
    <t>孙岩成还10月16日借支</t>
  </si>
  <si>
    <t>孙岩成还员工个人欠款</t>
  </si>
  <si>
    <t>应付孙岩成2023-9月佣金</t>
    <phoneticPr fontId="2" type="noConversion"/>
  </si>
  <si>
    <t>应付盛杰2023-9月佣金</t>
    <phoneticPr fontId="2" type="noConversion"/>
  </si>
  <si>
    <t>应付陆夏小华2023-9月佣金（二批）</t>
  </si>
  <si>
    <t>应付陆夏小华2023-9月佣金（百元）-8月前方案</t>
  </si>
  <si>
    <t>应付陆夏小华2023-9月佣金（百元）-8月起方案</t>
  </si>
  <si>
    <t>姚雄现金支票交款 个人往来垫付货款 CHENJING XU AFTS23/0850</t>
    <phoneticPr fontId="2" type="noConversion"/>
  </si>
  <si>
    <t>陈小九领佣金</t>
    <phoneticPr fontId="2" type="noConversion"/>
  </si>
  <si>
    <t>盛杰现金支票交款 林凯现金2W转中国 手续费林凯垫付</t>
  </si>
  <si>
    <t>孙岩成还10月23日借支</t>
  </si>
  <si>
    <t>陆夏小华还10月16日借支</t>
  </si>
  <si>
    <t>林凯预支提成</t>
  </si>
  <si>
    <t>还林凯2W转中国垫付手续费</t>
  </si>
  <si>
    <t>应付林凯10月工资</t>
    <phoneticPr fontId="2" type="noConversion"/>
  </si>
  <si>
    <t>应付黄子航10月工资</t>
    <phoneticPr fontId="19" type="noConversion"/>
  </si>
  <si>
    <t>应付陆夏小华10月工资</t>
    <phoneticPr fontId="2" type="noConversion"/>
  </si>
  <si>
    <t>应付盛杰10月工资</t>
    <phoneticPr fontId="2" type="noConversion"/>
  </si>
  <si>
    <t>应付孙岩成10月工资</t>
    <phoneticPr fontId="2" type="noConversion"/>
  </si>
  <si>
    <t>应付姚雄10月工资</t>
    <phoneticPr fontId="2" type="noConversion"/>
  </si>
  <si>
    <t>应付陈小九10月工资</t>
    <phoneticPr fontId="2" type="noConversion"/>
  </si>
  <si>
    <t>应付吴鑫奇10月工资</t>
    <phoneticPr fontId="2" type="noConversion"/>
  </si>
  <si>
    <t>姚雄领10月现金工资</t>
  </si>
  <si>
    <t>支付姚雄10月银行工资</t>
    <phoneticPr fontId="2" type="noConversion"/>
  </si>
  <si>
    <t>陆夏小华领10月现金工资</t>
  </si>
  <si>
    <t>支付陆夏小华10月银行工资</t>
    <phoneticPr fontId="2" type="noConversion"/>
  </si>
  <si>
    <t>支付盛杰10月银行工资</t>
    <phoneticPr fontId="2" type="noConversion"/>
  </si>
  <si>
    <t>盛杰领10月现金工资</t>
    <phoneticPr fontId="2" type="noConversion"/>
  </si>
  <si>
    <t>支付林凯10月银行工资</t>
    <phoneticPr fontId="2" type="noConversion"/>
  </si>
  <si>
    <t>发放10月银行工资</t>
    <phoneticPr fontId="19" type="noConversion"/>
  </si>
  <si>
    <t>支付孙岩成10月银行工资</t>
    <phoneticPr fontId="2" type="noConversion"/>
  </si>
  <si>
    <t>孙岩成领9月现金工资</t>
    <phoneticPr fontId="2" type="noConversion"/>
  </si>
  <si>
    <t>孙岩成领10月现金工资</t>
    <phoneticPr fontId="2" type="noConversion"/>
  </si>
  <si>
    <t>陈小九09月现金工资</t>
  </si>
  <si>
    <t>陈小九10月现金工资</t>
  </si>
  <si>
    <t>吴鑫奇领9月现金工资</t>
    <phoneticPr fontId="2" type="noConversion"/>
  </si>
  <si>
    <t>吴鑫奇领10月现金工资</t>
    <phoneticPr fontId="2" type="noConversion"/>
  </si>
  <si>
    <t>陆夏小华出差借支还款11/06</t>
  </si>
  <si>
    <t>陆夏小华出差借支11/10</t>
  </si>
  <si>
    <t>HIPER ALBERIC S.L  aue23/2003 这个跳票费，从ramon往来账目里扣除</t>
  </si>
  <si>
    <t>孙岩成出差借支还款11/3</t>
  </si>
  <si>
    <t>孙岩成出差借支11/10</t>
  </si>
  <si>
    <t>备注：员工欠款负数为个人欠公司，正数则相反</t>
    <phoneticPr fontId="2" type="noConversion"/>
  </si>
  <si>
    <r>
      <t>23.1.25</t>
    </r>
    <r>
      <rPr>
        <sz val="12"/>
        <color theme="1"/>
        <rFont val="宋体"/>
        <family val="3"/>
        <charset val="134"/>
      </rPr>
      <t>专职转兼职；</t>
    </r>
    <r>
      <rPr>
        <sz val="12"/>
        <color theme="1"/>
        <rFont val="Calibri"/>
        <family val="2"/>
      </rPr>
      <t>23.4.24</t>
    </r>
    <r>
      <rPr>
        <sz val="12"/>
        <color theme="1"/>
        <rFont val="宋体"/>
        <family val="3"/>
        <charset val="134"/>
      </rPr>
      <t>转大客户部</t>
    </r>
    <phoneticPr fontId="2" type="noConversion"/>
  </si>
  <si>
    <t>支付吴鑫奇10月银行工资</t>
    <phoneticPr fontId="2" type="noConversion"/>
  </si>
  <si>
    <t>应付林凯2023年10月佣金</t>
    <phoneticPr fontId="2" type="noConversion"/>
  </si>
  <si>
    <t>应付陆夏小华2023-10月佣金（百元）-8月前方案</t>
    <phoneticPr fontId="2" type="noConversion"/>
  </si>
  <si>
    <t>应付陆夏小华2023-10月佣金（二批）</t>
    <phoneticPr fontId="2" type="noConversion"/>
  </si>
  <si>
    <t>应付陆夏小华2023-10月佣金（百元）-8月起方案</t>
    <phoneticPr fontId="2" type="noConversion"/>
  </si>
  <si>
    <t>应付盛杰2023-10月佣金</t>
    <phoneticPr fontId="2" type="noConversion"/>
  </si>
  <si>
    <t>应付孙岩成2023-10月佣金</t>
    <phoneticPr fontId="2" type="noConversion"/>
  </si>
  <si>
    <t>应付陈小九2023-10月佣金</t>
    <phoneticPr fontId="2" type="noConversion"/>
  </si>
  <si>
    <t>应付吴鑫奇2023-10月佣金</t>
    <phoneticPr fontId="2" type="noConversion"/>
  </si>
  <si>
    <t>应付姚雄2023-10月佣金</t>
    <phoneticPr fontId="2" type="noConversion"/>
  </si>
  <si>
    <t>应付詹乔风2023-10月佣金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</si>
</sst>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yyyy/mm/dd"/>
    <numFmt numFmtId="177" formatCode="[$€-410]\ #,##0;[Red]\-[$€-410]\ #,##0"/>
  </numFmts>
  <fonts count="24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1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Arial Black"/>
      <family val="2"/>
    </font>
    <font>
      <sz val="11"/>
      <color theme="1"/>
      <name val="宋体"/>
      <family val="3"/>
      <charset val="134"/>
    </font>
    <font>
      <b/>
      <sz val="14"/>
      <color theme="1"/>
      <name val="宋体"/>
      <family val="3"/>
      <charset val="134"/>
    </font>
    <font>
      <sz val="11"/>
      <name val="Calibri"/>
      <family val="2"/>
    </font>
    <font>
      <sz val="11"/>
      <color rgb="FFFF0000"/>
      <name val="宋体"/>
      <family val="2"/>
      <charset val="134"/>
      <scheme val="minor"/>
    </font>
    <font>
      <sz val="12"/>
      <name val="宋体"/>
      <family val="3"/>
      <charset val="134"/>
    </font>
    <font>
      <sz val="12"/>
      <color theme="1"/>
      <name val="Calibri"/>
      <family val="2"/>
    </font>
    <font>
      <u/>
      <sz val="11"/>
      <color theme="10"/>
      <name val="宋体"/>
      <family val="2"/>
      <charset val="134"/>
      <scheme val="minor"/>
    </font>
    <font>
      <u/>
      <sz val="11"/>
      <color theme="0"/>
      <name val="宋体"/>
      <family val="2"/>
      <charset val="134"/>
      <scheme val="minor"/>
    </font>
    <font>
      <u/>
      <sz val="11"/>
      <color theme="0"/>
      <name val="宋体"/>
      <family val="3"/>
      <charset val="134"/>
      <scheme val="minor"/>
    </font>
    <font>
      <b/>
      <sz val="12"/>
      <name val="宋体"/>
      <family val="3"/>
      <charset val="134"/>
    </font>
    <font>
      <sz val="12"/>
      <name val="Calibri"/>
      <family val="2"/>
    </font>
    <font>
      <sz val="12"/>
      <color theme="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10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theme="6" tint="-0.249977111117893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6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9" fillId="0" borderId="0"/>
    <xf numFmtId="0" fontId="5" fillId="0" borderId="0">
      <alignment vertical="center"/>
    </xf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0" borderId="0"/>
    <xf numFmtId="43" fontId="17" fillId="0" borderId="0" applyFont="0" applyFill="0" applyBorder="0" applyAlignment="0" applyProtection="0">
      <alignment vertical="center"/>
    </xf>
    <xf numFmtId="0" fontId="1" fillId="0" borderId="0">
      <alignment vertical="center"/>
    </xf>
    <xf numFmtId="177" fontId="1" fillId="0" borderId="0">
      <alignment vertical="center"/>
    </xf>
    <xf numFmtId="177" fontId="1" fillId="0" borderId="0">
      <alignment vertical="center"/>
    </xf>
    <xf numFmtId="0" fontId="1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0" fontId="3" fillId="0" borderId="0"/>
    <xf numFmtId="43" fontId="5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0" fontId="3" fillId="2" borderId="1" xfId="0" applyFont="1" applyFill="1" applyBorder="1">
      <alignment vertical="center"/>
    </xf>
    <xf numFmtId="0" fontId="0" fillId="2" borderId="1" xfId="0" applyFill="1" applyBorder="1">
      <alignment vertical="center"/>
    </xf>
    <xf numFmtId="43" fontId="0" fillId="0" borderId="1" xfId="1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43" fontId="4" fillId="0" borderId="1" xfId="1" applyFont="1" applyBorder="1">
      <alignment vertical="center"/>
    </xf>
    <xf numFmtId="14" fontId="5" fillId="0" borderId="1" xfId="0" applyNumberFormat="1" applyFont="1" applyBorder="1" applyAlignment="1">
      <alignment horizontal="center" vertical="center"/>
    </xf>
    <xf numFmtId="14" fontId="5" fillId="0" borderId="1" xfId="0" applyNumberFormat="1" applyFont="1" applyBorder="1">
      <alignment vertical="center"/>
    </xf>
    <xf numFmtId="0" fontId="0" fillId="0" borderId="0" xfId="0" applyFill="1">
      <alignment vertical="center"/>
    </xf>
    <xf numFmtId="43" fontId="0" fillId="0" borderId="1" xfId="1" applyFont="1" applyFill="1" applyBorder="1">
      <alignment vertical="center"/>
    </xf>
    <xf numFmtId="43" fontId="4" fillId="0" borderId="1" xfId="1" applyFont="1" applyFill="1" applyBorder="1">
      <alignment vertical="center"/>
    </xf>
    <xf numFmtId="0" fontId="3" fillId="0" borderId="1" xfId="0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3" fillId="0" borderId="1" xfId="0" applyFont="1" applyBorder="1" applyAlignment="1">
      <alignment vertical="center" wrapText="1"/>
    </xf>
    <xf numFmtId="14" fontId="0" fillId="0" borderId="1" xfId="0" applyNumberFormat="1" applyBorder="1" applyAlignment="1">
      <alignment horizontal="center" vertical="center"/>
    </xf>
    <xf numFmtId="43" fontId="0" fillId="0" borderId="0" xfId="0" applyNumberFormat="1">
      <alignment vertical="center"/>
    </xf>
    <xf numFmtId="0" fontId="4" fillId="0" borderId="1" xfId="0" applyFont="1" applyBorder="1">
      <alignment vertical="center"/>
    </xf>
    <xf numFmtId="0" fontId="0" fillId="0" borderId="0" xfId="0" applyAlignment="1">
      <alignment horizontal="center" vertical="center"/>
    </xf>
    <xf numFmtId="43" fontId="6" fillId="3" borderId="1" xfId="1" applyFont="1" applyFill="1" applyBorder="1" applyAlignment="1">
      <alignment horizontal="center" vertical="center"/>
    </xf>
    <xf numFmtId="43" fontId="0" fillId="0" borderId="0" xfId="1" applyFont="1">
      <alignment vertical="center"/>
    </xf>
    <xf numFmtId="0" fontId="5" fillId="0" borderId="0" xfId="0" applyFont="1">
      <alignment vertical="center"/>
    </xf>
    <xf numFmtId="0" fontId="8" fillId="0" borderId="0" xfId="0" applyFont="1">
      <alignment vertical="center"/>
    </xf>
    <xf numFmtId="14" fontId="0" fillId="0" borderId="1" xfId="0" applyNumberFormat="1" applyFill="1" applyBorder="1" applyAlignment="1">
      <alignment horizontal="center" vertical="center"/>
    </xf>
    <xf numFmtId="0" fontId="0" fillId="0" borderId="1" xfId="0" applyFill="1" applyBorder="1">
      <alignment vertical="center"/>
    </xf>
    <xf numFmtId="43" fontId="0" fillId="0" borderId="0" xfId="0" applyNumberFormat="1" applyFill="1">
      <alignment vertical="center"/>
    </xf>
    <xf numFmtId="0" fontId="4" fillId="0" borderId="1" xfId="0" applyFont="1" applyFill="1" applyBorder="1">
      <alignment vertical="center"/>
    </xf>
    <xf numFmtId="43" fontId="7" fillId="3" borderId="1" xfId="1" applyFont="1" applyFill="1" applyBorder="1" applyAlignment="1">
      <alignment horizontal="center" vertical="center"/>
    </xf>
    <xf numFmtId="43" fontId="0" fillId="2" borderId="1" xfId="5" applyFont="1" applyFill="1" applyBorder="1">
      <alignment vertical="center"/>
    </xf>
    <xf numFmtId="0" fontId="11" fillId="4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43" fontId="12" fillId="0" borderId="1" xfId="1" applyFont="1" applyFill="1" applyBorder="1" applyAlignment="1">
      <alignment horizontal="left"/>
    </xf>
    <xf numFmtId="43" fontId="12" fillId="6" borderId="1" xfId="1" applyFont="1" applyFill="1" applyBorder="1" applyAlignment="1">
      <alignment horizontal="left"/>
    </xf>
    <xf numFmtId="0" fontId="13" fillId="0" borderId="1" xfId="6" applyBorder="1" applyAlignment="1">
      <alignment horizontal="center" vertical="center"/>
    </xf>
    <xf numFmtId="0" fontId="14" fillId="5" borderId="1" xfId="6" applyFont="1" applyFill="1" applyBorder="1" applyAlignment="1">
      <alignment horizontal="center" vertical="center"/>
    </xf>
    <xf numFmtId="0" fontId="15" fillId="5" borderId="1" xfId="6" applyFont="1" applyFill="1" applyBorder="1" applyAlignment="1">
      <alignment horizontal="center" vertical="center"/>
    </xf>
    <xf numFmtId="43" fontId="11" fillId="4" borderId="1" xfId="0" applyNumberFormat="1" applyFont="1" applyFill="1" applyBorder="1" applyAlignment="1">
      <alignment horizontal="center" vertical="center"/>
    </xf>
    <xf numFmtId="43" fontId="16" fillId="4" borderId="1" xfId="0" applyNumberFormat="1" applyFont="1" applyFill="1" applyBorder="1" applyAlignment="1">
      <alignment horizontal="center" vertical="center"/>
    </xf>
    <xf numFmtId="43" fontId="17" fillId="0" borderId="1" xfId="1" applyFont="1" applyFill="1" applyBorder="1" applyAlignment="1">
      <alignment horizontal="left"/>
    </xf>
    <xf numFmtId="0" fontId="16" fillId="4" borderId="1" xfId="0" applyFont="1" applyFill="1" applyBorder="1" applyAlignment="1">
      <alignment horizontal="center" vertical="center"/>
    </xf>
    <xf numFmtId="0" fontId="3" fillId="0" borderId="0" xfId="7" applyAlignment="1">
      <alignment vertical="center"/>
    </xf>
    <xf numFmtId="0" fontId="3" fillId="0" borderId="0" xfId="7" applyAlignment="1">
      <alignment vertical="center" wrapText="1"/>
    </xf>
    <xf numFmtId="0" fontId="3" fillId="0" borderId="0" xfId="7"/>
    <xf numFmtId="0" fontId="8" fillId="0" borderId="0" xfId="7" applyFont="1" applyAlignment="1">
      <alignment vertical="center"/>
    </xf>
    <xf numFmtId="0" fontId="5" fillId="0" borderId="0" xfId="7" applyFont="1" applyAlignment="1">
      <alignment vertical="center"/>
    </xf>
    <xf numFmtId="43" fontId="0" fillId="0" borderId="0" xfId="5" applyFont="1">
      <alignment vertical="center"/>
    </xf>
    <xf numFmtId="0" fontId="5" fillId="0" borderId="0" xfId="7" applyFont="1" applyAlignment="1">
      <alignment vertical="center" wrapText="1"/>
    </xf>
    <xf numFmtId="43" fontId="7" fillId="3" borderId="1" xfId="5" applyFont="1" applyFill="1" applyBorder="1" applyAlignment="1">
      <alignment horizontal="center" vertical="center"/>
    </xf>
    <xf numFmtId="43" fontId="6" fillId="3" borderId="1" xfId="5" applyFont="1" applyFill="1" applyBorder="1" applyAlignment="1">
      <alignment horizontal="center" vertical="center"/>
    </xf>
    <xf numFmtId="0" fontId="3" fillId="0" borderId="0" xfId="7" applyAlignment="1">
      <alignment horizontal="center" vertical="center"/>
    </xf>
    <xf numFmtId="43" fontId="7" fillId="3" borderId="1" xfId="5" applyFont="1" applyFill="1" applyBorder="1" applyAlignment="1">
      <alignment horizontal="center" vertical="center" wrapText="1"/>
    </xf>
    <xf numFmtId="0" fontId="4" fillId="0" borderId="1" xfId="7" applyFont="1" applyBorder="1" applyAlignment="1">
      <alignment vertical="center"/>
    </xf>
    <xf numFmtId="43" fontId="4" fillId="0" borderId="1" xfId="5" applyFont="1" applyBorder="1">
      <alignment vertical="center"/>
    </xf>
    <xf numFmtId="43" fontId="0" fillId="0" borderId="1" xfId="5" applyFont="1" applyBorder="1">
      <alignment vertical="center"/>
    </xf>
    <xf numFmtId="0" fontId="3" fillId="0" borderId="1" xfId="7" applyFont="1" applyBorder="1" applyAlignment="1">
      <alignment vertical="center"/>
    </xf>
    <xf numFmtId="0" fontId="3" fillId="0" borderId="1" xfId="7" applyBorder="1"/>
    <xf numFmtId="43" fontId="0" fillId="0" borderId="1" xfId="5" applyFont="1" applyFill="1" applyBorder="1">
      <alignment vertical="center"/>
    </xf>
    <xf numFmtId="43" fontId="4" fillId="0" borderId="1" xfId="5" applyFont="1" applyFill="1" applyBorder="1">
      <alignment vertical="center"/>
    </xf>
    <xf numFmtId="0" fontId="3" fillId="0" borderId="1" xfId="7" applyBorder="1" applyAlignment="1">
      <alignment vertical="center" wrapText="1"/>
    </xf>
    <xf numFmtId="0" fontId="3" fillId="0" borderId="1" xfId="7" applyFont="1" applyBorder="1" applyAlignment="1">
      <alignment vertical="center" wrapText="1"/>
    </xf>
    <xf numFmtId="0" fontId="3" fillId="2" borderId="1" xfId="7" applyFill="1" applyBorder="1" applyAlignment="1">
      <alignment vertical="center"/>
    </xf>
    <xf numFmtId="0" fontId="3" fillId="2" borderId="1" xfId="7" applyFont="1" applyFill="1" applyBorder="1" applyAlignment="1">
      <alignment vertical="center"/>
    </xf>
    <xf numFmtId="0" fontId="3" fillId="2" borderId="1" xfId="7" applyFont="1" applyFill="1" applyBorder="1" applyAlignment="1">
      <alignment vertical="center" wrapText="1"/>
    </xf>
    <xf numFmtId="14" fontId="5" fillId="2" borderId="1" xfId="0" applyNumberFormat="1" applyFont="1" applyFill="1" applyBorder="1" applyAlignment="1">
      <alignment horizontal="center" vertical="center"/>
    </xf>
    <xf numFmtId="0" fontId="20" fillId="2" borderId="1" xfId="7" applyFont="1" applyFill="1" applyBorder="1"/>
    <xf numFmtId="43" fontId="20" fillId="2" borderId="1" xfId="5" applyFont="1" applyFill="1" applyBorder="1">
      <alignment vertical="center"/>
    </xf>
    <xf numFmtId="0" fontId="3" fillId="0" borderId="1" xfId="0" applyFont="1" applyBorder="1" applyAlignment="1">
      <alignment vertical="center"/>
    </xf>
    <xf numFmtId="0" fontId="5" fillId="0" borderId="1" xfId="4" applyFont="1" applyBorder="1" applyAlignment="1">
      <alignment vertical="center"/>
    </xf>
    <xf numFmtId="43" fontId="0" fillId="0" borderId="1" xfId="5" applyFont="1" applyBorder="1" applyAlignment="1">
      <alignment vertical="center"/>
    </xf>
    <xf numFmtId="0" fontId="1" fillId="2" borderId="1" xfId="4" applyFill="1" applyBorder="1" applyAlignment="1">
      <alignment vertical="center"/>
    </xf>
    <xf numFmtId="0" fontId="20" fillId="2" borderId="1" xfId="4" applyFont="1" applyFill="1" applyBorder="1" applyAlignment="1">
      <alignment vertical="center"/>
    </xf>
    <xf numFmtId="0" fontId="1" fillId="0" borderId="1" xfId="4" applyBorder="1" applyAlignment="1">
      <alignment vertical="center"/>
    </xf>
    <xf numFmtId="0" fontId="8" fillId="0" borderId="0" xfId="4" applyFont="1" applyAlignment="1">
      <alignment vertical="center"/>
    </xf>
    <xf numFmtId="0" fontId="5" fillId="0" borderId="0" xfId="4" applyFont="1" applyAlignment="1">
      <alignment vertical="center"/>
    </xf>
    <xf numFmtId="43" fontId="0" fillId="0" borderId="0" xfId="5" applyFont="1" applyAlignment="1">
      <alignment vertical="center"/>
    </xf>
    <xf numFmtId="0" fontId="1" fillId="0" borderId="0" xfId="4" applyAlignment="1">
      <alignment vertical="center"/>
    </xf>
    <xf numFmtId="0" fontId="5" fillId="0" borderId="1" xfId="4" applyFont="1" applyBorder="1" applyAlignment="1">
      <alignment vertical="center" wrapText="1"/>
    </xf>
    <xf numFmtId="43" fontId="0" fillId="0" borderId="1" xfId="5" applyFont="1" applyFill="1" applyBorder="1" applyAlignment="1">
      <alignment vertical="center"/>
    </xf>
    <xf numFmtId="0" fontId="20" fillId="2" borderId="1" xfId="4" applyFont="1" applyFill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5" xfId="0" applyBorder="1" applyAlignment="1">
      <alignment horizontal="left" vertical="center" wrapText="1"/>
    </xf>
    <xf numFmtId="0" fontId="0" fillId="0" borderId="7" xfId="0" applyBorder="1" applyAlignment="1">
      <alignment vertical="center"/>
    </xf>
    <xf numFmtId="49" fontId="0" fillId="0" borderId="5" xfId="0" applyNumberFormat="1" applyBorder="1" applyAlignment="1">
      <alignment horizontal="left" vertical="center" wrapText="1"/>
    </xf>
    <xf numFmtId="0" fontId="0" fillId="0" borderId="5" xfId="0" applyBorder="1" applyAlignment="1">
      <alignment vertical="center"/>
    </xf>
    <xf numFmtId="0" fontId="0" fillId="0" borderId="8" xfId="0" applyBorder="1" applyAlignment="1">
      <alignment vertical="center"/>
    </xf>
    <xf numFmtId="0" fontId="5" fillId="0" borderId="0" xfId="4" applyFont="1" applyAlignment="1">
      <alignment vertical="center" wrapText="1"/>
    </xf>
    <xf numFmtId="43" fontId="6" fillId="3" borderId="1" xfId="5" applyFont="1" applyFill="1" applyBorder="1" applyAlignment="1">
      <alignment horizontal="center" vertical="center" wrapText="1"/>
    </xf>
    <xf numFmtId="0" fontId="1" fillId="0" borderId="0" xfId="4" applyAlignment="1">
      <alignment vertical="center" wrapText="1"/>
    </xf>
    <xf numFmtId="176" fontId="5" fillId="0" borderId="1" xfId="4" applyNumberFormat="1" applyFont="1" applyBorder="1" applyAlignment="1">
      <alignment horizontal="center" vertical="center"/>
    </xf>
    <xf numFmtId="176" fontId="1" fillId="0" borderId="1" xfId="4" applyNumberFormat="1" applyFill="1" applyBorder="1" applyAlignment="1">
      <alignment horizontal="center" vertical="center"/>
    </xf>
    <xf numFmtId="176" fontId="1" fillId="2" borderId="1" xfId="4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49" fontId="7" fillId="3" borderId="2" xfId="5" applyNumberFormat="1" applyFont="1" applyFill="1" applyBorder="1" applyAlignment="1">
      <alignment vertical="center"/>
    </xf>
    <xf numFmtId="43" fontId="6" fillId="3" borderId="3" xfId="5" applyFont="1" applyFill="1" applyBorder="1" applyAlignment="1">
      <alignment horizontal="left" vertical="center"/>
    </xf>
    <xf numFmtId="49" fontId="7" fillId="3" borderId="3" xfId="5" applyNumberFormat="1" applyFont="1" applyFill="1" applyBorder="1" applyAlignment="1">
      <alignment horizontal="center" vertical="center"/>
    </xf>
    <xf numFmtId="49" fontId="7" fillId="3" borderId="4" xfId="5" applyNumberFormat="1" applyFont="1" applyFill="1" applyBorder="1" applyAlignment="1">
      <alignment horizontal="center" vertical="center"/>
    </xf>
    <xf numFmtId="0" fontId="0" fillId="0" borderId="1" xfId="4" applyFont="1" applyFill="1" applyBorder="1" applyAlignment="1">
      <alignment vertical="center" wrapText="1"/>
    </xf>
    <xf numFmtId="0" fontId="20" fillId="0" borderId="8" xfId="0" applyFont="1" applyBorder="1" applyAlignment="1">
      <alignment vertical="center"/>
    </xf>
    <xf numFmtId="0" fontId="20" fillId="2" borderId="11" xfId="0" applyFont="1" applyFill="1" applyBorder="1" applyAlignment="1">
      <alignment vertical="center"/>
    </xf>
    <xf numFmtId="14" fontId="5" fillId="0" borderId="1" xfId="4" applyNumberFormat="1" applyFont="1" applyFill="1" applyBorder="1" applyAlignment="1">
      <alignment horizontal="center" vertical="center"/>
    </xf>
    <xf numFmtId="14" fontId="5" fillId="0" borderId="1" xfId="4" applyNumberFormat="1" applyFont="1" applyFill="1" applyBorder="1" applyAlignment="1">
      <alignment horizontal="left" vertical="center" wrapText="1"/>
    </xf>
    <xf numFmtId="176" fontId="5" fillId="0" borderId="1" xfId="4" applyNumberFormat="1" applyFont="1" applyFill="1" applyBorder="1" applyAlignment="1">
      <alignment horizontal="center" vertical="center"/>
    </xf>
    <xf numFmtId="0" fontId="5" fillId="0" borderId="1" xfId="4" applyFont="1" applyFill="1" applyBorder="1" applyAlignment="1">
      <alignment vertical="center" wrapText="1"/>
    </xf>
    <xf numFmtId="0" fontId="1" fillId="0" borderId="1" xfId="4" applyFill="1" applyBorder="1" applyAlignment="1">
      <alignment vertical="center" wrapText="1"/>
    </xf>
    <xf numFmtId="0" fontId="5" fillId="0" borderId="1" xfId="4" applyFont="1" applyFill="1" applyBorder="1" applyAlignment="1">
      <alignment vertical="center"/>
    </xf>
    <xf numFmtId="0" fontId="1" fillId="0" borderId="1" xfId="4" applyFont="1" applyFill="1" applyBorder="1" applyAlignment="1">
      <alignment vertical="center" wrapText="1"/>
    </xf>
    <xf numFmtId="176" fontId="1" fillId="0" borderId="1" xfId="4" applyNumberFormat="1" applyFont="1" applyFill="1" applyBorder="1" applyAlignment="1">
      <alignment horizontal="center" vertical="center"/>
    </xf>
    <xf numFmtId="43" fontId="4" fillId="7" borderId="1" xfId="1" applyFont="1" applyFill="1" applyBorder="1">
      <alignment vertical="center"/>
    </xf>
    <xf numFmtId="43" fontId="3" fillId="0" borderId="1" xfId="7" applyNumberFormat="1" applyBorder="1"/>
    <xf numFmtId="43" fontId="20" fillId="2" borderId="1" xfId="5" applyFont="1" applyFill="1" applyBorder="1" applyAlignment="1">
      <alignment vertical="center"/>
    </xf>
    <xf numFmtId="43" fontId="20" fillId="2" borderId="1" xfId="1" applyFont="1" applyFill="1" applyBorder="1" applyAlignment="1"/>
    <xf numFmtId="0" fontId="20" fillId="2" borderId="1" xfId="7" applyFont="1" applyFill="1" applyBorder="1" applyAlignment="1">
      <alignment vertical="center"/>
    </xf>
    <xf numFmtId="0" fontId="20" fillId="2" borderId="1" xfId="0" applyFont="1" applyFill="1" applyBorder="1">
      <alignment vertical="center"/>
    </xf>
    <xf numFmtId="43" fontId="20" fillId="2" borderId="1" xfId="1" applyFont="1" applyFill="1" applyBorder="1">
      <alignment vertical="center"/>
    </xf>
    <xf numFmtId="0" fontId="20" fillId="0" borderId="0" xfId="0" applyFont="1">
      <alignment vertical="center"/>
    </xf>
    <xf numFmtId="14" fontId="20" fillId="2" borderId="1" xfId="0" applyNumberFormat="1" applyFont="1" applyFill="1" applyBorder="1" applyAlignment="1">
      <alignment horizontal="center" vertical="center"/>
    </xf>
    <xf numFmtId="43" fontId="20" fillId="2" borderId="1" xfId="7" applyNumberFormat="1" applyFont="1" applyFill="1" applyBorder="1"/>
    <xf numFmtId="0" fontId="23" fillId="0" borderId="0" xfId="0" applyFont="1" applyAlignment="1">
      <alignment vertical="center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1" fillId="0" borderId="0" xfId="9">
      <alignment vertical="center"/>
    </xf>
    <xf numFmtId="0" fontId="3" fillId="2" borderId="1" xfId="9" applyFont="1" applyFill="1" applyBorder="1">
      <alignment vertical="center"/>
    </xf>
    <xf numFmtId="0" fontId="1" fillId="2" borderId="1" xfId="9" applyFill="1" applyBorder="1">
      <alignment vertical="center"/>
    </xf>
    <xf numFmtId="0" fontId="20" fillId="2" borderId="1" xfId="9" applyFont="1" applyFill="1" applyBorder="1">
      <alignment vertical="center"/>
    </xf>
    <xf numFmtId="0" fontId="3" fillId="0" borderId="1" xfId="9" applyFont="1" applyBorder="1">
      <alignment vertical="center"/>
    </xf>
    <xf numFmtId="14" fontId="5" fillId="0" borderId="1" xfId="9" applyNumberFormat="1" applyFont="1" applyBorder="1" applyAlignment="1">
      <alignment horizontal="center" vertical="center"/>
    </xf>
    <xf numFmtId="177" fontId="1" fillId="0" borderId="1" xfId="10" applyBorder="1" applyAlignment="1">
      <alignment vertical="center" wrapText="1"/>
    </xf>
    <xf numFmtId="14" fontId="1" fillId="0" borderId="1" xfId="10" applyNumberFormat="1" applyBorder="1" applyAlignment="1">
      <alignment horizontal="center" vertical="center"/>
    </xf>
    <xf numFmtId="177" fontId="20" fillId="2" borderId="1" xfId="10" applyFont="1" applyFill="1" applyBorder="1" applyAlignment="1">
      <alignment vertical="center" wrapText="1"/>
    </xf>
    <xf numFmtId="14" fontId="20" fillId="2" borderId="1" xfId="10" applyNumberFormat="1" applyFont="1" applyFill="1" applyBorder="1" applyAlignment="1">
      <alignment horizontal="center" vertical="center"/>
    </xf>
    <xf numFmtId="177" fontId="5" fillId="0" borderId="1" xfId="11" applyFont="1" applyBorder="1">
      <alignment vertical="center"/>
    </xf>
    <xf numFmtId="14" fontId="5" fillId="0" borderId="1" xfId="11" applyNumberFormat="1" applyFont="1" applyBorder="1" applyAlignment="1">
      <alignment horizontal="center" vertical="center"/>
    </xf>
    <xf numFmtId="0" fontId="3" fillId="0" borderId="1" xfId="9" applyFont="1" applyBorder="1" applyAlignment="1">
      <alignment vertical="center" wrapText="1"/>
    </xf>
    <xf numFmtId="14" fontId="1" fillId="0" borderId="1" xfId="9" applyNumberFormat="1" applyBorder="1" applyAlignment="1">
      <alignment horizontal="center" vertical="center"/>
    </xf>
    <xf numFmtId="14" fontId="1" fillId="0" borderId="1" xfId="9" applyNumberFormat="1" applyFill="1" applyBorder="1" applyAlignment="1">
      <alignment horizontal="center" vertical="center"/>
    </xf>
    <xf numFmtId="0" fontId="4" fillId="0" borderId="1" xfId="9" applyFont="1" applyBorder="1">
      <alignment vertical="center"/>
    </xf>
    <xf numFmtId="0" fontId="1" fillId="0" borderId="0" xfId="9" applyAlignment="1">
      <alignment horizontal="center" vertical="center"/>
    </xf>
    <xf numFmtId="0" fontId="5" fillId="0" borderId="0" xfId="9" applyFont="1">
      <alignment vertical="center"/>
    </xf>
    <xf numFmtId="0" fontId="8" fillId="0" borderId="0" xfId="9" applyFont="1">
      <alignment vertical="center"/>
    </xf>
    <xf numFmtId="177" fontId="13" fillId="0" borderId="1" xfId="6" applyNumberFormat="1" applyBorder="1" applyAlignment="1">
      <alignment horizontal="center" vertical="center"/>
    </xf>
    <xf numFmtId="0" fontId="12" fillId="0" borderId="1" xfId="1" applyNumberFormat="1" applyFont="1" applyFill="1" applyBorder="1" applyAlignment="1">
      <alignment horizontal="left"/>
    </xf>
    <xf numFmtId="14" fontId="3" fillId="0" borderId="1" xfId="7" applyNumberFormat="1" applyBorder="1" applyAlignment="1">
      <alignment horizontal="center"/>
    </xf>
    <xf numFmtId="0" fontId="1" fillId="0" borderId="0" xfId="12">
      <alignment vertical="center"/>
    </xf>
    <xf numFmtId="0" fontId="20" fillId="0" borderId="0" xfId="12" applyFont="1">
      <alignment vertical="center"/>
    </xf>
    <xf numFmtId="0" fontId="20" fillId="2" borderId="1" xfId="12" applyFont="1" applyFill="1" applyBorder="1">
      <alignment vertical="center"/>
    </xf>
    <xf numFmtId="0" fontId="3" fillId="0" borderId="1" xfId="12" applyFont="1" applyFill="1" applyBorder="1">
      <alignment vertical="center"/>
    </xf>
    <xf numFmtId="176" fontId="5" fillId="0" borderId="1" xfId="12" applyNumberFormat="1" applyFont="1" applyBorder="1" applyAlignment="1">
      <alignment horizontal="center" vertical="center"/>
    </xf>
    <xf numFmtId="0" fontId="3" fillId="0" borderId="1" xfId="12" applyFont="1" applyBorder="1">
      <alignment vertical="center"/>
    </xf>
    <xf numFmtId="43" fontId="3" fillId="0" borderId="1" xfId="14" applyNumberFormat="1" applyBorder="1"/>
    <xf numFmtId="0" fontId="3" fillId="0" borderId="1" xfId="14" applyBorder="1"/>
    <xf numFmtId="0" fontId="20" fillId="2" borderId="1" xfId="14" applyFont="1" applyFill="1" applyBorder="1"/>
    <xf numFmtId="14" fontId="5" fillId="2" borderId="1" xfId="12" applyNumberFormat="1" applyFont="1" applyFill="1" applyBorder="1" applyAlignment="1">
      <alignment horizontal="center" vertical="center"/>
    </xf>
    <xf numFmtId="0" fontId="5" fillId="0" borderId="1" xfId="12" applyFont="1" applyBorder="1" applyAlignment="1">
      <alignment vertical="center"/>
    </xf>
    <xf numFmtId="0" fontId="20" fillId="2" borderId="1" xfId="12" applyFont="1" applyFill="1" applyBorder="1" applyAlignment="1">
      <alignment vertical="center"/>
    </xf>
    <xf numFmtId="0" fontId="1" fillId="2" borderId="1" xfId="12" applyFill="1" applyBorder="1" applyAlignment="1">
      <alignment vertical="center"/>
    </xf>
    <xf numFmtId="0" fontId="4" fillId="0" borderId="1" xfId="12" applyFont="1" applyBorder="1">
      <alignment vertical="center"/>
    </xf>
    <xf numFmtId="43" fontId="3" fillId="0" borderId="1" xfId="1" applyFont="1" applyBorder="1" applyAlignment="1"/>
    <xf numFmtId="0" fontId="1" fillId="0" borderId="0" xfId="12" applyAlignment="1">
      <alignment horizontal="center" vertical="center"/>
    </xf>
    <xf numFmtId="0" fontId="5" fillId="0" borderId="0" xfId="12" applyFont="1">
      <alignment vertical="center"/>
    </xf>
    <xf numFmtId="0" fontId="8" fillId="0" borderId="0" xfId="12" applyFont="1">
      <alignment vertical="center"/>
    </xf>
    <xf numFmtId="176" fontId="5" fillId="0" borderId="1" xfId="4" applyNumberFormat="1" applyFont="1" applyBorder="1" applyAlignment="1">
      <alignment horizontal="center" vertical="center" wrapText="1"/>
    </xf>
    <xf numFmtId="43" fontId="0" fillId="0" borderId="1" xfId="5" applyFont="1" applyBorder="1" applyAlignment="1">
      <alignment vertical="center" wrapText="1"/>
    </xf>
    <xf numFmtId="0" fontId="3" fillId="0" borderId="1" xfId="7" applyBorder="1" applyAlignment="1">
      <alignment wrapText="1"/>
    </xf>
    <xf numFmtId="43" fontId="0" fillId="0" borderId="0" xfId="1" applyFont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176" fontId="0" fillId="0" borderId="1" xfId="4" applyNumberFormat="1" applyFont="1" applyFill="1" applyBorder="1" applyAlignment="1">
      <alignment horizontal="center" vertical="center"/>
    </xf>
    <xf numFmtId="0" fontId="3" fillId="0" borderId="1" xfId="7" applyFill="1" applyBorder="1"/>
    <xf numFmtId="43" fontId="10" fillId="2" borderId="1" xfId="4" applyNumberFormat="1" applyFont="1" applyFill="1" applyBorder="1" applyAlignment="1">
      <alignment horizontal="center" vertical="center"/>
    </xf>
    <xf numFmtId="43" fontId="10" fillId="2" borderId="1" xfId="12" applyNumberFormat="1" applyFont="1" applyFill="1" applyBorder="1" applyAlignment="1">
      <alignment horizontal="center" vertical="center"/>
    </xf>
    <xf numFmtId="43" fontId="1" fillId="0" borderId="0" xfId="1">
      <alignment vertical="center"/>
    </xf>
  </cellXfs>
  <cellStyles count="16">
    <cellStyle name="Normale 8" xfId="2"/>
    <cellStyle name="常规" xfId="0" builtinId="0"/>
    <cellStyle name="常规 2" xfId="3"/>
    <cellStyle name="常规 3" xfId="4"/>
    <cellStyle name="常规 3 2" xfId="11"/>
    <cellStyle name="常规 3 2 2" xfId="12"/>
    <cellStyle name="常规 4" xfId="7"/>
    <cellStyle name="常规 4 2" xfId="14"/>
    <cellStyle name="常规 5" xfId="9"/>
    <cellStyle name="常规 6" xfId="10"/>
    <cellStyle name="超链接" xfId="6" builtinId="8"/>
    <cellStyle name="超链接 2" xfId="13"/>
    <cellStyle name="千位分隔" xfId="1" builtinId="3"/>
    <cellStyle name="千位分隔 2" xfId="5"/>
    <cellStyle name="千位分隔 2 2" xfId="8"/>
    <cellStyle name="千位分隔 3" xfId="1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74</xdr:row>
      <xdr:rowOff>0</xdr:rowOff>
    </xdr:from>
    <xdr:to>
      <xdr:col>6</xdr:col>
      <xdr:colOff>700675</xdr:colOff>
      <xdr:row>88</xdr:row>
      <xdr:rowOff>52184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315200"/>
          <a:ext cx="7625350" cy="24524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abSelected="1" zoomScaleNormal="100" workbookViewId="0">
      <pane ySplit="1" topLeftCell="A2" activePane="bottomLeft" state="frozen"/>
      <selection pane="bottomLeft"/>
    </sheetView>
  </sheetViews>
  <sheetFormatPr defaultRowHeight="13.5"/>
  <cols>
    <col min="1" max="1" width="11.625" style="18" bestFit="1" customWidth="1"/>
    <col min="2" max="2" width="13.875" style="30" bestFit="1" customWidth="1"/>
    <col min="3" max="3" width="15.75" style="30" bestFit="1" customWidth="1"/>
    <col min="4" max="4" width="13.875" style="30" customWidth="1"/>
    <col min="5" max="5" width="14.5" style="30" bestFit="1" customWidth="1"/>
    <col min="6" max="6" width="38.25" style="30" bestFit="1" customWidth="1"/>
    <col min="7" max="7" width="6.5" style="18" bestFit="1" customWidth="1"/>
    <col min="8" max="9" width="13.875" style="30" bestFit="1" customWidth="1"/>
    <col min="10" max="16384" width="9" style="30"/>
  </cols>
  <sheetData>
    <row r="1" spans="1:7" ht="14.25">
      <c r="A1" s="29" t="s">
        <v>1073</v>
      </c>
      <c r="B1" s="29" t="s">
        <v>188</v>
      </c>
      <c r="C1" s="29" t="s">
        <v>187</v>
      </c>
      <c r="D1" s="29" t="s">
        <v>278</v>
      </c>
      <c r="E1" s="29" t="s">
        <v>190</v>
      </c>
      <c r="F1" s="29" t="s">
        <v>219</v>
      </c>
      <c r="G1" s="18" t="s">
        <v>1251</v>
      </c>
    </row>
    <row r="2" spans="1:7" ht="17.25" customHeight="1">
      <c r="A2" s="33" t="s">
        <v>430</v>
      </c>
      <c r="B2" s="38">
        <f>林凯!Q128</f>
        <v>1250.0699999999888</v>
      </c>
      <c r="C2" s="38">
        <f>林凯!K57</f>
        <v>-9046.9300000000076</v>
      </c>
      <c r="D2" s="38">
        <f>林凯!E35</f>
        <v>5162.1285535956213</v>
      </c>
      <c r="E2" s="32">
        <f>林凯!E1</f>
        <v>-2634.7314464043975</v>
      </c>
      <c r="F2" s="148"/>
      <c r="G2" s="171">
        <f>E2-B2-C2-D2</f>
        <v>0</v>
      </c>
    </row>
    <row r="3" spans="1:7" ht="17.25" customHeight="1">
      <c r="A3" s="33" t="s">
        <v>344</v>
      </c>
      <c r="B3" s="38">
        <f>黄子航!E68</f>
        <v>6419.4249999999975</v>
      </c>
      <c r="C3" s="38">
        <f>黄子航!K68</f>
        <v>-21840</v>
      </c>
      <c r="D3" s="38">
        <f>黄子航!Q39</f>
        <v>487.06999999999971</v>
      </c>
      <c r="E3" s="32">
        <f>黄子航!E1</f>
        <v>-14933.505000000003</v>
      </c>
      <c r="F3" s="148"/>
      <c r="G3" s="171">
        <f t="shared" ref="G3:G12" si="0">E3-B3-C3-D3</f>
        <v>0</v>
      </c>
    </row>
    <row r="4" spans="1:7" ht="17.25" customHeight="1">
      <c r="A4" s="33" t="s">
        <v>371</v>
      </c>
      <c r="B4" s="38">
        <f>陆夏小华!E61</f>
        <v>0</v>
      </c>
      <c r="C4" s="38">
        <f>陆夏小华!K147</f>
        <v>-1118.5</v>
      </c>
      <c r="D4" s="38">
        <f>陆夏小华!Q61</f>
        <v>3689.8229787482614</v>
      </c>
      <c r="E4" s="32">
        <f>陆夏小华!E1</f>
        <v>2571.3229787482614</v>
      </c>
      <c r="F4" s="148"/>
      <c r="G4" s="171">
        <f t="shared" si="0"/>
        <v>0</v>
      </c>
    </row>
    <row r="5" spans="1:7" ht="17.25" customHeight="1">
      <c r="A5" s="33" t="s">
        <v>372</v>
      </c>
      <c r="B5" s="38">
        <f>盛杰!E68</f>
        <v>0</v>
      </c>
      <c r="C5" s="38">
        <f>盛杰!K68</f>
        <v>0</v>
      </c>
      <c r="D5" s="38">
        <f>盛杰!Q37</f>
        <v>2846.4555500000024</v>
      </c>
      <c r="E5" s="32">
        <f>盛杰!E1</f>
        <v>2846.4555500000024</v>
      </c>
      <c r="F5" s="148"/>
      <c r="G5" s="171">
        <f t="shared" si="0"/>
        <v>0</v>
      </c>
    </row>
    <row r="6" spans="1:7" ht="17.25" customHeight="1">
      <c r="A6" s="33" t="s">
        <v>978</v>
      </c>
      <c r="B6" s="31">
        <f>孙岩成!E65</f>
        <v>0</v>
      </c>
      <c r="C6" s="31">
        <f>孙岩成!K65</f>
        <v>-800</v>
      </c>
      <c r="D6" s="31">
        <f>孙岩成!Q65</f>
        <v>1361.6056000000008</v>
      </c>
      <c r="E6" s="32">
        <f>孙岩成!E1</f>
        <v>561.60560000000078</v>
      </c>
      <c r="F6" s="148" t="s">
        <v>1356</v>
      </c>
      <c r="G6" s="171">
        <f t="shared" si="0"/>
        <v>0</v>
      </c>
    </row>
    <row r="7" spans="1:7" ht="17.25" customHeight="1">
      <c r="A7" s="33" t="s">
        <v>281</v>
      </c>
      <c r="B7" s="31">
        <f>姚雄!E56</f>
        <v>0</v>
      </c>
      <c r="C7" s="31">
        <f>姚雄!K30</f>
        <v>-126.37</v>
      </c>
      <c r="D7" s="31">
        <f>姚雄!Q30</f>
        <v>2627.0987999999998</v>
      </c>
      <c r="E7" s="32">
        <f>姚雄!E1</f>
        <v>2500.7287999999999</v>
      </c>
      <c r="F7" s="148"/>
      <c r="G7" s="171">
        <f t="shared" si="0"/>
        <v>0</v>
      </c>
    </row>
    <row r="8" spans="1:7" ht="17.25" customHeight="1">
      <c r="A8" s="33" t="s">
        <v>1093</v>
      </c>
      <c r="B8" s="31">
        <f>陈小九!E25</f>
        <v>1210.4300000000003</v>
      </c>
      <c r="C8" s="31">
        <f>陈小九!K25</f>
        <v>0</v>
      </c>
      <c r="D8" s="31">
        <f>陈小九!Q25</f>
        <v>3672.7384000000002</v>
      </c>
      <c r="E8" s="32">
        <f>陈小九!E1</f>
        <v>4883.1684000000005</v>
      </c>
      <c r="F8" s="148"/>
      <c r="G8" s="171">
        <f t="shared" si="0"/>
        <v>0</v>
      </c>
    </row>
    <row r="9" spans="1:7" ht="17.25" customHeight="1">
      <c r="A9" s="33" t="s">
        <v>610</v>
      </c>
      <c r="B9" s="38">
        <f>吴鑫奇!E58</f>
        <v>0</v>
      </c>
      <c r="C9" s="38">
        <f>吴鑫奇!K19</f>
        <v>-363.79999999999995</v>
      </c>
      <c r="D9" s="38">
        <f>吴鑫奇!Q46</f>
        <v>3164.7908999999963</v>
      </c>
      <c r="E9" s="32">
        <f>吴鑫奇!E1</f>
        <v>2800.9908999999961</v>
      </c>
      <c r="F9" s="148" t="s">
        <v>1015</v>
      </c>
      <c r="G9" s="171">
        <f t="shared" si="0"/>
        <v>0</v>
      </c>
    </row>
    <row r="10" spans="1:7" ht="17.25" customHeight="1">
      <c r="A10" s="34" t="s">
        <v>1162</v>
      </c>
      <c r="B10" s="38">
        <f>詹乔风!E26</f>
        <v>0</v>
      </c>
      <c r="C10" s="38">
        <f>詹乔风!K11</f>
        <v>0</v>
      </c>
      <c r="D10" s="38">
        <f>詹乔风!Q36</f>
        <v>955.6315999999988</v>
      </c>
      <c r="E10" s="32">
        <f>詹乔风!E1</f>
        <v>955.6315999999988</v>
      </c>
      <c r="F10" s="148" t="s">
        <v>1015</v>
      </c>
      <c r="G10" s="171">
        <f t="shared" si="0"/>
        <v>0</v>
      </c>
    </row>
    <row r="11" spans="1:7" ht="17.25" customHeight="1">
      <c r="A11" s="34" t="s">
        <v>954</v>
      </c>
      <c r="B11" s="31">
        <f>张智辉!E31</f>
        <v>0</v>
      </c>
      <c r="C11" s="31">
        <f>张智辉!K12</f>
        <v>0</v>
      </c>
      <c r="D11" s="31">
        <f>张智辉!Q31</f>
        <v>-94.490000000000236</v>
      </c>
      <c r="E11" s="32">
        <f>张智辉!E1</f>
        <v>-94.490000000000236</v>
      </c>
      <c r="F11" s="148" t="s">
        <v>808</v>
      </c>
      <c r="G11" s="171">
        <f t="shared" si="0"/>
        <v>0</v>
      </c>
    </row>
    <row r="12" spans="1:7" ht="17.25" customHeight="1">
      <c r="A12" s="34" t="s">
        <v>853</v>
      </c>
      <c r="B12" s="38">
        <f>吴建彬!E34</f>
        <v>0</v>
      </c>
      <c r="C12" s="38">
        <f>吴建彬!K21</f>
        <v>0</v>
      </c>
      <c r="D12" s="38">
        <f>吴建彬!Q29</f>
        <v>60.429999999999382</v>
      </c>
      <c r="E12" s="32">
        <f>吴建彬!E1</f>
        <v>60.429999999999382</v>
      </c>
      <c r="F12" s="148"/>
      <c r="G12" s="171">
        <f t="shared" si="0"/>
        <v>0</v>
      </c>
    </row>
    <row r="13" spans="1:7" ht="17.25" hidden="1" customHeight="1">
      <c r="A13" s="34" t="s">
        <v>941</v>
      </c>
      <c r="B13" s="38">
        <f>张简平!E19</f>
        <v>0</v>
      </c>
      <c r="C13" s="38">
        <f>张简平!K19</f>
        <v>0</v>
      </c>
      <c r="D13" s="38">
        <f>张简平!P19</f>
        <v>0</v>
      </c>
      <c r="E13" s="32">
        <f>张简平!E1</f>
        <v>0</v>
      </c>
      <c r="F13" s="148"/>
    </row>
    <row r="14" spans="1:7" ht="17.25" hidden="1" customHeight="1">
      <c r="A14" s="34" t="s">
        <v>616</v>
      </c>
      <c r="B14" s="38">
        <f>朱汛!E10</f>
        <v>0</v>
      </c>
      <c r="C14" s="38">
        <f>朱汛!K10</f>
        <v>0</v>
      </c>
      <c r="D14" s="38">
        <f>朱汛!Q10</f>
        <v>0</v>
      </c>
      <c r="E14" s="32">
        <f>朱汛!E1</f>
        <v>0</v>
      </c>
      <c r="F14" s="148"/>
    </row>
    <row r="15" spans="1:7" ht="17.25" hidden="1" customHeight="1">
      <c r="A15" s="34" t="s">
        <v>314</v>
      </c>
      <c r="B15" s="38">
        <f>徐进!E10</f>
        <v>0</v>
      </c>
      <c r="C15" s="38">
        <f>徐进!K10</f>
        <v>0</v>
      </c>
      <c r="D15" s="38"/>
      <c r="E15" s="32">
        <f>徐进!E1</f>
        <v>0</v>
      </c>
      <c r="F15" s="148"/>
    </row>
    <row r="16" spans="1:7" ht="17.25" hidden="1" customHeight="1">
      <c r="A16" s="34" t="s">
        <v>601</v>
      </c>
      <c r="B16" s="38">
        <f>田也!E18</f>
        <v>0</v>
      </c>
      <c r="C16" s="38">
        <f>田也!K15</f>
        <v>0</v>
      </c>
      <c r="D16" s="38">
        <f>田也!Q14</f>
        <v>0</v>
      </c>
      <c r="E16" s="32">
        <f>田也!E1</f>
        <v>0</v>
      </c>
      <c r="F16" s="148"/>
    </row>
    <row r="17" spans="1:6" ht="17.25" hidden="1" customHeight="1">
      <c r="A17" s="34" t="s">
        <v>263</v>
      </c>
      <c r="B17" s="31">
        <f>张微!E26</f>
        <v>0</v>
      </c>
      <c r="C17" s="31">
        <f>张微!K18</f>
        <v>0</v>
      </c>
      <c r="D17" s="31"/>
      <c r="E17" s="32">
        <f>张微!E1</f>
        <v>0</v>
      </c>
      <c r="F17" s="148"/>
    </row>
    <row r="18" spans="1:6" ht="17.25" hidden="1" customHeight="1">
      <c r="A18" s="34" t="s">
        <v>628</v>
      </c>
      <c r="B18" s="31">
        <f>曾子洋!E14</f>
        <v>0</v>
      </c>
      <c r="C18" s="31">
        <f>曾子洋!K14</f>
        <v>0</v>
      </c>
      <c r="D18" s="31">
        <f>曾子洋!Q14</f>
        <v>0</v>
      </c>
      <c r="E18" s="32">
        <f>曾子洋!E1</f>
        <v>0</v>
      </c>
      <c r="F18" s="148"/>
    </row>
    <row r="19" spans="1:6" ht="17.25" hidden="1" customHeight="1">
      <c r="A19" s="34" t="s">
        <v>701</v>
      </c>
      <c r="B19" s="31">
        <f>张晓奇!E14</f>
        <v>0</v>
      </c>
      <c r="C19" s="31">
        <f>张晓奇!K14</f>
        <v>0</v>
      </c>
      <c r="D19" s="31">
        <f>张晓奇!Q14</f>
        <v>0</v>
      </c>
      <c r="E19" s="32">
        <f>张晓奇!E1</f>
        <v>0</v>
      </c>
      <c r="F19" s="148"/>
    </row>
    <row r="20" spans="1:6" ht="17.25" hidden="1" customHeight="1">
      <c r="A20" s="34" t="s">
        <v>315</v>
      </c>
      <c r="B20" s="38">
        <f>夏鑫海!E9</f>
        <v>0</v>
      </c>
      <c r="C20" s="38">
        <f>夏鑫海!K9</f>
        <v>0</v>
      </c>
      <c r="D20" s="38"/>
      <c r="E20" s="32">
        <f>夏鑫海!E1</f>
        <v>0</v>
      </c>
      <c r="F20" s="148"/>
    </row>
    <row r="21" spans="1:6" ht="17.25" hidden="1" customHeight="1">
      <c r="A21" s="34" t="s">
        <v>316</v>
      </c>
      <c r="B21" s="38">
        <f>尚鸣!E20</f>
        <v>0</v>
      </c>
      <c r="C21" s="38">
        <f>尚鸣!K14</f>
        <v>0</v>
      </c>
      <c r="D21" s="38"/>
      <c r="E21" s="32">
        <f>尚鸣!E1</f>
        <v>0</v>
      </c>
      <c r="F21" s="148"/>
    </row>
    <row r="22" spans="1:6" ht="17.25" hidden="1" customHeight="1">
      <c r="A22" s="34" t="s">
        <v>275</v>
      </c>
      <c r="B22" s="31">
        <f>江诗银!E22</f>
        <v>0</v>
      </c>
      <c r="C22" s="31">
        <f>江诗银!K22</f>
        <v>0</v>
      </c>
      <c r="D22" s="31">
        <f>夏鑫海!Q9</f>
        <v>0</v>
      </c>
      <c r="E22" s="32">
        <f>江诗银!E1</f>
        <v>0</v>
      </c>
      <c r="F22" s="31"/>
    </row>
    <row r="23" spans="1:6" ht="17.25" hidden="1" customHeight="1">
      <c r="A23" s="34" t="s">
        <v>290</v>
      </c>
      <c r="B23" s="38">
        <f>周诒根!E13</f>
        <v>0</v>
      </c>
      <c r="C23" s="38">
        <f>周诒根!K13</f>
        <v>0</v>
      </c>
      <c r="D23" s="38"/>
      <c r="E23" s="32">
        <f>周诒根!E1</f>
        <v>0</v>
      </c>
      <c r="F23" s="38"/>
    </row>
    <row r="24" spans="1:6" ht="17.25" hidden="1" customHeight="1">
      <c r="A24" s="34" t="s">
        <v>221</v>
      </c>
      <c r="B24" s="31">
        <f>范李兵!K25</f>
        <v>0</v>
      </c>
      <c r="C24" s="31">
        <f>范李兵!E10</f>
        <v>0</v>
      </c>
      <c r="D24" s="31"/>
      <c r="E24" s="32">
        <f>范李兵!E1</f>
        <v>0</v>
      </c>
      <c r="F24" s="31"/>
    </row>
    <row r="25" spans="1:6" ht="17.25" hidden="1" customHeight="1">
      <c r="A25" s="34" t="s">
        <v>226</v>
      </c>
      <c r="B25" s="38">
        <f>尉振宇!E12</f>
        <v>0</v>
      </c>
      <c r="C25" s="38"/>
      <c r="D25" s="38"/>
      <c r="E25" s="32">
        <f>尉振宇!E1</f>
        <v>0</v>
      </c>
      <c r="F25" s="38"/>
    </row>
    <row r="26" spans="1:6" ht="17.25" hidden="1" customHeight="1">
      <c r="A26" s="34" t="s">
        <v>192</v>
      </c>
      <c r="B26" s="38">
        <f>董志勤!K17</f>
        <v>0</v>
      </c>
      <c r="C26" s="38">
        <f>董志勤!E16</f>
        <v>0</v>
      </c>
      <c r="D26" s="38"/>
      <c r="E26" s="32">
        <f>董志勤!E1</f>
        <v>0</v>
      </c>
      <c r="F26" s="38"/>
    </row>
    <row r="27" spans="1:6" ht="17.25" hidden="1" customHeight="1">
      <c r="A27" s="35" t="s">
        <v>203</v>
      </c>
      <c r="B27" s="38">
        <f>阮蒙蒙!E10</f>
        <v>0</v>
      </c>
      <c r="C27" s="38"/>
      <c r="D27" s="38"/>
      <c r="E27" s="32">
        <f>阮蒙蒙!E1</f>
        <v>0</v>
      </c>
      <c r="F27" s="38"/>
    </row>
    <row r="28" spans="1:6" ht="17.25" hidden="1" customHeight="1">
      <c r="A28" s="35" t="s">
        <v>204</v>
      </c>
      <c r="B28" s="38">
        <f>李辰洲!K36</f>
        <v>0</v>
      </c>
      <c r="C28" s="38">
        <f>李辰洲!E18</f>
        <v>0</v>
      </c>
      <c r="D28" s="38"/>
      <c r="E28" s="32">
        <f>李辰洲!E1</f>
        <v>0</v>
      </c>
      <c r="F28" s="38"/>
    </row>
    <row r="29" spans="1:6" ht="17.25" hidden="1" customHeight="1">
      <c r="A29" s="35" t="s">
        <v>205</v>
      </c>
      <c r="B29" s="38">
        <f>林铭金!E9</f>
        <v>0</v>
      </c>
      <c r="C29" s="38"/>
      <c r="D29" s="38"/>
      <c r="E29" s="32">
        <f>林铭金!E1</f>
        <v>0</v>
      </c>
      <c r="F29" s="38"/>
    </row>
    <row r="30" spans="1:6" ht="17.25" hidden="1" customHeight="1">
      <c r="A30" s="35" t="s">
        <v>206</v>
      </c>
      <c r="B30" s="38">
        <f>郑晶品!E18</f>
        <v>0</v>
      </c>
      <c r="C30" s="38"/>
      <c r="D30" s="38"/>
      <c r="E30" s="32">
        <f>郑晶品!E1</f>
        <v>0</v>
      </c>
      <c r="F30" s="38"/>
    </row>
    <row r="31" spans="1:6" ht="17.25" hidden="1" customHeight="1">
      <c r="A31" s="35" t="s">
        <v>207</v>
      </c>
      <c r="B31" s="31">
        <f>朱禹豪!E13</f>
        <v>0</v>
      </c>
      <c r="C31" s="31"/>
      <c r="D31" s="31"/>
      <c r="E31" s="32">
        <f>朱禹豪!E1</f>
        <v>0</v>
      </c>
      <c r="F31" s="31"/>
    </row>
    <row r="32" spans="1:6" ht="17.25" hidden="1" customHeight="1">
      <c r="A32" s="35" t="s">
        <v>208</v>
      </c>
      <c r="B32" s="31">
        <f>姚佳倩!E10</f>
        <v>0</v>
      </c>
      <c r="C32" s="31"/>
      <c r="D32" s="31"/>
      <c r="E32" s="32">
        <f>姚佳倩!E1</f>
        <v>0</v>
      </c>
      <c r="F32" s="31"/>
    </row>
    <row r="33" spans="1:7" ht="17.25" hidden="1" customHeight="1">
      <c r="A33" s="35" t="s">
        <v>209</v>
      </c>
      <c r="B33" s="31">
        <f>吴康伟!E9</f>
        <v>0</v>
      </c>
      <c r="C33" s="31"/>
      <c r="D33" s="31"/>
      <c r="E33" s="32">
        <f>吴康伟!E1</f>
        <v>0</v>
      </c>
      <c r="F33" s="31"/>
    </row>
    <row r="34" spans="1:7" ht="17.25" hidden="1" customHeight="1">
      <c r="A34" s="35" t="s">
        <v>210</v>
      </c>
      <c r="B34" s="31">
        <f>朱向争!E12</f>
        <v>0</v>
      </c>
      <c r="C34" s="31"/>
      <c r="D34" s="31"/>
      <c r="E34" s="32">
        <f>朱向争!E1</f>
        <v>0</v>
      </c>
      <c r="F34" s="31"/>
    </row>
    <row r="35" spans="1:7" ht="17.25" hidden="1" customHeight="1">
      <c r="A35" s="35" t="s">
        <v>201</v>
      </c>
      <c r="B35" s="31">
        <f>赵旺超!E15</f>
        <v>0</v>
      </c>
      <c r="C35" s="31"/>
      <c r="D35" s="31"/>
      <c r="E35" s="32">
        <f>赵旺超!E1</f>
        <v>0</v>
      </c>
      <c r="F35" s="31"/>
    </row>
    <row r="36" spans="1:7" ht="17.25" hidden="1" customHeight="1">
      <c r="A36" s="35" t="s">
        <v>211</v>
      </c>
      <c r="B36" s="31">
        <f>陈辉!E19</f>
        <v>0</v>
      </c>
      <c r="C36" s="31"/>
      <c r="D36" s="31"/>
      <c r="E36" s="32">
        <f>陈辉!E1</f>
        <v>0</v>
      </c>
      <c r="F36" s="31"/>
    </row>
    <row r="37" spans="1:7" ht="17.25" hidden="1" customHeight="1">
      <c r="A37" s="35" t="s">
        <v>212</v>
      </c>
      <c r="B37" s="31">
        <f>董旺!E16</f>
        <v>0</v>
      </c>
      <c r="C37" s="31"/>
      <c r="D37" s="31"/>
      <c r="E37" s="32">
        <f>董旺!E1</f>
        <v>0</v>
      </c>
      <c r="F37" s="31"/>
    </row>
    <row r="38" spans="1:7" ht="14.25">
      <c r="A38" s="39" t="s">
        <v>215</v>
      </c>
      <c r="B38" s="37">
        <f>SUM(B2:B37)</f>
        <v>8879.9249999999865</v>
      </c>
      <c r="C38" s="37">
        <f>SUM(C2:C37)</f>
        <v>-33295.600000000013</v>
      </c>
      <c r="D38" s="37">
        <f>SUM(D2:D37)</f>
        <v>23933.282382343878</v>
      </c>
      <c r="E38" s="37">
        <f>SUM(E2:E37)</f>
        <v>-482.39261765614037</v>
      </c>
      <c r="F38" s="36"/>
    </row>
    <row r="39" spans="1:7">
      <c r="A39" s="118" t="s">
        <v>1355</v>
      </c>
    </row>
    <row r="40" spans="1:7">
      <c r="G40" s="172"/>
    </row>
  </sheetData>
  <phoneticPr fontId="2" type="noConversion"/>
  <hyperlinks>
    <hyperlink ref="A24" location="范李兵!A1" display="范李兵"/>
    <hyperlink ref="A17" location="张微!A1" display="张微"/>
    <hyperlink ref="A16" location="田也!A1" display="田也"/>
    <hyperlink ref="A22" location="江诗银!A1" display="江诗银"/>
    <hyperlink ref="A25" location="尉振宇!A1" display="尉振宇"/>
    <hyperlink ref="A23" location="周诒根!A1" display="周诒根"/>
    <hyperlink ref="A12" location="吴建彬!A1" display="吴建彬"/>
    <hyperlink ref="A26" location="董志勤!A1" display="董志勤"/>
    <hyperlink ref="A27" location="阮蒙蒙!A1" display="阮蒙蒙"/>
    <hyperlink ref="A28" location="李辰洲!A1" display="李辰洲"/>
    <hyperlink ref="A29" location="林铭金!A1" display="林铭金"/>
    <hyperlink ref="A30" location="郑晶品!A1" display="郑晶品"/>
    <hyperlink ref="A31" location="朱禹豪!A1" display="朱禹豪"/>
    <hyperlink ref="A32" location="姚佳倩!A1" display="姚佳倩"/>
    <hyperlink ref="A33" location="吴康伟!A1" display="吴康伟"/>
    <hyperlink ref="A34" location="朱向争!A1" display="朱向争"/>
    <hyperlink ref="A35" location="赵旺超!A1" display="赵旺超"/>
    <hyperlink ref="A36" location="陈辉!A1" display="陈辉"/>
    <hyperlink ref="A37" location="董旺!A1" display="董旺"/>
    <hyperlink ref="A9" location="吴鑫奇!A1" display="吴鑫奇"/>
    <hyperlink ref="A21" location="尚鸣!A1" display="尚鸣"/>
    <hyperlink ref="A20" location="夏鑫海!A1" display="夏鑫海"/>
    <hyperlink ref="A7" location="姚雄!A1" display="姚雄"/>
    <hyperlink ref="A15" location="徐进!A1" display="徐进"/>
    <hyperlink ref="A10" location="詹乔风!A1" display="詹乔风"/>
    <hyperlink ref="A3:A5" location="吴建彬!A1" display="吴建彬"/>
    <hyperlink ref="A4" location="陆夏小华!A1" display="陆夏小华"/>
    <hyperlink ref="A5" location="盛杰!A1" display="盛杰"/>
    <hyperlink ref="A3" location="黄子航!A1" display="黄子航"/>
    <hyperlink ref="A2" location="林凯!A1" display="林凯"/>
    <hyperlink ref="A14" location="朱汛!A1" display="朱汛"/>
    <hyperlink ref="A19" location="张晓奇!A1" display="张晓奇"/>
    <hyperlink ref="A18" location="曾子洋!A1" display="曾子洋"/>
    <hyperlink ref="A11" location="张智辉!A1" display="张智辉"/>
    <hyperlink ref="A13" location="张简平!A1" display="张简平"/>
    <hyperlink ref="A6" location="孙岩成!A1" display="周遵键"/>
    <hyperlink ref="A8" location="陈小九!A1" display="陈小九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4"/>
  <sheetViews>
    <sheetView zoomScaleNormal="100" workbookViewId="0">
      <pane ySplit="4" topLeftCell="A17" activePane="bottomLeft" state="frozen"/>
      <selection pane="bottomLeft"/>
    </sheetView>
  </sheetViews>
  <sheetFormatPr defaultRowHeight="13.5"/>
  <cols>
    <col min="1" max="1" width="11.125" style="40" customWidth="1"/>
    <col min="2" max="2" width="29.75" style="40" customWidth="1"/>
    <col min="3" max="3" width="14.5" style="40" bestFit="1" customWidth="1"/>
    <col min="4" max="4" width="14.125" style="40" customWidth="1"/>
    <col min="5" max="5" width="15.75" style="40" bestFit="1" customWidth="1"/>
    <col min="6" max="6" width="5" style="40" customWidth="1"/>
    <col min="7" max="7" width="12.625" style="40" customWidth="1"/>
    <col min="8" max="8" width="49.375" style="41" customWidth="1"/>
    <col min="9" max="9" width="13.375" style="40" customWidth="1"/>
    <col min="10" max="10" width="13.875" style="40" customWidth="1"/>
    <col min="11" max="11" width="15.75" style="40" bestFit="1" customWidth="1"/>
    <col min="12" max="12" width="5" style="40" customWidth="1"/>
    <col min="13" max="13" width="12.625" style="40" customWidth="1"/>
    <col min="14" max="14" width="74.75" style="41" customWidth="1"/>
    <col min="15" max="15" width="14.125" style="40" bestFit="1" customWidth="1"/>
    <col min="16" max="16" width="13.75" style="40" customWidth="1"/>
    <col min="17" max="17" width="14.25" style="40" customWidth="1"/>
    <col min="18" max="18" width="11.625" style="40" bestFit="1" customWidth="1"/>
    <col min="19" max="19" width="12.5" style="40" customWidth="1"/>
    <col min="20" max="20" width="9.25" style="40" customWidth="1"/>
    <col min="21" max="21" width="11.625" style="49" bestFit="1" customWidth="1"/>
    <col min="22" max="22" width="10.5" style="40" bestFit="1" customWidth="1"/>
    <col min="23" max="23" width="8.5" style="40" bestFit="1" customWidth="1"/>
    <col min="24" max="24" width="11.625" style="40" bestFit="1" customWidth="1"/>
    <col min="25" max="16384" width="9" style="40"/>
  </cols>
  <sheetData>
    <row r="1" spans="1:21">
      <c r="A1" s="33" t="s">
        <v>429</v>
      </c>
      <c r="B1" s="175" t="s">
        <v>161</v>
      </c>
      <c r="C1" s="175"/>
      <c r="D1" s="175"/>
      <c r="E1" s="110">
        <f>E35+K57+Q128</f>
        <v>-2634.7314464043975</v>
      </c>
    </row>
    <row r="3" spans="1:21" ht="19.5" thickBot="1">
      <c r="A3" s="72" t="s">
        <v>276</v>
      </c>
      <c r="B3" s="73"/>
      <c r="C3" s="74"/>
      <c r="D3" s="74"/>
      <c r="E3" s="74"/>
      <c r="G3" s="72" t="s">
        <v>13</v>
      </c>
      <c r="H3" s="73"/>
      <c r="I3" s="74"/>
      <c r="J3" s="74"/>
      <c r="K3" s="74"/>
      <c r="M3" s="72" t="s">
        <v>12</v>
      </c>
      <c r="N3" s="85"/>
      <c r="O3" s="74"/>
      <c r="P3" s="74"/>
      <c r="Q3" s="74"/>
      <c r="R3" s="75"/>
      <c r="S3" s="75"/>
    </row>
    <row r="4" spans="1:21" ht="18.75">
      <c r="A4" s="48" t="s">
        <v>455</v>
      </c>
      <c r="B4" s="48" t="s">
        <v>456</v>
      </c>
      <c r="C4" s="48" t="s">
        <v>9</v>
      </c>
      <c r="D4" s="48" t="s">
        <v>8</v>
      </c>
      <c r="E4" s="48" t="s">
        <v>7</v>
      </c>
      <c r="F4" s="49"/>
      <c r="G4" s="48" t="s">
        <v>455</v>
      </c>
      <c r="H4" s="48" t="s">
        <v>456</v>
      </c>
      <c r="I4" s="48" t="s">
        <v>9</v>
      </c>
      <c r="J4" s="48" t="s">
        <v>8</v>
      </c>
      <c r="K4" s="48" t="s">
        <v>7</v>
      </c>
      <c r="L4" s="49"/>
      <c r="M4" s="48" t="s">
        <v>455</v>
      </c>
      <c r="N4" s="86" t="s">
        <v>456</v>
      </c>
      <c r="O4" s="48" t="s">
        <v>9</v>
      </c>
      <c r="P4" s="48" t="s">
        <v>8</v>
      </c>
      <c r="Q4" s="48" t="s">
        <v>7</v>
      </c>
      <c r="R4" s="75"/>
      <c r="S4" s="93" t="s">
        <v>541</v>
      </c>
      <c r="T4" s="95" t="s">
        <v>542</v>
      </c>
      <c r="U4" s="96" t="s">
        <v>543</v>
      </c>
    </row>
    <row r="5" spans="1:21" ht="14.25" customHeight="1">
      <c r="A5" s="88"/>
      <c r="B5" s="67" t="s">
        <v>6</v>
      </c>
      <c r="C5" s="68"/>
      <c r="D5" s="68">
        <v>0</v>
      </c>
      <c r="E5" s="11"/>
      <c r="G5" s="88"/>
      <c r="H5" s="67" t="s">
        <v>6</v>
      </c>
      <c r="I5" s="68">
        <v>0</v>
      </c>
      <c r="J5" s="68">
        <v>0</v>
      </c>
      <c r="K5" s="11"/>
      <c r="M5" s="100"/>
      <c r="N5" s="101" t="s">
        <v>6</v>
      </c>
      <c r="O5" s="77">
        <v>0</v>
      </c>
      <c r="P5" s="77">
        <v>0</v>
      </c>
      <c r="Q5" s="11"/>
      <c r="R5" s="75"/>
      <c r="S5" s="80">
        <v>2021.09</v>
      </c>
      <c r="T5" s="81">
        <v>1156.06</v>
      </c>
      <c r="U5" s="123" t="s">
        <v>480</v>
      </c>
    </row>
    <row r="6" spans="1:21" ht="14.25" customHeight="1">
      <c r="A6" s="88">
        <v>44287</v>
      </c>
      <c r="B6" s="67" t="s">
        <v>595</v>
      </c>
      <c r="C6" s="68"/>
      <c r="D6" s="68">
        <v>152.22</v>
      </c>
      <c r="E6" s="3">
        <f>D5+D6-C6</f>
        <v>152.22</v>
      </c>
      <c r="G6" s="88">
        <v>44439.000497685185</v>
      </c>
      <c r="H6" s="67" t="s">
        <v>457</v>
      </c>
      <c r="I6" s="68">
        <v>1010</v>
      </c>
      <c r="J6" s="68"/>
      <c r="K6" s="3">
        <f>ROUND(J5+J6-I6,2)</f>
        <v>-1010</v>
      </c>
      <c r="M6" s="102">
        <v>44286</v>
      </c>
      <c r="N6" s="103" t="s">
        <v>533</v>
      </c>
      <c r="O6" s="77"/>
      <c r="P6" s="77">
        <v>153.33000000000004</v>
      </c>
      <c r="Q6" s="3">
        <f>ROUND(P5+P6-O6,2)</f>
        <v>153.33000000000001</v>
      </c>
      <c r="R6" s="75"/>
      <c r="S6" s="82" t="s">
        <v>481</v>
      </c>
      <c r="T6" s="81">
        <v>1238.6199999999999</v>
      </c>
      <c r="U6" s="123" t="s">
        <v>482</v>
      </c>
    </row>
    <row r="7" spans="1:21" ht="14.25" customHeight="1">
      <c r="A7" s="88">
        <v>44317</v>
      </c>
      <c r="B7" s="67" t="s">
        <v>596</v>
      </c>
      <c r="C7" s="68"/>
      <c r="D7" s="68">
        <v>106.48</v>
      </c>
      <c r="E7" s="3">
        <f t="shared" ref="E7:E8" si="0">E6+D7-C7</f>
        <v>258.7</v>
      </c>
      <c r="G7" s="88">
        <v>44469.000497685185</v>
      </c>
      <c r="H7" s="67" t="s">
        <v>458</v>
      </c>
      <c r="I7" s="68"/>
      <c r="J7" s="68">
        <v>1010</v>
      </c>
      <c r="K7" s="3">
        <f>ROUND(K6+J7-I7,2)</f>
        <v>0</v>
      </c>
      <c r="M7" s="102">
        <v>44657</v>
      </c>
      <c r="N7" s="103" t="s">
        <v>546</v>
      </c>
      <c r="O7" s="77">
        <v>1986</v>
      </c>
      <c r="P7" s="77"/>
      <c r="Q7" s="3">
        <f>ROUND(Q6+P7-O7,2)</f>
        <v>-1832.67</v>
      </c>
      <c r="R7" s="75"/>
      <c r="S7" s="80">
        <v>2021.11</v>
      </c>
      <c r="T7" s="81">
        <v>1212.42</v>
      </c>
      <c r="U7" s="123" t="s">
        <v>483</v>
      </c>
    </row>
    <row r="8" spans="1:21" ht="14.25" customHeight="1">
      <c r="A8" s="88">
        <v>44343</v>
      </c>
      <c r="B8" s="67" t="s">
        <v>453</v>
      </c>
      <c r="C8" s="68">
        <v>258.7</v>
      </c>
      <c r="D8" s="68">
        <v>0</v>
      </c>
      <c r="E8" s="3">
        <f t="shared" si="0"/>
        <v>0</v>
      </c>
      <c r="G8" s="88">
        <v>44530.000497685185</v>
      </c>
      <c r="H8" s="67" t="s">
        <v>457</v>
      </c>
      <c r="I8" s="68">
        <v>1000</v>
      </c>
      <c r="J8" s="68"/>
      <c r="K8" s="3">
        <f t="shared" ref="K8:K12" si="1">ROUND(K7+J8-I8,2)</f>
        <v>-1000</v>
      </c>
      <c r="M8" s="102">
        <v>44316</v>
      </c>
      <c r="N8" s="103" t="s">
        <v>534</v>
      </c>
      <c r="O8" s="77"/>
      <c r="P8" s="77">
        <v>1620</v>
      </c>
      <c r="Q8" s="3">
        <f t="shared" ref="Q8:Q35" si="2">ROUND(Q7+P8-O8,2)</f>
        <v>-212.67</v>
      </c>
      <c r="R8" s="75"/>
      <c r="S8" s="80">
        <v>2021.12</v>
      </c>
      <c r="T8" s="81">
        <v>1212.42</v>
      </c>
      <c r="U8" s="123" t="s">
        <v>484</v>
      </c>
    </row>
    <row r="9" spans="1:21" ht="14.25" customHeight="1">
      <c r="A9" s="69"/>
      <c r="B9" s="70" t="s">
        <v>705</v>
      </c>
      <c r="C9" s="110">
        <f>SUM(C5:C8)</f>
        <v>258.7</v>
      </c>
      <c r="D9" s="110">
        <f>SUM(D5:D8)</f>
        <v>258.7</v>
      </c>
      <c r="E9" s="110">
        <f>D9-C9</f>
        <v>0</v>
      </c>
      <c r="G9" s="88">
        <v>44561.000497685185</v>
      </c>
      <c r="H9" s="67" t="s">
        <v>459</v>
      </c>
      <c r="I9" s="68"/>
      <c r="J9" s="68">
        <v>43.75</v>
      </c>
      <c r="K9" s="3">
        <f t="shared" si="1"/>
        <v>-956.25</v>
      </c>
      <c r="M9" s="102">
        <v>44347</v>
      </c>
      <c r="N9" s="103" t="s">
        <v>535</v>
      </c>
      <c r="O9" s="77"/>
      <c r="P9" s="77">
        <v>1620</v>
      </c>
      <c r="Q9" s="3">
        <f t="shared" si="2"/>
        <v>1407.33</v>
      </c>
      <c r="R9" s="75"/>
      <c r="S9" s="80">
        <v>2022.01</v>
      </c>
      <c r="T9" s="81">
        <v>1171.81</v>
      </c>
      <c r="U9" s="123" t="s">
        <v>485</v>
      </c>
    </row>
    <row r="10" spans="1:21" ht="14.25" customHeight="1">
      <c r="A10" s="88"/>
      <c r="B10" s="67" t="s">
        <v>6</v>
      </c>
      <c r="C10" s="68"/>
      <c r="D10" s="68">
        <f>E9</f>
        <v>0</v>
      </c>
      <c r="E10" s="11"/>
      <c r="G10" s="88">
        <v>44561.000497685185</v>
      </c>
      <c r="H10" s="67" t="s">
        <v>460</v>
      </c>
      <c r="I10" s="68"/>
      <c r="J10" s="68">
        <v>1000</v>
      </c>
      <c r="K10" s="3">
        <f t="shared" si="1"/>
        <v>43.75</v>
      </c>
      <c r="M10" s="102">
        <v>44329</v>
      </c>
      <c r="N10" s="103" t="s">
        <v>549</v>
      </c>
      <c r="O10" s="77">
        <v>1231.0899999999999</v>
      </c>
      <c r="P10" s="77"/>
      <c r="Q10" s="3">
        <f t="shared" si="2"/>
        <v>176.24</v>
      </c>
      <c r="R10" s="75"/>
      <c r="S10" s="80">
        <v>2022.02</v>
      </c>
      <c r="T10" s="81">
        <v>1171.81</v>
      </c>
      <c r="U10" s="123" t="s">
        <v>486</v>
      </c>
    </row>
    <row r="11" spans="1:21" ht="14.25" customHeight="1">
      <c r="A11" s="102">
        <v>44909</v>
      </c>
      <c r="B11" s="105" t="s">
        <v>583</v>
      </c>
      <c r="C11" s="77"/>
      <c r="D11" s="77">
        <v>500</v>
      </c>
      <c r="E11" s="3">
        <f>D10+D11-C11</f>
        <v>500</v>
      </c>
      <c r="G11" s="88">
        <v>44561.000497685185</v>
      </c>
      <c r="H11" s="67" t="s">
        <v>461</v>
      </c>
      <c r="I11" s="68"/>
      <c r="J11" s="68">
        <v>956.25</v>
      </c>
      <c r="K11" s="3">
        <f t="shared" si="1"/>
        <v>1000</v>
      </c>
      <c r="M11" s="102">
        <v>44329</v>
      </c>
      <c r="N11" s="103" t="s">
        <v>550</v>
      </c>
      <c r="O11" s="77">
        <v>749.45</v>
      </c>
      <c r="P11" s="77"/>
      <c r="Q11" s="3">
        <f t="shared" si="2"/>
        <v>-573.21</v>
      </c>
      <c r="R11" s="75"/>
      <c r="S11" s="80">
        <v>2022.03</v>
      </c>
      <c r="T11" s="81">
        <v>1171.81</v>
      </c>
      <c r="U11" s="123" t="s">
        <v>487</v>
      </c>
    </row>
    <row r="12" spans="1:21" ht="14.25" customHeight="1">
      <c r="A12" s="102">
        <v>44909</v>
      </c>
      <c r="B12" s="105" t="s">
        <v>594</v>
      </c>
      <c r="C12" s="77"/>
      <c r="D12" s="77">
        <v>1000</v>
      </c>
      <c r="E12" s="3">
        <f t="shared" ref="E12:E14" si="3">E11+D12-C12</f>
        <v>1500</v>
      </c>
      <c r="G12" s="88">
        <v>44561.000497685185</v>
      </c>
      <c r="H12" s="67" t="s">
        <v>462</v>
      </c>
      <c r="I12" s="68">
        <v>1000</v>
      </c>
      <c r="J12" s="68"/>
      <c r="K12" s="3">
        <f t="shared" si="1"/>
        <v>0</v>
      </c>
      <c r="M12" s="102">
        <v>44329</v>
      </c>
      <c r="N12" s="103" t="s">
        <v>545</v>
      </c>
      <c r="O12" s="77"/>
      <c r="P12" s="77">
        <v>360.54</v>
      </c>
      <c r="Q12" s="3">
        <f t="shared" si="2"/>
        <v>-212.67</v>
      </c>
      <c r="R12" s="75"/>
      <c r="S12" s="80">
        <v>2022.04</v>
      </c>
      <c r="T12" s="81">
        <v>156.22999999999999</v>
      </c>
      <c r="U12" s="123" t="s">
        <v>487</v>
      </c>
    </row>
    <row r="13" spans="1:21" ht="14.25" customHeight="1">
      <c r="A13" s="102">
        <v>44918</v>
      </c>
      <c r="B13" s="105" t="s">
        <v>692</v>
      </c>
      <c r="C13" s="77"/>
      <c r="D13" s="77">
        <v>10000</v>
      </c>
      <c r="E13" s="3">
        <f t="shared" si="3"/>
        <v>11500</v>
      </c>
      <c r="G13" s="69"/>
      <c r="H13" s="70" t="s">
        <v>705</v>
      </c>
      <c r="I13" s="110">
        <f>SUM(I5:I12)</f>
        <v>3010</v>
      </c>
      <c r="J13" s="110">
        <f>SUM(J5:J12)</f>
        <v>3010</v>
      </c>
      <c r="K13" s="110">
        <f>J13-I13</f>
        <v>0</v>
      </c>
      <c r="M13" s="102">
        <v>44354</v>
      </c>
      <c r="N13" s="103" t="s">
        <v>551</v>
      </c>
      <c r="O13" s="77">
        <v>1231.0899999999999</v>
      </c>
      <c r="P13" s="77"/>
      <c r="Q13" s="3">
        <f t="shared" si="2"/>
        <v>-1443.76</v>
      </c>
      <c r="R13" s="75"/>
      <c r="S13" s="119">
        <v>2023.01</v>
      </c>
      <c r="T13" s="120">
        <v>1170.49</v>
      </c>
      <c r="U13" s="124" t="s">
        <v>732</v>
      </c>
    </row>
    <row r="14" spans="1:21" ht="14.25" customHeight="1">
      <c r="A14" s="102">
        <v>44918</v>
      </c>
      <c r="B14" s="105" t="s">
        <v>691</v>
      </c>
      <c r="C14" s="77">
        <v>10000</v>
      </c>
      <c r="D14" s="77"/>
      <c r="E14" s="3">
        <f t="shared" si="3"/>
        <v>1500</v>
      </c>
      <c r="G14" s="88"/>
      <c r="H14" s="67" t="s">
        <v>6</v>
      </c>
      <c r="I14" s="68"/>
      <c r="J14" s="68">
        <f>K13</f>
        <v>0</v>
      </c>
      <c r="K14" s="11"/>
      <c r="M14" s="102">
        <v>44354</v>
      </c>
      <c r="N14" s="103" t="s">
        <v>552</v>
      </c>
      <c r="O14" s="77">
        <v>749.45</v>
      </c>
      <c r="P14" s="77"/>
      <c r="Q14" s="3">
        <f t="shared" si="2"/>
        <v>-2193.21</v>
      </c>
      <c r="R14" s="75"/>
      <c r="S14" s="119">
        <v>2023.02</v>
      </c>
      <c r="T14" s="120">
        <v>1170.49</v>
      </c>
      <c r="U14" s="124" t="s">
        <v>868</v>
      </c>
    </row>
    <row r="15" spans="1:21" ht="14.25" customHeight="1">
      <c r="A15" s="69"/>
      <c r="B15" s="70" t="s">
        <v>676</v>
      </c>
      <c r="C15" s="110">
        <f>SUM(C10:C14)</f>
        <v>10000</v>
      </c>
      <c r="D15" s="110">
        <f>SUM(D10:D14)</f>
        <v>11500</v>
      </c>
      <c r="E15" s="110">
        <f>D15-C15</f>
        <v>1500</v>
      </c>
      <c r="G15" s="88">
        <v>44639</v>
      </c>
      <c r="H15" s="67" t="s">
        <v>463</v>
      </c>
      <c r="I15" s="68">
        <v>4114.79</v>
      </c>
      <c r="J15" s="68"/>
      <c r="K15" s="3">
        <f>ROUND(J14+J15-I15,2)</f>
        <v>-4114.79</v>
      </c>
      <c r="M15" s="102">
        <v>44377</v>
      </c>
      <c r="N15" s="103" t="s">
        <v>536</v>
      </c>
      <c r="O15" s="77"/>
      <c r="P15" s="77">
        <v>1620</v>
      </c>
      <c r="Q15" s="3">
        <f t="shared" si="2"/>
        <v>-573.21</v>
      </c>
      <c r="R15" s="75"/>
      <c r="S15" s="119">
        <v>2023.03</v>
      </c>
      <c r="T15" s="120">
        <v>1170.49</v>
      </c>
      <c r="U15" s="124" t="s">
        <v>920</v>
      </c>
    </row>
    <row r="16" spans="1:21">
      <c r="A16" s="88"/>
      <c r="B16" s="67" t="s">
        <v>6</v>
      </c>
      <c r="C16" s="68"/>
      <c r="D16" s="68">
        <f>E15</f>
        <v>1500</v>
      </c>
      <c r="E16" s="11"/>
      <c r="G16" s="88">
        <v>44651</v>
      </c>
      <c r="H16" s="67" t="s">
        <v>464</v>
      </c>
      <c r="I16" s="68">
        <v>1514.97</v>
      </c>
      <c r="J16" s="68"/>
      <c r="K16" s="3">
        <f>ROUND(K15+J16-I16,2)</f>
        <v>-5629.76</v>
      </c>
      <c r="M16" s="89">
        <v>44403</v>
      </c>
      <c r="N16" s="104" t="s">
        <v>553</v>
      </c>
      <c r="O16" s="77">
        <v>1231.0899999999999</v>
      </c>
      <c r="P16" s="77"/>
      <c r="Q16" s="3">
        <f t="shared" si="2"/>
        <v>-1804.3</v>
      </c>
      <c r="R16" s="75"/>
      <c r="S16" s="119">
        <v>2023.04</v>
      </c>
      <c r="T16" s="120">
        <v>1170.49</v>
      </c>
      <c r="U16" s="124" t="s">
        <v>947</v>
      </c>
    </row>
    <row r="17" spans="1:21" ht="14.25" customHeight="1">
      <c r="A17" s="102">
        <v>44995</v>
      </c>
      <c r="B17" s="105" t="s">
        <v>848</v>
      </c>
      <c r="C17" s="77"/>
      <c r="D17" s="77">
        <v>500</v>
      </c>
      <c r="E17" s="10">
        <f>D16+D17-C17</f>
        <v>2000</v>
      </c>
      <c r="G17" s="88">
        <v>44656</v>
      </c>
      <c r="H17" s="67" t="s">
        <v>465</v>
      </c>
      <c r="I17" s="68"/>
      <c r="J17" s="68">
        <v>5110.66</v>
      </c>
      <c r="K17" s="3">
        <f t="shared" ref="K17:K22" si="4">ROUND(K16+J17-I17,2)</f>
        <v>-519.1</v>
      </c>
      <c r="M17" s="89">
        <v>44419</v>
      </c>
      <c r="N17" s="104" t="s">
        <v>554</v>
      </c>
      <c r="O17" s="77">
        <v>749.45</v>
      </c>
      <c r="P17" s="77"/>
      <c r="Q17" s="3">
        <f t="shared" si="2"/>
        <v>-2553.75</v>
      </c>
      <c r="R17" s="75"/>
      <c r="S17" s="119">
        <v>2023.05</v>
      </c>
      <c r="T17" s="120">
        <v>1170.49</v>
      </c>
      <c r="U17" s="124" t="s">
        <v>1032</v>
      </c>
    </row>
    <row r="18" spans="1:21" ht="14.25" customHeight="1">
      <c r="A18" s="102">
        <v>44995</v>
      </c>
      <c r="B18" s="103" t="s">
        <v>849</v>
      </c>
      <c r="C18" s="77"/>
      <c r="D18" s="77">
        <v>676.38</v>
      </c>
      <c r="E18" s="10">
        <f t="shared" ref="E18:E29" si="5">E17+D18-C18</f>
        <v>2676.38</v>
      </c>
      <c r="G18" s="88">
        <v>44658</v>
      </c>
      <c r="H18" s="67" t="s">
        <v>465</v>
      </c>
      <c r="I18" s="68"/>
      <c r="J18" s="68">
        <v>519.1</v>
      </c>
      <c r="K18" s="3">
        <f t="shared" si="4"/>
        <v>0</v>
      </c>
      <c r="M18" s="89">
        <v>44408</v>
      </c>
      <c r="N18" s="97" t="s">
        <v>537</v>
      </c>
      <c r="O18" s="77"/>
      <c r="P18" s="77">
        <v>1620</v>
      </c>
      <c r="Q18" s="3">
        <f t="shared" si="2"/>
        <v>-933.75</v>
      </c>
      <c r="R18" s="75"/>
      <c r="S18" s="119">
        <v>2023.06</v>
      </c>
      <c r="T18" s="120">
        <v>1170.49</v>
      </c>
      <c r="U18" s="124" t="s">
        <v>1097</v>
      </c>
    </row>
    <row r="19" spans="1:21" ht="14.25" customHeight="1" thickBot="1">
      <c r="A19" s="102">
        <v>45026</v>
      </c>
      <c r="B19" s="103" t="s">
        <v>899</v>
      </c>
      <c r="C19" s="77"/>
      <c r="D19" s="77">
        <v>644.63</v>
      </c>
      <c r="E19" s="10">
        <f t="shared" si="5"/>
        <v>3321.01</v>
      </c>
      <c r="G19" s="88">
        <v>44701</v>
      </c>
      <c r="H19" s="67" t="s">
        <v>466</v>
      </c>
      <c r="I19" s="68">
        <v>3293.75</v>
      </c>
      <c r="J19" s="68"/>
      <c r="K19" s="3">
        <f t="shared" si="4"/>
        <v>-3293.75</v>
      </c>
      <c r="M19" s="89">
        <v>44439</v>
      </c>
      <c r="N19" s="97" t="s">
        <v>538</v>
      </c>
      <c r="O19" s="77"/>
      <c r="P19" s="77">
        <v>1620</v>
      </c>
      <c r="Q19" s="3">
        <f t="shared" si="2"/>
        <v>686.25</v>
      </c>
      <c r="R19" s="75"/>
      <c r="S19" s="98" t="s">
        <v>569</v>
      </c>
      <c r="T19" s="99">
        <f>SUM(T5:T18)</f>
        <v>15514.119999999997</v>
      </c>
      <c r="U19" s="125"/>
    </row>
    <row r="20" spans="1:21">
      <c r="A20" s="102">
        <v>45058</v>
      </c>
      <c r="B20" s="103" t="s">
        <v>987</v>
      </c>
      <c r="C20" s="77"/>
      <c r="D20" s="77">
        <v>866.76</v>
      </c>
      <c r="E20" s="10">
        <f t="shared" si="5"/>
        <v>4187.7700000000004</v>
      </c>
      <c r="G20" s="88">
        <v>44715</v>
      </c>
      <c r="H20" s="67" t="s">
        <v>467</v>
      </c>
      <c r="I20" s="68"/>
      <c r="J20" s="68">
        <v>3293.75</v>
      </c>
      <c r="K20" s="3">
        <f t="shared" si="4"/>
        <v>0</v>
      </c>
      <c r="M20" s="89">
        <v>44419</v>
      </c>
      <c r="N20" s="104" t="s">
        <v>523</v>
      </c>
      <c r="O20" s="77"/>
      <c r="P20" s="77">
        <v>-5.8</v>
      </c>
      <c r="Q20" s="3">
        <f t="shared" si="2"/>
        <v>680.45</v>
      </c>
      <c r="R20" s="75"/>
    </row>
    <row r="21" spans="1:21" ht="27">
      <c r="A21" s="102">
        <v>45051</v>
      </c>
      <c r="B21" s="103" t="s">
        <v>995</v>
      </c>
      <c r="C21" s="77">
        <v>2000</v>
      </c>
      <c r="D21" s="77"/>
      <c r="E21" s="10">
        <f t="shared" si="5"/>
        <v>2187.7700000000004</v>
      </c>
      <c r="G21" s="88">
        <v>44911</v>
      </c>
      <c r="H21" s="76" t="s">
        <v>584</v>
      </c>
      <c r="I21" s="68">
        <v>4045.75</v>
      </c>
      <c r="J21" s="68"/>
      <c r="K21" s="3">
        <f t="shared" si="4"/>
        <v>-4045.75</v>
      </c>
      <c r="M21" s="89">
        <v>44419</v>
      </c>
      <c r="N21" s="104" t="s">
        <v>524</v>
      </c>
      <c r="O21" s="77"/>
      <c r="P21" s="77">
        <v>-6.7</v>
      </c>
      <c r="Q21" s="3">
        <f t="shared" si="2"/>
        <v>673.75</v>
      </c>
      <c r="R21" s="75"/>
    </row>
    <row r="22" spans="1:21" ht="14.25" customHeight="1" thickBot="1">
      <c r="A22" s="102">
        <v>45089</v>
      </c>
      <c r="B22" s="103" t="s">
        <v>1050</v>
      </c>
      <c r="C22" s="77"/>
      <c r="D22" s="77">
        <v>1678.77</v>
      </c>
      <c r="E22" s="10">
        <f t="shared" si="5"/>
        <v>3866.5400000000004</v>
      </c>
      <c r="G22" s="88">
        <v>44922</v>
      </c>
      <c r="H22" s="67" t="s">
        <v>609</v>
      </c>
      <c r="I22" s="68">
        <v>3865.5</v>
      </c>
      <c r="J22" s="68"/>
      <c r="K22" s="3">
        <f t="shared" si="4"/>
        <v>-7911.25</v>
      </c>
      <c r="M22" s="89">
        <v>44419</v>
      </c>
      <c r="N22" s="97" t="s">
        <v>547</v>
      </c>
      <c r="O22" s="77">
        <v>886.41</v>
      </c>
      <c r="P22" s="77"/>
      <c r="Q22" s="3">
        <f t="shared" si="2"/>
        <v>-212.66</v>
      </c>
      <c r="R22" s="75"/>
    </row>
    <row r="23" spans="1:21" ht="14.25" customHeight="1">
      <c r="A23" s="102">
        <v>45121</v>
      </c>
      <c r="B23" s="103" t="s">
        <v>1112</v>
      </c>
      <c r="C23" s="77"/>
      <c r="D23" s="77">
        <v>810.61</v>
      </c>
      <c r="E23" s="10">
        <f t="shared" si="5"/>
        <v>4677.1500000000005</v>
      </c>
      <c r="G23" s="69"/>
      <c r="H23" s="70" t="s">
        <v>676</v>
      </c>
      <c r="I23" s="110">
        <f>SUM(I14:I22)</f>
        <v>16834.760000000002</v>
      </c>
      <c r="J23" s="110">
        <f>SUM(J14:J22)</f>
        <v>8923.51</v>
      </c>
      <c r="K23" s="110">
        <f>J23-I23</f>
        <v>-7911.2500000000018</v>
      </c>
      <c r="M23" s="102">
        <v>44447</v>
      </c>
      <c r="N23" s="105" t="s">
        <v>454</v>
      </c>
      <c r="O23" s="77"/>
      <c r="P23" s="77">
        <v>-3</v>
      </c>
      <c r="Q23" s="3">
        <f t="shared" si="2"/>
        <v>-215.66</v>
      </c>
      <c r="R23" s="75"/>
      <c r="S23" s="93" t="s">
        <v>540</v>
      </c>
      <c r="T23" s="94"/>
      <c r="U23" s="96" t="s">
        <v>761</v>
      </c>
    </row>
    <row r="24" spans="1:21" ht="14.25" customHeight="1">
      <c r="A24" s="102">
        <v>45152</v>
      </c>
      <c r="B24" s="103" t="s">
        <v>1182</v>
      </c>
      <c r="C24" s="77"/>
      <c r="D24" s="77">
        <v>645.05999999999995</v>
      </c>
      <c r="E24" s="10">
        <f t="shared" si="5"/>
        <v>5322.2100000000009</v>
      </c>
      <c r="G24" s="88"/>
      <c r="H24" s="67" t="s">
        <v>6</v>
      </c>
      <c r="I24" s="68"/>
      <c r="J24" s="68">
        <f>K23</f>
        <v>-7911.2500000000018</v>
      </c>
      <c r="K24" s="11"/>
      <c r="M24" s="89">
        <v>44452</v>
      </c>
      <c r="N24" s="97" t="s">
        <v>548</v>
      </c>
      <c r="O24" s="77"/>
      <c r="P24" s="77">
        <v>618.98</v>
      </c>
      <c r="Q24" s="3">
        <f t="shared" si="2"/>
        <v>403.32</v>
      </c>
      <c r="R24" s="75"/>
      <c r="S24" s="79" t="s">
        <v>510</v>
      </c>
      <c r="T24" s="91">
        <v>1000</v>
      </c>
      <c r="U24" s="123" t="s">
        <v>522</v>
      </c>
    </row>
    <row r="25" spans="1:21">
      <c r="A25" s="102">
        <v>45156</v>
      </c>
      <c r="B25" s="103" t="s">
        <v>1191</v>
      </c>
      <c r="C25" s="77"/>
      <c r="D25" s="77">
        <v>30</v>
      </c>
      <c r="E25" s="10">
        <f t="shared" si="5"/>
        <v>5352.2100000000009</v>
      </c>
      <c r="G25" s="88">
        <v>44935</v>
      </c>
      <c r="H25" s="76" t="s">
        <v>662</v>
      </c>
      <c r="I25" s="68"/>
      <c r="J25" s="68">
        <v>2473.2399999999998</v>
      </c>
      <c r="K25" s="3">
        <f>ROUND(J24+J25-I25,2)</f>
        <v>-5438.01</v>
      </c>
      <c r="M25" s="89">
        <v>44455</v>
      </c>
      <c r="N25" s="97" t="s">
        <v>556</v>
      </c>
      <c r="O25" s="77">
        <v>618.98</v>
      </c>
      <c r="P25" s="77"/>
      <c r="Q25" s="3">
        <f t="shared" si="2"/>
        <v>-215.66</v>
      </c>
      <c r="R25" s="75"/>
      <c r="S25" s="79" t="s">
        <v>511</v>
      </c>
      <c r="T25" s="91">
        <v>1000</v>
      </c>
      <c r="U25" s="123" t="s">
        <v>512</v>
      </c>
    </row>
    <row r="26" spans="1:21" ht="27">
      <c r="A26" s="102">
        <v>45190</v>
      </c>
      <c r="B26" s="103" t="s">
        <v>1259</v>
      </c>
      <c r="C26" s="77"/>
      <c r="D26" s="77">
        <v>619.95000000000005</v>
      </c>
      <c r="E26" s="10">
        <f t="shared" si="5"/>
        <v>5972.1600000000008</v>
      </c>
      <c r="G26" s="88">
        <v>44937</v>
      </c>
      <c r="H26" s="76" t="s">
        <v>658</v>
      </c>
      <c r="I26" s="68"/>
      <c r="J26" s="68">
        <v>3867.36</v>
      </c>
      <c r="K26" s="3">
        <f>ROUND(K25+J26-I26,2)</f>
        <v>-1570.65</v>
      </c>
      <c r="M26" s="89">
        <v>44463</v>
      </c>
      <c r="N26" s="97" t="s">
        <v>555</v>
      </c>
      <c r="O26" s="77">
        <v>1231.0899999999999</v>
      </c>
      <c r="P26" s="77"/>
      <c r="Q26" s="3">
        <f t="shared" si="2"/>
        <v>-1446.75</v>
      </c>
      <c r="R26" s="75"/>
      <c r="S26" s="79" t="s">
        <v>513</v>
      </c>
      <c r="T26" s="91">
        <v>1000</v>
      </c>
      <c r="U26" s="123" t="s">
        <v>512</v>
      </c>
    </row>
    <row r="27" spans="1:21" ht="14.25" customHeight="1">
      <c r="A27" s="102">
        <v>45224</v>
      </c>
      <c r="B27" s="103" t="s">
        <v>1311</v>
      </c>
      <c r="C27" s="77"/>
      <c r="D27" s="77">
        <v>936.72</v>
      </c>
      <c r="E27" s="10">
        <f t="shared" si="5"/>
        <v>6908.880000000001</v>
      </c>
      <c r="G27" s="88">
        <v>44938</v>
      </c>
      <c r="H27" s="67" t="s">
        <v>663</v>
      </c>
      <c r="I27" s="68">
        <v>2473.2399999999998</v>
      </c>
      <c r="J27" s="68"/>
      <c r="K27" s="3">
        <f t="shared" ref="K27:K44" si="6">ROUND(K26+J27-I27,2)</f>
        <v>-4043.89</v>
      </c>
      <c r="M27" s="89">
        <v>44502</v>
      </c>
      <c r="N27" s="104" t="s">
        <v>468</v>
      </c>
      <c r="O27" s="77"/>
      <c r="P27" s="77">
        <v>5000</v>
      </c>
      <c r="Q27" s="3">
        <f t="shared" si="2"/>
        <v>3553.25</v>
      </c>
      <c r="R27" s="75"/>
      <c r="S27" s="79" t="s">
        <v>514</v>
      </c>
      <c r="T27" s="91">
        <v>1000</v>
      </c>
      <c r="U27" s="123" t="s">
        <v>515</v>
      </c>
    </row>
    <row r="28" spans="1:21" ht="40.5">
      <c r="A28" s="102">
        <v>45233</v>
      </c>
      <c r="B28" s="103" t="s">
        <v>1325</v>
      </c>
      <c r="C28" s="77">
        <v>3000</v>
      </c>
      <c r="D28" s="77"/>
      <c r="E28" s="10">
        <f t="shared" si="5"/>
        <v>3908.880000000001</v>
      </c>
      <c r="G28" s="88">
        <v>44950</v>
      </c>
      <c r="H28" s="76" t="s">
        <v>688</v>
      </c>
      <c r="I28" s="68"/>
      <c r="J28" s="68">
        <v>1000</v>
      </c>
      <c r="K28" s="3">
        <f t="shared" si="6"/>
        <v>-3043.89</v>
      </c>
      <c r="M28" s="89">
        <v>44502</v>
      </c>
      <c r="N28" s="97" t="s">
        <v>557</v>
      </c>
      <c r="O28" s="77">
        <v>1231.0899999999999</v>
      </c>
      <c r="P28" s="77"/>
      <c r="Q28" s="3">
        <f t="shared" si="2"/>
        <v>2322.16</v>
      </c>
      <c r="R28" s="75"/>
      <c r="S28" s="79" t="s">
        <v>516</v>
      </c>
      <c r="T28" s="91">
        <v>1000</v>
      </c>
      <c r="U28" s="123" t="s">
        <v>762</v>
      </c>
    </row>
    <row r="29" spans="1:21" ht="27">
      <c r="A29" s="102">
        <v>45245</v>
      </c>
      <c r="B29" s="103" t="s">
        <v>1358</v>
      </c>
      <c r="C29" s="77"/>
      <c r="D29" s="77">
        <v>1253.24855359562</v>
      </c>
      <c r="E29" s="10">
        <f t="shared" si="5"/>
        <v>5162.1285535956213</v>
      </c>
      <c r="G29" s="88">
        <v>44971</v>
      </c>
      <c r="H29" s="67" t="s">
        <v>756</v>
      </c>
      <c r="I29" s="68"/>
      <c r="J29" s="68">
        <v>15000</v>
      </c>
      <c r="K29" s="3">
        <f t="shared" si="6"/>
        <v>11956.11</v>
      </c>
      <c r="M29" s="89">
        <v>44502</v>
      </c>
      <c r="N29" s="97" t="s">
        <v>539</v>
      </c>
      <c r="O29" s="77"/>
      <c r="P29" s="77">
        <v>1620</v>
      </c>
      <c r="Q29" s="3">
        <f t="shared" si="2"/>
        <v>3942.16</v>
      </c>
      <c r="R29" s="75"/>
      <c r="S29" s="83" t="s">
        <v>517</v>
      </c>
      <c r="T29" s="91">
        <v>1000</v>
      </c>
      <c r="U29" s="123" t="s">
        <v>763</v>
      </c>
    </row>
    <row r="30" spans="1:21" ht="27">
      <c r="A30" s="102"/>
      <c r="B30" s="103"/>
      <c r="C30" s="77"/>
      <c r="D30" s="77"/>
      <c r="E30" s="10"/>
      <c r="G30" s="88">
        <v>44974</v>
      </c>
      <c r="H30" s="67" t="s">
        <v>760</v>
      </c>
      <c r="I30" s="68">
        <v>15000</v>
      </c>
      <c r="J30" s="68"/>
      <c r="K30" s="3">
        <f t="shared" si="6"/>
        <v>-3043.89</v>
      </c>
      <c r="M30" s="89">
        <v>44502</v>
      </c>
      <c r="N30" s="97" t="s">
        <v>559</v>
      </c>
      <c r="O30" s="77">
        <v>1000</v>
      </c>
      <c r="P30" s="77"/>
      <c r="Q30" s="3">
        <f t="shared" si="2"/>
        <v>2942.16</v>
      </c>
      <c r="R30" s="75"/>
      <c r="S30" s="83" t="s">
        <v>518</v>
      </c>
      <c r="T30" s="91">
        <v>1000</v>
      </c>
      <c r="U30" s="123" t="s">
        <v>764</v>
      </c>
    </row>
    <row r="31" spans="1:21" ht="40.5">
      <c r="A31" s="102"/>
      <c r="B31" s="103"/>
      <c r="C31" s="77"/>
      <c r="D31" s="77"/>
      <c r="E31" s="10"/>
      <c r="G31" s="88">
        <v>45000</v>
      </c>
      <c r="H31" s="76" t="s">
        <v>862</v>
      </c>
      <c r="I31" s="68"/>
      <c r="J31" s="68">
        <v>1000</v>
      </c>
      <c r="K31" s="3">
        <f t="shared" si="6"/>
        <v>-2043.89</v>
      </c>
      <c r="M31" s="89">
        <v>44502</v>
      </c>
      <c r="N31" s="97" t="s">
        <v>544</v>
      </c>
      <c r="O31" s="77"/>
      <c r="P31" s="77">
        <v>200</v>
      </c>
      <c r="Q31" s="3">
        <f t="shared" si="2"/>
        <v>3142.16</v>
      </c>
      <c r="R31" s="75"/>
      <c r="S31" s="83" t="s">
        <v>519</v>
      </c>
      <c r="T31" s="91">
        <v>1000</v>
      </c>
      <c r="U31" s="123" t="s">
        <v>765</v>
      </c>
    </row>
    <row r="32" spans="1:21" ht="27">
      <c r="A32" s="102"/>
      <c r="B32" s="103"/>
      <c r="C32" s="77"/>
      <c r="D32" s="77"/>
      <c r="E32" s="10"/>
      <c r="G32" s="88">
        <v>45030</v>
      </c>
      <c r="H32" s="76" t="s">
        <v>929</v>
      </c>
      <c r="I32" s="68"/>
      <c r="J32" s="68">
        <v>1976.45</v>
      </c>
      <c r="K32" s="3">
        <f t="shared" si="6"/>
        <v>-67.44</v>
      </c>
      <c r="M32" s="89">
        <v>44538</v>
      </c>
      <c r="N32" s="104" t="s">
        <v>469</v>
      </c>
      <c r="O32" s="77"/>
      <c r="P32" s="77">
        <v>1820</v>
      </c>
      <c r="Q32" s="3">
        <f t="shared" si="2"/>
        <v>4962.16</v>
      </c>
      <c r="R32" s="75"/>
      <c r="S32" s="83" t="s">
        <v>520</v>
      </c>
      <c r="T32" s="91">
        <v>1000</v>
      </c>
      <c r="U32" s="123" t="s">
        <v>766</v>
      </c>
    </row>
    <row r="33" spans="1:21" ht="40.5">
      <c r="A33" s="88"/>
      <c r="B33" s="76"/>
      <c r="C33" s="68"/>
      <c r="D33" s="68"/>
      <c r="E33" s="3"/>
      <c r="G33" s="88">
        <v>45096</v>
      </c>
      <c r="H33" s="76" t="s">
        <v>862</v>
      </c>
      <c r="I33" s="68"/>
      <c r="J33" s="68">
        <v>1000</v>
      </c>
      <c r="K33" s="3">
        <f t="shared" si="6"/>
        <v>932.56</v>
      </c>
      <c r="M33" s="89">
        <v>44572</v>
      </c>
      <c r="N33" s="104" t="s">
        <v>470</v>
      </c>
      <c r="O33" s="77">
        <v>283.14</v>
      </c>
      <c r="P33" s="77"/>
      <c r="Q33" s="3">
        <f t="shared" si="2"/>
        <v>4679.0200000000004</v>
      </c>
      <c r="R33" s="75"/>
      <c r="S33" s="83" t="s">
        <v>521</v>
      </c>
      <c r="T33" s="91">
        <v>1000</v>
      </c>
      <c r="U33" s="123" t="s">
        <v>766</v>
      </c>
    </row>
    <row r="34" spans="1:21" ht="40.5">
      <c r="A34" s="88"/>
      <c r="B34" s="71"/>
      <c r="C34" s="68"/>
      <c r="D34" s="68"/>
      <c r="E34" s="68"/>
      <c r="G34" s="88">
        <v>45107</v>
      </c>
      <c r="H34" s="76" t="s">
        <v>1086</v>
      </c>
      <c r="I34" s="68">
        <v>6552.2</v>
      </c>
      <c r="J34" s="68"/>
      <c r="K34" s="3">
        <f t="shared" si="6"/>
        <v>-5619.64</v>
      </c>
      <c r="M34" s="89">
        <v>44575</v>
      </c>
      <c r="N34" s="104" t="s">
        <v>471</v>
      </c>
      <c r="O34" s="77"/>
      <c r="P34" s="77">
        <v>1820</v>
      </c>
      <c r="Q34" s="3">
        <f t="shared" si="2"/>
        <v>6499.02</v>
      </c>
      <c r="R34" s="75"/>
      <c r="S34" s="83" t="s">
        <v>773</v>
      </c>
      <c r="T34" s="91">
        <v>1000</v>
      </c>
      <c r="U34" s="123" t="s">
        <v>767</v>
      </c>
    </row>
    <row r="35" spans="1:21" ht="27">
      <c r="A35" s="69"/>
      <c r="B35" s="70"/>
      <c r="C35" s="110">
        <f>SUM(C16:C34)</f>
        <v>5000</v>
      </c>
      <c r="D35" s="110">
        <f>SUM(D16:D34)</f>
        <v>10162.128553595621</v>
      </c>
      <c r="E35" s="110">
        <f>D35-C35</f>
        <v>5162.1285535956213</v>
      </c>
      <c r="G35" s="168">
        <v>45111</v>
      </c>
      <c r="H35" s="76" t="s">
        <v>1110</v>
      </c>
      <c r="I35" s="169"/>
      <c r="J35" s="169">
        <v>6506.52</v>
      </c>
      <c r="K35" s="3">
        <f t="shared" si="6"/>
        <v>886.88</v>
      </c>
      <c r="M35" s="89">
        <v>44575</v>
      </c>
      <c r="N35" s="104" t="s">
        <v>472</v>
      </c>
      <c r="O35" s="77"/>
      <c r="P35" s="77">
        <v>1820</v>
      </c>
      <c r="Q35" s="3">
        <f t="shared" si="2"/>
        <v>8319.02</v>
      </c>
      <c r="R35" s="75"/>
      <c r="S35" s="83" t="s">
        <v>772</v>
      </c>
      <c r="T35" s="91">
        <v>1000</v>
      </c>
      <c r="U35" s="123" t="s">
        <v>768</v>
      </c>
    </row>
    <row r="36" spans="1:21" ht="27">
      <c r="G36" s="168">
        <v>45111</v>
      </c>
      <c r="H36" s="76" t="s">
        <v>1111</v>
      </c>
      <c r="I36" s="169"/>
      <c r="J36" s="169">
        <v>66.19</v>
      </c>
      <c r="K36" s="3">
        <f t="shared" si="6"/>
        <v>953.07</v>
      </c>
      <c r="M36" s="90"/>
      <c r="N36" s="78" t="s">
        <v>705</v>
      </c>
      <c r="O36" s="110">
        <f>SUM(O5:O35)</f>
        <v>13178.33</v>
      </c>
      <c r="P36" s="110">
        <f>SUM(P5:P35)</f>
        <v>21497.35</v>
      </c>
      <c r="Q36" s="110">
        <f>P36-O36</f>
        <v>8319.0199999999986</v>
      </c>
      <c r="R36" s="75"/>
      <c r="S36" s="83" t="s">
        <v>771</v>
      </c>
      <c r="T36" s="91">
        <v>1000</v>
      </c>
      <c r="U36" s="123" t="s">
        <v>768</v>
      </c>
    </row>
    <row r="37" spans="1:21" ht="14.25" customHeight="1">
      <c r="G37" s="88">
        <v>45128</v>
      </c>
      <c r="H37" s="76" t="s">
        <v>1137</v>
      </c>
      <c r="I37" s="68">
        <v>20000</v>
      </c>
      <c r="J37" s="68"/>
      <c r="K37" s="3">
        <f t="shared" si="6"/>
        <v>-19046.93</v>
      </c>
      <c r="M37" s="89"/>
      <c r="N37" s="104" t="s">
        <v>6</v>
      </c>
      <c r="O37" s="77"/>
      <c r="P37" s="77">
        <f>Q36</f>
        <v>8319.0199999999986</v>
      </c>
      <c r="Q37" s="11"/>
      <c r="R37" s="75"/>
      <c r="S37" s="83" t="s">
        <v>770</v>
      </c>
      <c r="T37" s="91">
        <v>1000</v>
      </c>
      <c r="U37" s="123" t="s">
        <v>768</v>
      </c>
    </row>
    <row r="38" spans="1:21" ht="14.25" customHeight="1">
      <c r="G38" s="88">
        <v>45132</v>
      </c>
      <c r="H38" s="76" t="s">
        <v>1149</v>
      </c>
      <c r="I38" s="68"/>
      <c r="J38" s="68">
        <v>19500</v>
      </c>
      <c r="K38" s="3">
        <f t="shared" si="6"/>
        <v>453.07</v>
      </c>
      <c r="M38" s="89">
        <v>44575</v>
      </c>
      <c r="N38" s="97" t="s">
        <v>560</v>
      </c>
      <c r="O38" s="77">
        <v>1000</v>
      </c>
      <c r="P38" s="77"/>
      <c r="Q38" s="3">
        <f>ROUND(P37+P38-O38,2)</f>
        <v>7319.02</v>
      </c>
      <c r="R38" s="75"/>
      <c r="S38" s="121" t="s">
        <v>753</v>
      </c>
      <c r="T38" s="122">
        <v>1000</v>
      </c>
      <c r="U38" s="124" t="s">
        <v>769</v>
      </c>
    </row>
    <row r="39" spans="1:21" ht="14.25" customHeight="1">
      <c r="G39" s="88">
        <v>45142</v>
      </c>
      <c r="H39" s="76" t="s">
        <v>1164</v>
      </c>
      <c r="I39" s="68">
        <v>8500</v>
      </c>
      <c r="J39" s="68"/>
      <c r="K39" s="3">
        <f t="shared" si="6"/>
        <v>-8046.93</v>
      </c>
      <c r="M39" s="89">
        <v>44575</v>
      </c>
      <c r="N39" s="97" t="s">
        <v>561</v>
      </c>
      <c r="O39" s="77">
        <v>1000</v>
      </c>
      <c r="P39" s="77"/>
      <c r="Q39" s="3">
        <f>ROUND(Q38+P39-O39,2)</f>
        <v>6319.02</v>
      </c>
      <c r="R39" s="75"/>
      <c r="S39" s="121" t="s">
        <v>754</v>
      </c>
      <c r="T39" s="122">
        <v>1000</v>
      </c>
      <c r="U39" s="124" t="s">
        <v>769</v>
      </c>
    </row>
    <row r="40" spans="1:21" ht="14.25" customHeight="1">
      <c r="G40" s="88">
        <v>45148</v>
      </c>
      <c r="H40" s="76" t="s">
        <v>1180</v>
      </c>
      <c r="I40" s="68">
        <v>602</v>
      </c>
      <c r="J40" s="68"/>
      <c r="K40" s="3">
        <f t="shared" si="6"/>
        <v>-8648.93</v>
      </c>
      <c r="M40" s="89">
        <v>44562</v>
      </c>
      <c r="N40" s="97" t="s">
        <v>507</v>
      </c>
      <c r="O40" s="77"/>
      <c r="P40" s="77">
        <v>1820</v>
      </c>
      <c r="Q40" s="3">
        <f t="shared" ref="Q40:Q86" si="7">ROUND(Q39+P40-O40,2)</f>
        <v>8139.02</v>
      </c>
      <c r="S40" s="121" t="s">
        <v>842</v>
      </c>
      <c r="T40" s="122">
        <v>1000</v>
      </c>
      <c r="U40" s="124" t="s">
        <v>769</v>
      </c>
    </row>
    <row r="41" spans="1:21" ht="14.25" customHeight="1" thickBot="1">
      <c r="G41" s="88">
        <v>45152</v>
      </c>
      <c r="H41" s="76" t="s">
        <v>1203</v>
      </c>
      <c r="I41" s="68"/>
      <c r="J41" s="68">
        <v>602</v>
      </c>
      <c r="K41" s="3">
        <f t="shared" si="6"/>
        <v>-8046.93</v>
      </c>
      <c r="M41" s="89">
        <v>44593</v>
      </c>
      <c r="N41" s="97" t="s">
        <v>508</v>
      </c>
      <c r="O41" s="77"/>
      <c r="P41" s="77">
        <v>1820</v>
      </c>
      <c r="Q41" s="3">
        <f t="shared" si="7"/>
        <v>9959.02</v>
      </c>
      <c r="R41" s="75"/>
      <c r="S41" s="84" t="s">
        <v>843</v>
      </c>
      <c r="T41" s="92">
        <v>1000</v>
      </c>
      <c r="U41" s="126" t="s">
        <v>844</v>
      </c>
    </row>
    <row r="42" spans="1:21" ht="14.25" customHeight="1">
      <c r="G42" s="88">
        <v>45156</v>
      </c>
      <c r="H42" s="76" t="s">
        <v>1204</v>
      </c>
      <c r="I42" s="68">
        <v>1000</v>
      </c>
      <c r="J42" s="68"/>
      <c r="K42" s="3">
        <f t="shared" si="6"/>
        <v>-9046.93</v>
      </c>
      <c r="M42" s="89">
        <v>44624</v>
      </c>
      <c r="N42" s="97" t="s">
        <v>558</v>
      </c>
      <c r="O42" s="77">
        <v>1000</v>
      </c>
      <c r="P42" s="77"/>
      <c r="Q42" s="3">
        <f t="shared" si="7"/>
        <v>8959.02</v>
      </c>
      <c r="R42" s="75"/>
      <c r="S42" s="75"/>
    </row>
    <row r="43" spans="1:21" ht="14.25" customHeight="1">
      <c r="G43" s="88">
        <v>45230</v>
      </c>
      <c r="H43" s="76" t="s">
        <v>1322</v>
      </c>
      <c r="I43" s="68"/>
      <c r="J43" s="68">
        <v>511.07</v>
      </c>
      <c r="K43" s="3">
        <f t="shared" si="6"/>
        <v>-8535.86</v>
      </c>
      <c r="M43" s="89">
        <v>44631</v>
      </c>
      <c r="N43" s="104" t="s">
        <v>473</v>
      </c>
      <c r="O43" s="77">
        <v>130</v>
      </c>
      <c r="P43" s="77"/>
      <c r="Q43" s="3">
        <f t="shared" si="7"/>
        <v>8829.02</v>
      </c>
      <c r="R43" s="75"/>
      <c r="S43" s="75"/>
    </row>
    <row r="44" spans="1:21" ht="14.25" customHeight="1">
      <c r="G44" s="88">
        <v>45233</v>
      </c>
      <c r="H44" s="76" t="s">
        <v>1326</v>
      </c>
      <c r="I44" s="68">
        <v>511.07</v>
      </c>
      <c r="J44" s="68"/>
      <c r="K44" s="3">
        <f t="shared" si="6"/>
        <v>-9046.93</v>
      </c>
      <c r="M44" s="89">
        <v>44656</v>
      </c>
      <c r="N44" s="104" t="s">
        <v>474</v>
      </c>
      <c r="O44" s="77">
        <v>2000</v>
      </c>
      <c r="P44" s="77"/>
      <c r="Q44" s="3">
        <f t="shared" si="7"/>
        <v>6829.02</v>
      </c>
      <c r="R44" s="75"/>
      <c r="S44" s="75"/>
    </row>
    <row r="45" spans="1:21" ht="14.25" customHeight="1">
      <c r="G45" s="88"/>
      <c r="H45" s="76"/>
      <c r="I45" s="68"/>
      <c r="J45" s="68"/>
      <c r="K45" s="3"/>
      <c r="M45" s="89">
        <v>44659</v>
      </c>
      <c r="N45" s="97" t="s">
        <v>509</v>
      </c>
      <c r="O45" s="77"/>
      <c r="P45" s="77">
        <f>2700-580</f>
        <v>2120</v>
      </c>
      <c r="Q45" s="3">
        <f t="shared" si="7"/>
        <v>8949.02</v>
      </c>
      <c r="R45" s="75"/>
      <c r="S45" s="75"/>
    </row>
    <row r="46" spans="1:21" ht="14.25" customHeight="1">
      <c r="G46" s="88"/>
      <c r="H46" s="76"/>
      <c r="I46" s="68"/>
      <c r="J46" s="68"/>
      <c r="K46" s="3"/>
      <c r="M46" s="89">
        <v>44673</v>
      </c>
      <c r="N46" s="97" t="s">
        <v>562</v>
      </c>
      <c r="O46" s="77">
        <v>1000</v>
      </c>
      <c r="P46" s="77"/>
      <c r="Q46" s="3">
        <f t="shared" si="7"/>
        <v>7949.02</v>
      </c>
      <c r="R46" s="75"/>
      <c r="S46" s="75"/>
    </row>
    <row r="47" spans="1:21" ht="14.25" customHeight="1">
      <c r="G47" s="88"/>
      <c r="H47" s="76"/>
      <c r="I47" s="68"/>
      <c r="J47" s="68"/>
      <c r="K47" s="3"/>
      <c r="M47" s="89">
        <v>44686</v>
      </c>
      <c r="N47" s="104" t="s">
        <v>475</v>
      </c>
      <c r="O47" s="77"/>
      <c r="P47" s="77">
        <v>-68.510000000000005</v>
      </c>
      <c r="Q47" s="3">
        <f t="shared" si="7"/>
        <v>7880.51</v>
      </c>
      <c r="R47" s="75"/>
      <c r="S47" s="75"/>
    </row>
    <row r="48" spans="1:21" ht="14.25" customHeight="1">
      <c r="G48" s="88"/>
      <c r="H48" s="76"/>
      <c r="I48" s="68"/>
      <c r="J48" s="68"/>
      <c r="K48" s="3"/>
      <c r="M48" s="89">
        <v>44690</v>
      </c>
      <c r="N48" s="97" t="s">
        <v>780</v>
      </c>
      <c r="O48" s="77"/>
      <c r="P48" s="77">
        <v>2280.2399999999998</v>
      </c>
      <c r="Q48" s="3">
        <f t="shared" si="7"/>
        <v>10160.75</v>
      </c>
      <c r="R48" s="75"/>
      <c r="S48" s="75"/>
    </row>
    <row r="49" spans="7:19" ht="14.25" customHeight="1">
      <c r="G49" s="88"/>
      <c r="H49" s="76"/>
      <c r="I49" s="68"/>
      <c r="J49" s="68"/>
      <c r="K49" s="3"/>
      <c r="M49" s="89">
        <v>44690</v>
      </c>
      <c r="N49" s="97"/>
      <c r="O49" s="77"/>
      <c r="P49" s="77">
        <v>200</v>
      </c>
      <c r="Q49" s="3">
        <f t="shared" si="7"/>
        <v>10360.75</v>
      </c>
      <c r="R49" s="75"/>
      <c r="S49" s="75"/>
    </row>
    <row r="50" spans="7:19" ht="14.25" customHeight="1">
      <c r="G50" s="88"/>
      <c r="H50" s="76"/>
      <c r="I50" s="68"/>
      <c r="J50" s="68"/>
      <c r="K50" s="3"/>
      <c r="M50" s="89">
        <v>44691</v>
      </c>
      <c r="N50" s="97" t="s">
        <v>563</v>
      </c>
      <c r="O50" s="77">
        <v>1000</v>
      </c>
      <c r="P50" s="77"/>
      <c r="Q50" s="3">
        <f t="shared" si="7"/>
        <v>9360.75</v>
      </c>
      <c r="R50" s="75"/>
      <c r="S50" s="75"/>
    </row>
    <row r="51" spans="7:19" ht="14.25" customHeight="1">
      <c r="G51" s="88"/>
      <c r="H51" s="76"/>
      <c r="I51" s="68"/>
      <c r="J51" s="68"/>
      <c r="K51" s="3"/>
      <c r="M51" s="89">
        <v>44691</v>
      </c>
      <c r="N51" s="97" t="s">
        <v>525</v>
      </c>
      <c r="O51" s="77">
        <v>1156.06</v>
      </c>
      <c r="P51" s="77"/>
      <c r="Q51" s="3">
        <f t="shared" si="7"/>
        <v>8204.69</v>
      </c>
      <c r="R51" s="75"/>
      <c r="S51" s="75"/>
    </row>
    <row r="52" spans="7:19" ht="14.25" customHeight="1">
      <c r="G52" s="88"/>
      <c r="H52" s="76"/>
      <c r="I52" s="68"/>
      <c r="J52" s="68"/>
      <c r="K52" s="3"/>
      <c r="M52" s="89">
        <v>44692</v>
      </c>
      <c r="N52" s="97" t="s">
        <v>564</v>
      </c>
      <c r="O52" s="77">
        <v>1000</v>
      </c>
      <c r="P52" s="77"/>
      <c r="Q52" s="3">
        <f t="shared" si="7"/>
        <v>7204.69</v>
      </c>
      <c r="R52" s="75"/>
      <c r="S52" s="75"/>
    </row>
    <row r="53" spans="7:19" ht="14.25" customHeight="1">
      <c r="G53" s="88"/>
      <c r="H53" s="76"/>
      <c r="I53" s="68"/>
      <c r="J53" s="68"/>
      <c r="K53" s="3"/>
      <c r="M53" s="89">
        <v>44692</v>
      </c>
      <c r="N53" s="97" t="s">
        <v>526</v>
      </c>
      <c r="O53" s="77">
        <v>1238.6199999999999</v>
      </c>
      <c r="P53" s="77"/>
      <c r="Q53" s="3">
        <f t="shared" si="7"/>
        <v>5966.07</v>
      </c>
      <c r="R53" s="75"/>
      <c r="S53" s="75"/>
    </row>
    <row r="54" spans="7:19" ht="14.25" customHeight="1">
      <c r="G54" s="88"/>
      <c r="H54" s="76"/>
      <c r="I54" s="68"/>
      <c r="J54" s="68"/>
      <c r="K54" s="3"/>
      <c r="M54" s="89">
        <v>44693</v>
      </c>
      <c r="N54" s="104" t="s">
        <v>527</v>
      </c>
      <c r="O54" s="77">
        <v>1212.42</v>
      </c>
      <c r="P54" s="77"/>
      <c r="Q54" s="3">
        <f t="shared" si="7"/>
        <v>4753.6499999999996</v>
      </c>
      <c r="R54" s="75"/>
      <c r="S54" s="75"/>
    </row>
    <row r="55" spans="7:19" ht="14.25" customHeight="1">
      <c r="G55" s="88"/>
      <c r="H55" s="76"/>
      <c r="I55" s="68"/>
      <c r="J55" s="68"/>
      <c r="K55" s="3"/>
      <c r="M55" s="89">
        <v>44694</v>
      </c>
      <c r="N55" s="104" t="s">
        <v>528</v>
      </c>
      <c r="O55" s="77">
        <v>1212.42</v>
      </c>
      <c r="P55" s="77"/>
      <c r="Q55" s="3">
        <f t="shared" si="7"/>
        <v>3541.23</v>
      </c>
      <c r="R55" s="75"/>
      <c r="S55" s="75"/>
    </row>
    <row r="56" spans="7:19" ht="14.25" customHeight="1">
      <c r="G56" s="88"/>
      <c r="H56" s="67"/>
      <c r="I56" s="68"/>
      <c r="J56" s="68"/>
      <c r="K56" s="68"/>
      <c r="M56" s="89">
        <v>44698</v>
      </c>
      <c r="N56" s="97" t="s">
        <v>529</v>
      </c>
      <c r="O56" s="77">
        <v>1171.81</v>
      </c>
      <c r="P56" s="77"/>
      <c r="Q56" s="3">
        <f t="shared" si="7"/>
        <v>2369.42</v>
      </c>
      <c r="R56" s="75"/>
      <c r="S56" s="75"/>
    </row>
    <row r="57" spans="7:19" ht="14.25" customHeight="1">
      <c r="G57" s="70"/>
      <c r="H57" s="70"/>
      <c r="I57" s="110">
        <f>SUM(I24:I56)</f>
        <v>54638.51</v>
      </c>
      <c r="J57" s="110">
        <f>SUM(J24:J56)</f>
        <v>45591.579999999994</v>
      </c>
      <c r="K57" s="110">
        <f>J57-I57</f>
        <v>-9046.9300000000076</v>
      </c>
      <c r="M57" s="89">
        <v>44700</v>
      </c>
      <c r="N57" s="97" t="s">
        <v>495</v>
      </c>
      <c r="O57" s="77"/>
      <c r="P57" s="77">
        <v>1985.12</v>
      </c>
      <c r="Q57" s="3">
        <f t="shared" si="7"/>
        <v>4354.54</v>
      </c>
      <c r="R57" s="75"/>
      <c r="S57" s="75"/>
    </row>
    <row r="58" spans="7:19" ht="14.25" customHeight="1">
      <c r="M58" s="89">
        <v>44700</v>
      </c>
      <c r="N58" s="97" t="s">
        <v>496</v>
      </c>
      <c r="O58" s="77"/>
      <c r="P58" s="77">
        <v>1146.1099999999999</v>
      </c>
      <c r="Q58" s="3">
        <f t="shared" si="7"/>
        <v>5500.65</v>
      </c>
      <c r="R58" s="75"/>
      <c r="S58" s="75"/>
    </row>
    <row r="59" spans="7:19" ht="14.25" customHeight="1">
      <c r="M59" s="89">
        <v>44700</v>
      </c>
      <c r="N59" s="97" t="s">
        <v>565</v>
      </c>
      <c r="O59" s="77">
        <v>1000</v>
      </c>
      <c r="P59" s="77"/>
      <c r="Q59" s="3">
        <f t="shared" si="7"/>
        <v>4500.6499999999996</v>
      </c>
      <c r="R59" s="75"/>
      <c r="S59" s="75"/>
    </row>
    <row r="60" spans="7:19" ht="14.25" customHeight="1">
      <c r="M60" s="89">
        <v>44700</v>
      </c>
      <c r="N60" s="97" t="s">
        <v>530</v>
      </c>
      <c r="O60" s="77">
        <v>1171.81</v>
      </c>
      <c r="P60" s="77"/>
      <c r="Q60" s="3">
        <f t="shared" si="7"/>
        <v>3328.84</v>
      </c>
      <c r="R60" s="75"/>
      <c r="S60" s="75"/>
    </row>
    <row r="61" spans="7:19" ht="14.25" customHeight="1">
      <c r="M61" s="89">
        <v>44704</v>
      </c>
      <c r="N61" s="104" t="s">
        <v>531</v>
      </c>
      <c r="O61" s="77">
        <v>1171.81</v>
      </c>
      <c r="P61" s="77"/>
      <c r="Q61" s="3">
        <f t="shared" si="7"/>
        <v>2157.0300000000002</v>
      </c>
      <c r="R61" s="75"/>
      <c r="S61" s="75"/>
    </row>
    <row r="62" spans="7:19" ht="14.25" customHeight="1">
      <c r="M62" s="89">
        <v>44704</v>
      </c>
      <c r="N62" s="104" t="s">
        <v>532</v>
      </c>
      <c r="O62" s="77">
        <v>156.22999999999999</v>
      </c>
      <c r="P62" s="77"/>
      <c r="Q62" s="3">
        <f t="shared" si="7"/>
        <v>2000.8</v>
      </c>
      <c r="R62" s="75"/>
      <c r="S62" s="75"/>
    </row>
    <row r="63" spans="7:19" ht="14.25" customHeight="1">
      <c r="M63" s="89">
        <v>44715</v>
      </c>
      <c r="N63" s="104" t="s">
        <v>476</v>
      </c>
      <c r="O63" s="77">
        <v>-10000</v>
      </c>
      <c r="P63" s="77"/>
      <c r="Q63" s="3">
        <f t="shared" si="7"/>
        <v>12000.8</v>
      </c>
      <c r="R63" s="75"/>
      <c r="S63" s="75"/>
    </row>
    <row r="64" spans="7:19" ht="14.25" customHeight="1">
      <c r="M64" s="89">
        <v>44715</v>
      </c>
      <c r="N64" s="104" t="s">
        <v>477</v>
      </c>
      <c r="O64" s="77">
        <v>5000</v>
      </c>
      <c r="P64" s="77"/>
      <c r="Q64" s="3">
        <f t="shared" si="7"/>
        <v>7000.8</v>
      </c>
      <c r="R64" s="75"/>
      <c r="S64" s="75"/>
    </row>
    <row r="65" spans="13:19" ht="14.25" customHeight="1">
      <c r="M65" s="89">
        <v>44721</v>
      </c>
      <c r="N65" s="104" t="s">
        <v>499</v>
      </c>
      <c r="O65" s="77"/>
      <c r="P65" s="77">
        <v>2400</v>
      </c>
      <c r="Q65" s="3">
        <f t="shared" si="7"/>
        <v>9400.7999999999993</v>
      </c>
      <c r="R65" s="75"/>
      <c r="S65" s="75"/>
    </row>
    <row r="66" spans="13:19" ht="14.25" customHeight="1">
      <c r="M66" s="89">
        <v>44721</v>
      </c>
      <c r="N66" s="106" t="s">
        <v>500</v>
      </c>
      <c r="O66" s="77"/>
      <c r="P66" s="77">
        <v>2400</v>
      </c>
      <c r="Q66" s="3">
        <f t="shared" si="7"/>
        <v>11800.8</v>
      </c>
      <c r="R66" s="75"/>
      <c r="S66" s="75"/>
    </row>
    <row r="67" spans="13:19">
      <c r="M67" s="107">
        <v>44770</v>
      </c>
      <c r="N67" s="104" t="s">
        <v>478</v>
      </c>
      <c r="O67" s="77">
        <v>3350</v>
      </c>
      <c r="P67" s="77"/>
      <c r="Q67" s="3">
        <f t="shared" si="7"/>
        <v>8450.7999999999993</v>
      </c>
      <c r="R67" s="75"/>
      <c r="S67" s="75"/>
    </row>
    <row r="68" spans="13:19" ht="14.25" customHeight="1">
      <c r="M68" s="107">
        <v>44770</v>
      </c>
      <c r="N68" s="106" t="s">
        <v>501</v>
      </c>
      <c r="O68" s="77"/>
      <c r="P68" s="77">
        <v>2400</v>
      </c>
      <c r="Q68" s="3">
        <f t="shared" si="7"/>
        <v>10850.8</v>
      </c>
      <c r="R68" s="75"/>
      <c r="S68" s="75"/>
    </row>
    <row r="69" spans="13:19" ht="14.25" customHeight="1">
      <c r="M69" s="107">
        <v>44784</v>
      </c>
      <c r="N69" s="104" t="s">
        <v>479</v>
      </c>
      <c r="O69" s="77">
        <v>2850.8</v>
      </c>
      <c r="P69" s="77"/>
      <c r="Q69" s="3">
        <f t="shared" si="7"/>
        <v>8000</v>
      </c>
      <c r="R69" s="75"/>
      <c r="S69" s="75"/>
    </row>
    <row r="70" spans="13:19" ht="14.25" customHeight="1">
      <c r="M70" s="107">
        <v>44795</v>
      </c>
      <c r="N70" s="104" t="s">
        <v>479</v>
      </c>
      <c r="O70" s="77">
        <v>3000</v>
      </c>
      <c r="P70" s="77"/>
      <c r="Q70" s="3">
        <f t="shared" si="7"/>
        <v>5000</v>
      </c>
      <c r="R70" s="75"/>
      <c r="S70" s="75"/>
    </row>
    <row r="71" spans="13:19" ht="27">
      <c r="M71" s="102">
        <v>44796</v>
      </c>
      <c r="N71" s="103" t="s">
        <v>497</v>
      </c>
      <c r="O71" s="77"/>
      <c r="P71" s="77">
        <v>2919.76</v>
      </c>
      <c r="Q71" s="3">
        <f t="shared" si="7"/>
        <v>7919.76</v>
      </c>
      <c r="R71" s="75"/>
      <c r="S71" s="75"/>
    </row>
    <row r="72" spans="13:19" ht="14.25" customHeight="1">
      <c r="M72" s="107">
        <v>44797</v>
      </c>
      <c r="N72" s="97" t="s">
        <v>498</v>
      </c>
      <c r="O72" s="77">
        <v>1412.79</v>
      </c>
      <c r="P72" s="77"/>
      <c r="Q72" s="3">
        <f t="shared" si="7"/>
        <v>6506.97</v>
      </c>
      <c r="R72" s="75"/>
      <c r="S72" s="75"/>
    </row>
    <row r="73" spans="13:19" ht="14.25" customHeight="1">
      <c r="M73" s="89">
        <v>44804</v>
      </c>
      <c r="N73" s="106" t="s">
        <v>503</v>
      </c>
      <c r="O73" s="77"/>
      <c r="P73" s="77">
        <v>1980</v>
      </c>
      <c r="Q73" s="3">
        <f t="shared" si="7"/>
        <v>8486.9699999999993</v>
      </c>
      <c r="R73" s="75"/>
      <c r="S73" s="75"/>
    </row>
    <row r="74" spans="13:19" ht="14.25" customHeight="1">
      <c r="M74" s="89">
        <v>44844</v>
      </c>
      <c r="N74" s="104" t="s">
        <v>504</v>
      </c>
      <c r="O74" s="77"/>
      <c r="P74" s="77">
        <v>2200</v>
      </c>
      <c r="Q74" s="3">
        <f t="shared" si="7"/>
        <v>10686.97</v>
      </c>
      <c r="R74" s="75"/>
      <c r="S74" s="75"/>
    </row>
    <row r="75" spans="13:19" ht="14.25" customHeight="1">
      <c r="M75" s="102">
        <v>44844</v>
      </c>
      <c r="N75" s="105" t="s">
        <v>489</v>
      </c>
      <c r="O75" s="77"/>
      <c r="P75" s="77">
        <v>154.35</v>
      </c>
      <c r="Q75" s="3">
        <f t="shared" si="7"/>
        <v>10841.32</v>
      </c>
      <c r="R75" s="75"/>
      <c r="S75" s="75"/>
    </row>
    <row r="76" spans="13:19" ht="14.25" customHeight="1">
      <c r="M76" s="89">
        <v>44844</v>
      </c>
      <c r="N76" s="97" t="s">
        <v>506</v>
      </c>
      <c r="O76" s="77"/>
      <c r="P76" s="77">
        <v>400</v>
      </c>
      <c r="Q76" s="3">
        <f t="shared" si="7"/>
        <v>11241.32</v>
      </c>
      <c r="R76" s="75"/>
      <c r="S76" s="75"/>
    </row>
    <row r="77" spans="13:19" ht="14.25" customHeight="1">
      <c r="M77" s="89">
        <v>44844</v>
      </c>
      <c r="N77" s="104" t="s">
        <v>488</v>
      </c>
      <c r="O77" s="77">
        <v>5448.41</v>
      </c>
      <c r="P77" s="77"/>
      <c r="Q77" s="3">
        <f t="shared" si="7"/>
        <v>5792.91</v>
      </c>
      <c r="R77" s="75"/>
      <c r="S77" s="75"/>
    </row>
    <row r="78" spans="13:19" ht="14.25" customHeight="1">
      <c r="M78" s="89">
        <v>44847</v>
      </c>
      <c r="N78" s="97" t="s">
        <v>567</v>
      </c>
      <c r="O78" s="77">
        <v>2000</v>
      </c>
      <c r="P78" s="77"/>
      <c r="Q78" s="3">
        <f t="shared" si="7"/>
        <v>3792.91</v>
      </c>
      <c r="R78" s="75"/>
      <c r="S78" s="75"/>
    </row>
    <row r="79" spans="13:19" ht="14.25" customHeight="1">
      <c r="M79" s="89">
        <v>44868</v>
      </c>
      <c r="N79" s="97" t="s">
        <v>566</v>
      </c>
      <c r="O79" s="77">
        <v>1000</v>
      </c>
      <c r="P79" s="77"/>
      <c r="Q79" s="3">
        <f t="shared" si="7"/>
        <v>2792.91</v>
      </c>
      <c r="R79" s="75"/>
      <c r="S79" s="75"/>
    </row>
    <row r="80" spans="13:19" ht="14.25" customHeight="1">
      <c r="M80" s="89">
        <v>44873</v>
      </c>
      <c r="N80" s="97" t="s">
        <v>502</v>
      </c>
      <c r="O80" s="77"/>
      <c r="P80" s="77">
        <v>2200</v>
      </c>
      <c r="Q80" s="3">
        <f t="shared" si="7"/>
        <v>4992.91</v>
      </c>
      <c r="R80" s="75"/>
      <c r="S80" s="75"/>
    </row>
    <row r="81" spans="13:19" ht="14.25" customHeight="1">
      <c r="M81" s="89">
        <v>44873</v>
      </c>
      <c r="N81" s="97" t="s">
        <v>505</v>
      </c>
      <c r="O81" s="77"/>
      <c r="P81" s="77">
        <v>200</v>
      </c>
      <c r="Q81" s="3">
        <f t="shared" si="7"/>
        <v>5192.91</v>
      </c>
      <c r="R81" s="75"/>
      <c r="S81" s="75"/>
    </row>
    <row r="82" spans="13:19" ht="14.25" customHeight="1">
      <c r="M82" s="89">
        <v>44875</v>
      </c>
      <c r="N82" s="104" t="s">
        <v>477</v>
      </c>
      <c r="O82" s="77">
        <v>2192.91</v>
      </c>
      <c r="P82" s="77"/>
      <c r="Q82" s="3">
        <f t="shared" si="7"/>
        <v>3000</v>
      </c>
      <c r="R82" s="75"/>
      <c r="S82" s="75"/>
    </row>
    <row r="83" spans="13:19" ht="14.25" customHeight="1">
      <c r="M83" s="89">
        <v>44876</v>
      </c>
      <c r="N83" s="97" t="s">
        <v>568</v>
      </c>
      <c r="O83" s="77">
        <v>3000</v>
      </c>
      <c r="P83" s="77"/>
      <c r="Q83" s="3">
        <f t="shared" si="7"/>
        <v>0</v>
      </c>
      <c r="R83" s="75"/>
      <c r="S83" s="75"/>
    </row>
    <row r="84" spans="13:19" ht="14.25" customHeight="1">
      <c r="M84" s="89">
        <v>44909</v>
      </c>
      <c r="N84" s="97" t="s">
        <v>585</v>
      </c>
      <c r="O84" s="77"/>
      <c r="P84" s="77">
        <v>2115.3846153846152</v>
      </c>
      <c r="Q84" s="3">
        <f t="shared" si="7"/>
        <v>2115.38</v>
      </c>
      <c r="R84" s="75"/>
      <c r="S84" s="75"/>
    </row>
    <row r="85" spans="13:19" ht="14.25" customHeight="1">
      <c r="M85" s="89">
        <v>44935</v>
      </c>
      <c r="N85" s="97" t="s">
        <v>751</v>
      </c>
      <c r="O85" s="77"/>
      <c r="P85" s="77">
        <v>2404.42</v>
      </c>
      <c r="Q85" s="3">
        <f t="shared" si="7"/>
        <v>4519.8</v>
      </c>
      <c r="R85" s="75"/>
      <c r="S85" s="75"/>
    </row>
    <row r="86" spans="13:19" ht="14.25" customHeight="1">
      <c r="M86" s="89">
        <v>44935</v>
      </c>
      <c r="N86" s="97" t="s">
        <v>750</v>
      </c>
      <c r="O86" s="77">
        <v>88.3</v>
      </c>
      <c r="P86" s="77"/>
      <c r="Q86" s="3">
        <f t="shared" si="7"/>
        <v>4431.5</v>
      </c>
      <c r="R86" s="75"/>
      <c r="S86" s="75"/>
    </row>
    <row r="87" spans="13:19" ht="14.25" customHeight="1">
      <c r="M87" s="90"/>
      <c r="N87" s="78" t="s">
        <v>676</v>
      </c>
      <c r="O87" s="110">
        <f>SUM(O37:O86)</f>
        <v>36964.39</v>
      </c>
      <c r="P87" s="110">
        <f>SUM(P37:P86)</f>
        <v>41395.894615384612</v>
      </c>
      <c r="Q87" s="110">
        <f>P87-O87</f>
        <v>4431.5046153846124</v>
      </c>
      <c r="R87" s="75"/>
      <c r="S87" s="75"/>
    </row>
    <row r="88" spans="13:19" ht="14.25" customHeight="1">
      <c r="M88" s="89"/>
      <c r="N88" s="104" t="s">
        <v>6</v>
      </c>
      <c r="O88" s="77"/>
      <c r="P88" s="77">
        <f>Q87</f>
        <v>4431.5046153846124</v>
      </c>
      <c r="Q88" s="11"/>
      <c r="R88" s="75"/>
      <c r="S88" s="75"/>
    </row>
    <row r="89" spans="13:19" ht="14.25" customHeight="1">
      <c r="M89" s="89">
        <v>44963</v>
      </c>
      <c r="N89" s="97" t="s">
        <v>749</v>
      </c>
      <c r="O89" s="77"/>
      <c r="P89" s="77">
        <v>2307.69</v>
      </c>
      <c r="Q89" s="3">
        <f>ROUND(P88+P89-O89,2)</f>
        <v>6739.19</v>
      </c>
      <c r="R89" s="75"/>
      <c r="S89" s="75"/>
    </row>
    <row r="90" spans="13:19" ht="14.25" customHeight="1">
      <c r="M90" s="89">
        <v>44963</v>
      </c>
      <c r="N90" s="97" t="s">
        <v>869</v>
      </c>
      <c r="O90" s="77">
        <v>588.95000000000005</v>
      </c>
      <c r="P90" s="77"/>
      <c r="Q90" s="3">
        <f>ROUND(Q89+P90-O90,2)</f>
        <v>6150.24</v>
      </c>
      <c r="R90" s="75"/>
      <c r="S90" s="75"/>
    </row>
    <row r="91" spans="13:19" ht="14.25" customHeight="1">
      <c r="M91" s="89">
        <v>44963</v>
      </c>
      <c r="N91" s="97" t="s">
        <v>915</v>
      </c>
      <c r="O91" s="77">
        <v>1170.49</v>
      </c>
      <c r="P91" s="77"/>
      <c r="Q91" s="3">
        <f t="shared" ref="Q91:Q123" si="8">ROUND(Q90+P91-O91,2)</f>
        <v>4979.75</v>
      </c>
      <c r="R91" s="75"/>
      <c r="S91" s="75"/>
    </row>
    <row r="92" spans="13:19" ht="14.25" customHeight="1">
      <c r="M92" s="89">
        <v>44973</v>
      </c>
      <c r="N92" s="97" t="s">
        <v>755</v>
      </c>
      <c r="O92" s="77">
        <v>3000</v>
      </c>
      <c r="P92" s="77"/>
      <c r="Q92" s="3">
        <f t="shared" si="8"/>
        <v>1979.75</v>
      </c>
      <c r="R92" s="75"/>
      <c r="S92" s="75"/>
    </row>
    <row r="93" spans="13:19" ht="14.25" customHeight="1">
      <c r="M93" s="89">
        <v>44992</v>
      </c>
      <c r="N93" s="97" t="s">
        <v>810</v>
      </c>
      <c r="O93" s="77"/>
      <c r="P93" s="77">
        <v>2827.88</v>
      </c>
      <c r="Q93" s="3">
        <f t="shared" si="8"/>
        <v>4807.63</v>
      </c>
      <c r="R93" s="75"/>
      <c r="S93" s="75"/>
    </row>
    <row r="94" spans="13:19" ht="14.25" customHeight="1">
      <c r="M94" s="89">
        <v>44992</v>
      </c>
      <c r="N94" s="97" t="s">
        <v>870</v>
      </c>
      <c r="O94" s="77">
        <v>588.95000000000005</v>
      </c>
      <c r="P94" s="77"/>
      <c r="Q94" s="3">
        <f t="shared" si="8"/>
        <v>4218.68</v>
      </c>
      <c r="R94" s="75"/>
      <c r="S94" s="75"/>
    </row>
    <row r="95" spans="13:19" ht="14.25" customHeight="1">
      <c r="M95" s="89">
        <v>44992</v>
      </c>
      <c r="N95" s="97" t="s">
        <v>841</v>
      </c>
      <c r="O95" s="77">
        <v>1000</v>
      </c>
      <c r="P95" s="77"/>
      <c r="Q95" s="3">
        <f t="shared" si="8"/>
        <v>3218.68</v>
      </c>
      <c r="R95" s="75"/>
      <c r="S95" s="75"/>
    </row>
    <row r="96" spans="13:19" ht="14.25" customHeight="1">
      <c r="M96" s="89">
        <v>44991</v>
      </c>
      <c r="N96" s="97" t="s">
        <v>867</v>
      </c>
      <c r="O96" s="77">
        <v>1170.49</v>
      </c>
      <c r="P96" s="77"/>
      <c r="Q96" s="3">
        <f t="shared" si="8"/>
        <v>2048.19</v>
      </c>
      <c r="R96" s="75"/>
      <c r="S96" s="75"/>
    </row>
    <row r="97" spans="13:19" ht="14.25" customHeight="1">
      <c r="M97" s="89">
        <v>44998</v>
      </c>
      <c r="N97" s="97" t="s">
        <v>863</v>
      </c>
      <c r="O97" s="77">
        <v>3218.6846153846118</v>
      </c>
      <c r="P97" s="77"/>
      <c r="Q97" s="3">
        <f t="shared" si="8"/>
        <v>-1170.49</v>
      </c>
      <c r="R97" s="75"/>
      <c r="S97" s="75"/>
    </row>
    <row r="98" spans="13:19" ht="14.25" customHeight="1">
      <c r="M98" s="89">
        <v>45022</v>
      </c>
      <c r="N98" s="97" t="s">
        <v>901</v>
      </c>
      <c r="O98" s="77"/>
      <c r="P98" s="77">
        <v>1083.33</v>
      </c>
      <c r="Q98" s="3">
        <f t="shared" si="8"/>
        <v>-87.16</v>
      </c>
      <c r="R98" s="75"/>
      <c r="S98" s="75"/>
    </row>
    <row r="99" spans="13:19" ht="14.25" customHeight="1">
      <c r="M99" s="89">
        <v>45022</v>
      </c>
      <c r="N99" s="97" t="s">
        <v>902</v>
      </c>
      <c r="O99" s="77">
        <v>588.95000000000005</v>
      </c>
      <c r="P99" s="77"/>
      <c r="Q99" s="3">
        <f t="shared" si="8"/>
        <v>-676.11</v>
      </c>
      <c r="R99" s="75"/>
      <c r="S99" s="75"/>
    </row>
    <row r="100" spans="13:19" ht="14.25" customHeight="1">
      <c r="M100" s="89">
        <v>45021</v>
      </c>
      <c r="N100" s="97" t="s">
        <v>921</v>
      </c>
      <c r="O100" s="77">
        <v>1170.49</v>
      </c>
      <c r="P100" s="77"/>
      <c r="Q100" s="3">
        <f t="shared" si="8"/>
        <v>-1846.6</v>
      </c>
      <c r="R100" s="75"/>
      <c r="S100" s="75"/>
    </row>
    <row r="101" spans="13:19" ht="14.25" customHeight="1">
      <c r="M101" s="89">
        <v>45021</v>
      </c>
      <c r="N101" s="97" t="s">
        <v>922</v>
      </c>
      <c r="O101" s="77">
        <v>449.88</v>
      </c>
      <c r="P101" s="77"/>
      <c r="Q101" s="3">
        <f t="shared" si="8"/>
        <v>-2296.48</v>
      </c>
      <c r="R101" s="75"/>
      <c r="S101" s="75"/>
    </row>
    <row r="102" spans="13:19" ht="14.25" customHeight="1">
      <c r="M102" s="89">
        <v>45051</v>
      </c>
      <c r="N102" s="97" t="s">
        <v>943</v>
      </c>
      <c r="O102" s="77"/>
      <c r="P102" s="77">
        <v>2250</v>
      </c>
      <c r="Q102" s="3">
        <f t="shared" si="8"/>
        <v>-46.48</v>
      </c>
      <c r="R102" s="75"/>
      <c r="S102" s="75"/>
    </row>
    <row r="103" spans="13:19" ht="14.25" customHeight="1">
      <c r="M103" s="89">
        <v>45051</v>
      </c>
      <c r="N103" s="97" t="s">
        <v>944</v>
      </c>
      <c r="O103" s="77">
        <v>588.95000000000005</v>
      </c>
      <c r="P103" s="77"/>
      <c r="Q103" s="3">
        <f t="shared" si="8"/>
        <v>-635.42999999999995</v>
      </c>
      <c r="R103" s="75"/>
      <c r="S103" s="75"/>
    </row>
    <row r="104" spans="13:19" ht="14.25" customHeight="1">
      <c r="M104" s="89">
        <v>45051</v>
      </c>
      <c r="N104" s="97" t="s">
        <v>945</v>
      </c>
      <c r="O104" s="77">
        <v>1170.49</v>
      </c>
      <c r="P104" s="77"/>
      <c r="Q104" s="3">
        <f t="shared" si="8"/>
        <v>-1805.92</v>
      </c>
      <c r="R104" s="75"/>
      <c r="S104" s="75"/>
    </row>
    <row r="105" spans="13:19" ht="14.25" customHeight="1">
      <c r="M105" s="89">
        <v>45051</v>
      </c>
      <c r="N105" s="97" t="s">
        <v>946</v>
      </c>
      <c r="O105" s="77">
        <v>1017.77</v>
      </c>
      <c r="P105" s="77"/>
      <c r="Q105" s="3">
        <f t="shared" si="8"/>
        <v>-2823.69</v>
      </c>
      <c r="R105" s="75"/>
      <c r="S105" s="75"/>
    </row>
    <row r="106" spans="13:19" ht="14.25" customHeight="1">
      <c r="M106" s="89">
        <v>45085</v>
      </c>
      <c r="N106" s="97" t="s">
        <v>1029</v>
      </c>
      <c r="O106" s="77"/>
      <c r="P106" s="77">
        <v>2750</v>
      </c>
      <c r="Q106" s="3">
        <f t="shared" si="8"/>
        <v>-73.69</v>
      </c>
      <c r="R106" s="75"/>
      <c r="S106" s="75"/>
    </row>
    <row r="107" spans="13:19" ht="14.25" customHeight="1">
      <c r="M107" s="89">
        <v>45085</v>
      </c>
      <c r="N107" s="97" t="s">
        <v>1030</v>
      </c>
      <c r="O107" s="77">
        <v>588.95000000000005</v>
      </c>
      <c r="P107" s="77"/>
      <c r="Q107" s="3">
        <f t="shared" si="8"/>
        <v>-662.64</v>
      </c>
      <c r="R107" s="75"/>
      <c r="S107" s="75"/>
    </row>
    <row r="108" spans="13:19" ht="14.25" customHeight="1">
      <c r="M108" s="89">
        <v>45082</v>
      </c>
      <c r="N108" s="97" t="s">
        <v>1031</v>
      </c>
      <c r="O108" s="77">
        <v>1170.49</v>
      </c>
      <c r="P108" s="77"/>
      <c r="Q108" s="3">
        <f t="shared" si="8"/>
        <v>-1833.13</v>
      </c>
      <c r="R108" s="75"/>
      <c r="S108" s="75"/>
    </row>
    <row r="109" spans="13:19" ht="14.25" customHeight="1">
      <c r="M109" s="89">
        <v>45082</v>
      </c>
      <c r="N109" s="97" t="s">
        <v>1048</v>
      </c>
      <c r="O109" s="77">
        <v>1237.56</v>
      </c>
      <c r="P109" s="77"/>
      <c r="Q109" s="3">
        <f t="shared" si="8"/>
        <v>-3070.69</v>
      </c>
      <c r="R109" s="75"/>
      <c r="S109" s="75"/>
    </row>
    <row r="110" spans="13:19" ht="14.25" customHeight="1">
      <c r="M110" s="89">
        <v>45117</v>
      </c>
      <c r="N110" s="97" t="s">
        <v>1090</v>
      </c>
      <c r="O110" s="77"/>
      <c r="P110" s="77">
        <v>2500</v>
      </c>
      <c r="Q110" s="3">
        <f t="shared" si="8"/>
        <v>-570.69000000000005</v>
      </c>
      <c r="R110" s="75"/>
      <c r="S110" s="75"/>
    </row>
    <row r="111" spans="13:19" ht="14.25" customHeight="1">
      <c r="M111" s="89">
        <v>45117</v>
      </c>
      <c r="N111" s="97" t="s">
        <v>1091</v>
      </c>
      <c r="O111" s="77">
        <v>588.95000000000005</v>
      </c>
      <c r="P111" s="77"/>
      <c r="Q111" s="3">
        <f t="shared" si="8"/>
        <v>-1159.6400000000001</v>
      </c>
      <c r="R111" s="75"/>
      <c r="S111" s="75"/>
    </row>
    <row r="112" spans="13:19" ht="14.25" customHeight="1">
      <c r="M112" s="89">
        <v>45112</v>
      </c>
      <c r="N112" s="97" t="s">
        <v>1092</v>
      </c>
      <c r="O112" s="77">
        <v>1170.49</v>
      </c>
      <c r="P112" s="77"/>
      <c r="Q112" s="3">
        <f t="shared" si="8"/>
        <v>-2330.13</v>
      </c>
      <c r="R112" s="75"/>
      <c r="S112" s="75"/>
    </row>
    <row r="113" spans="13:19" ht="14.25" customHeight="1">
      <c r="M113" s="89">
        <v>45112</v>
      </c>
      <c r="N113" s="97" t="s">
        <v>1101</v>
      </c>
      <c r="O113" s="77">
        <v>1237.56</v>
      </c>
      <c r="P113" s="77"/>
      <c r="Q113" s="3">
        <f t="shared" si="8"/>
        <v>-3567.69</v>
      </c>
      <c r="R113" s="75"/>
      <c r="S113" s="75"/>
    </row>
    <row r="114" spans="13:19" ht="14.25" customHeight="1">
      <c r="M114" s="89">
        <v>45145</v>
      </c>
      <c r="N114" s="97" t="s">
        <v>1158</v>
      </c>
      <c r="O114" s="77"/>
      <c r="P114" s="77">
        <v>2393</v>
      </c>
      <c r="Q114" s="3">
        <f t="shared" si="8"/>
        <v>-1174.69</v>
      </c>
      <c r="R114" s="75"/>
      <c r="S114" s="75"/>
    </row>
    <row r="115" spans="13:19" ht="14.25" customHeight="1">
      <c r="M115" s="89">
        <v>45145</v>
      </c>
      <c r="N115" s="97" t="s">
        <v>1165</v>
      </c>
      <c r="O115" s="77">
        <v>1237.56</v>
      </c>
      <c r="P115" s="77"/>
      <c r="Q115" s="3">
        <f t="shared" si="8"/>
        <v>-2412.25</v>
      </c>
      <c r="R115" s="75"/>
      <c r="S115" s="75"/>
    </row>
    <row r="116" spans="13:19" ht="14.25" customHeight="1">
      <c r="M116" s="89">
        <v>45177</v>
      </c>
      <c r="N116" s="97" t="s">
        <v>1225</v>
      </c>
      <c r="O116" s="77"/>
      <c r="P116" s="77">
        <v>2401.04</v>
      </c>
      <c r="Q116" s="3">
        <f t="shared" si="8"/>
        <v>-11.21</v>
      </c>
      <c r="R116" s="75"/>
      <c r="S116" s="75"/>
    </row>
    <row r="117" spans="13:19" ht="14.25" customHeight="1">
      <c r="M117" s="89">
        <v>45174</v>
      </c>
      <c r="N117" s="97" t="s">
        <v>1233</v>
      </c>
      <c r="O117" s="77">
        <v>1237.56</v>
      </c>
      <c r="P117" s="77"/>
      <c r="Q117" s="3">
        <f t="shared" si="8"/>
        <v>-1248.77</v>
      </c>
      <c r="R117" s="75"/>
      <c r="S117" s="75"/>
    </row>
    <row r="118" spans="13:19" ht="14.25" customHeight="1">
      <c r="M118" s="89">
        <v>45176</v>
      </c>
      <c r="N118" s="97" t="s">
        <v>1234</v>
      </c>
      <c r="O118" s="77">
        <v>1237.56</v>
      </c>
      <c r="P118" s="77"/>
      <c r="Q118" s="3">
        <f t="shared" si="8"/>
        <v>-2486.33</v>
      </c>
      <c r="R118" s="75"/>
      <c r="S118" s="75"/>
    </row>
    <row r="119" spans="13:19" ht="14.25" customHeight="1">
      <c r="M119" s="173">
        <v>45181</v>
      </c>
      <c r="N119" s="97" t="s">
        <v>1254</v>
      </c>
      <c r="O119" s="77"/>
      <c r="P119" s="77">
        <v>1237.56</v>
      </c>
      <c r="Q119" s="3">
        <f t="shared" si="8"/>
        <v>-1248.77</v>
      </c>
      <c r="R119" s="75"/>
      <c r="S119" s="75"/>
    </row>
    <row r="120" spans="13:19" ht="14.25" customHeight="1">
      <c r="M120" s="89">
        <v>45211</v>
      </c>
      <c r="N120" s="97" t="s">
        <v>1296</v>
      </c>
      <c r="O120" s="77"/>
      <c r="P120" s="77">
        <v>2473.96</v>
      </c>
      <c r="Q120" s="3">
        <f t="shared" si="8"/>
        <v>1225.19</v>
      </c>
      <c r="R120" s="75"/>
      <c r="S120" s="75"/>
    </row>
    <row r="121" spans="13:19" ht="14.25" customHeight="1">
      <c r="M121" s="89">
        <v>45204</v>
      </c>
      <c r="N121" s="97" t="s">
        <v>1284</v>
      </c>
      <c r="O121" s="77">
        <v>1237.56</v>
      </c>
      <c r="P121" s="77"/>
      <c r="Q121" s="3">
        <f t="shared" si="8"/>
        <v>-12.37</v>
      </c>
      <c r="R121" s="75"/>
      <c r="S121" s="75"/>
    </row>
    <row r="122" spans="13:19" ht="14.25" customHeight="1">
      <c r="M122" s="89">
        <v>45238</v>
      </c>
      <c r="N122" s="97" t="s">
        <v>1327</v>
      </c>
      <c r="O122" s="77"/>
      <c r="P122" s="77">
        <v>2500</v>
      </c>
      <c r="Q122" s="3">
        <f t="shared" si="8"/>
        <v>2487.63</v>
      </c>
      <c r="R122" s="75"/>
      <c r="S122" s="75"/>
    </row>
    <row r="123" spans="13:19" ht="14.25" customHeight="1">
      <c r="M123" s="89">
        <v>45236</v>
      </c>
      <c r="N123" s="97" t="s">
        <v>1341</v>
      </c>
      <c r="O123" s="77">
        <v>1237.56</v>
      </c>
      <c r="P123" s="77"/>
      <c r="Q123" s="3">
        <f t="shared" si="8"/>
        <v>1250.07</v>
      </c>
      <c r="R123" s="75"/>
      <c r="S123" s="75"/>
    </row>
    <row r="124" spans="13:19" ht="14.25" customHeight="1">
      <c r="M124" s="89"/>
      <c r="N124" s="97"/>
      <c r="O124" s="77"/>
      <c r="P124" s="77"/>
      <c r="Q124" s="3"/>
      <c r="R124" s="75"/>
      <c r="S124" s="75"/>
    </row>
    <row r="125" spans="13:19" ht="14.25" customHeight="1">
      <c r="M125" s="89"/>
      <c r="N125" s="97"/>
      <c r="O125" s="77"/>
      <c r="P125" s="77"/>
      <c r="Q125" s="3"/>
      <c r="R125" s="75"/>
      <c r="S125" s="75"/>
    </row>
    <row r="126" spans="13:19" ht="14.25" customHeight="1">
      <c r="M126" s="89"/>
      <c r="N126" s="97"/>
      <c r="O126" s="77"/>
      <c r="P126" s="77"/>
      <c r="Q126" s="3"/>
      <c r="R126" s="75"/>
      <c r="S126" s="75"/>
    </row>
    <row r="127" spans="13:19" ht="14.25" customHeight="1">
      <c r="M127" s="89"/>
      <c r="N127" s="104"/>
      <c r="O127" s="77"/>
      <c r="P127" s="77"/>
      <c r="Q127" s="3"/>
      <c r="R127" s="75"/>
      <c r="S127" s="75"/>
    </row>
    <row r="128" spans="13:19">
      <c r="M128" s="70"/>
      <c r="N128" s="78"/>
      <c r="O128" s="110">
        <f>SUM(O88:O127)</f>
        <v>27905.894615384626</v>
      </c>
      <c r="P128" s="110">
        <f>SUM(P88:P127)</f>
        <v>29155.964615384615</v>
      </c>
      <c r="Q128" s="110">
        <f>P128-O128</f>
        <v>1250.0699999999888</v>
      </c>
      <c r="R128" s="75"/>
      <c r="S128" s="75"/>
    </row>
    <row r="129" spans="13:19">
      <c r="M129" s="75"/>
      <c r="N129" s="87"/>
      <c r="O129" s="75"/>
      <c r="P129" s="75"/>
      <c r="Q129" s="75"/>
      <c r="R129" s="75"/>
      <c r="S129" s="75"/>
    </row>
    <row r="130" spans="13:19">
      <c r="M130" s="75"/>
      <c r="N130" s="87"/>
      <c r="O130" s="75"/>
      <c r="P130" s="75"/>
      <c r="Q130" s="75"/>
      <c r="R130" s="75"/>
      <c r="S130" s="75"/>
    </row>
    <row r="131" spans="13:19">
      <c r="M131" s="75"/>
      <c r="N131" s="87"/>
      <c r="O131" s="75"/>
      <c r="P131" s="75"/>
      <c r="R131" s="75"/>
      <c r="S131" s="75"/>
    </row>
    <row r="132" spans="13:19">
      <c r="O132" s="75"/>
      <c r="P132" s="75"/>
      <c r="R132" s="75"/>
      <c r="S132" s="75"/>
    </row>
    <row r="133" spans="13:19">
      <c r="O133" s="75"/>
      <c r="P133" s="75"/>
      <c r="R133" s="75"/>
      <c r="S133" s="75"/>
    </row>
    <row r="134" spans="13:19">
      <c r="O134" s="75"/>
      <c r="P134" s="75"/>
      <c r="R134" s="75"/>
      <c r="S134" s="75"/>
    </row>
    <row r="135" spans="13:19">
      <c r="O135" s="75"/>
      <c r="P135" s="75"/>
      <c r="R135" s="75"/>
      <c r="S135" s="75"/>
    </row>
    <row r="136" spans="13:19">
      <c r="O136" s="75"/>
      <c r="P136" s="75"/>
      <c r="R136" s="75"/>
      <c r="S136" s="75"/>
    </row>
    <row r="137" spans="13:19">
      <c r="O137" s="75"/>
      <c r="R137" s="75"/>
      <c r="S137" s="75"/>
    </row>
    <row r="138" spans="13:19">
      <c r="O138" s="75"/>
      <c r="R138" s="75"/>
      <c r="S138" s="75"/>
    </row>
    <row r="139" spans="13:19">
      <c r="R139" s="75"/>
      <c r="S139" s="75"/>
    </row>
    <row r="140" spans="13:19">
      <c r="R140" s="75"/>
      <c r="S140" s="75"/>
    </row>
    <row r="141" spans="13:19">
      <c r="R141" s="75"/>
      <c r="S141" s="75"/>
    </row>
    <row r="142" spans="13:19">
      <c r="R142" s="75"/>
      <c r="S142" s="75"/>
    </row>
    <row r="143" spans="13:19">
      <c r="Q143" s="75"/>
      <c r="R143" s="75"/>
      <c r="S143" s="75"/>
    </row>
    <row r="144" spans="13:19">
      <c r="M144" s="75"/>
      <c r="N144" s="87"/>
      <c r="O144" s="75"/>
      <c r="P144" s="75"/>
      <c r="Q144" s="75"/>
      <c r="R144" s="75"/>
      <c r="S144" s="75"/>
    </row>
    <row r="145" spans="13:19">
      <c r="M145" s="75"/>
      <c r="N145" s="87"/>
      <c r="O145" s="75"/>
      <c r="P145" s="75"/>
      <c r="Q145" s="75"/>
      <c r="R145" s="75"/>
      <c r="S145" s="75"/>
    </row>
    <row r="146" spans="13:19">
      <c r="M146" s="75"/>
      <c r="N146" s="87"/>
      <c r="O146" s="75"/>
      <c r="P146" s="75"/>
      <c r="Q146" s="75"/>
      <c r="R146" s="75"/>
      <c r="S146" s="75"/>
    </row>
    <row r="147" spans="13:19">
      <c r="M147" s="75"/>
      <c r="N147" s="87"/>
      <c r="O147" s="75"/>
      <c r="P147" s="75"/>
      <c r="R147" s="75"/>
      <c r="S147" s="75"/>
    </row>
    <row r="148" spans="13:19">
      <c r="R148" s="75"/>
      <c r="S148" s="75"/>
    </row>
    <row r="149" spans="13:19">
      <c r="R149" s="75"/>
      <c r="S149" s="75"/>
    </row>
    <row r="150" spans="13:19">
      <c r="R150" s="75"/>
    </row>
    <row r="151" spans="13:19">
      <c r="R151" s="75"/>
    </row>
    <row r="152" spans="13:19">
      <c r="R152" s="75"/>
    </row>
    <row r="153" spans="13:19">
      <c r="R153" s="75"/>
    </row>
    <row r="154" spans="13:19">
      <c r="R154" s="75"/>
    </row>
    <row r="155" spans="13:19">
      <c r="R155" s="75"/>
    </row>
    <row r="156" spans="13:19">
      <c r="R156" s="75"/>
    </row>
    <row r="157" spans="13:19">
      <c r="R157" s="75"/>
    </row>
    <row r="158" spans="13:19">
      <c r="R158" s="75"/>
    </row>
    <row r="159" spans="13:19">
      <c r="R159" s="75"/>
    </row>
    <row r="160" spans="13:19">
      <c r="R160" s="75"/>
    </row>
    <row r="161" spans="18:18">
      <c r="R161" s="75"/>
    </row>
    <row r="162" spans="18:18">
      <c r="R162" s="75"/>
    </row>
    <row r="163" spans="18:18">
      <c r="R163" s="75"/>
    </row>
    <row r="164" spans="18:18">
      <c r="R164" s="75"/>
    </row>
    <row r="165" spans="18:18">
      <c r="R165" s="75"/>
    </row>
    <row r="166" spans="18:18">
      <c r="R166" s="75"/>
    </row>
    <row r="167" spans="18:18">
      <c r="R167" s="75"/>
    </row>
    <row r="168" spans="18:18">
      <c r="R168" s="75"/>
    </row>
    <row r="181" spans="18:18">
      <c r="R181" s="75"/>
    </row>
    <row r="182" spans="18:18">
      <c r="R182" s="75"/>
    </row>
    <row r="183" spans="18:18">
      <c r="R183" s="75"/>
    </row>
    <row r="184" spans="18:18">
      <c r="R184" s="75"/>
    </row>
  </sheetData>
  <autoFilter ref="M4:Q92"/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"/>
  <sheetViews>
    <sheetView zoomScaleNormal="100" workbookViewId="0">
      <pane ySplit="4" topLeftCell="A45" activePane="bottomLeft" state="frozen"/>
      <selection pane="bottomLeft" activeCell="P24" sqref="P24:P29"/>
    </sheetView>
  </sheetViews>
  <sheetFormatPr defaultRowHeight="13.5"/>
  <cols>
    <col min="1" max="1" width="14.875" style="42" customWidth="1"/>
    <col min="2" max="2" width="27.125" style="42" customWidth="1"/>
    <col min="3" max="4" width="14.5" style="42" bestFit="1" customWidth="1"/>
    <col min="5" max="5" width="15.75" style="42" bestFit="1" customWidth="1"/>
    <col min="6" max="6" width="4.125" style="42" customWidth="1"/>
    <col min="7" max="7" width="13.875" style="42" customWidth="1"/>
    <col min="8" max="8" width="64.125" style="41" customWidth="1"/>
    <col min="9" max="9" width="13.375" style="42" customWidth="1"/>
    <col min="10" max="10" width="13.25" style="42" bestFit="1" customWidth="1"/>
    <col min="11" max="11" width="15.75" style="42" bestFit="1" customWidth="1"/>
    <col min="12" max="12" width="4.875" style="42" customWidth="1"/>
    <col min="13" max="13" width="12.625" style="42" customWidth="1"/>
    <col min="14" max="14" width="23.5" style="42" customWidth="1"/>
    <col min="15" max="15" width="14.5" style="42" bestFit="1" customWidth="1"/>
    <col min="16" max="16" width="13.25" style="42" bestFit="1" customWidth="1"/>
    <col min="17" max="17" width="15.75" style="42" customWidth="1"/>
    <col min="18" max="16384" width="9" style="42"/>
  </cols>
  <sheetData>
    <row r="1" spans="1:18">
      <c r="A1" s="33" t="s">
        <v>344</v>
      </c>
      <c r="B1" s="175" t="s">
        <v>161</v>
      </c>
      <c r="C1" s="175"/>
      <c r="D1" s="175"/>
      <c r="E1" s="65">
        <f>K68+E68+Q39</f>
        <v>-14933.505000000003</v>
      </c>
      <c r="F1" s="40"/>
      <c r="G1" s="40"/>
      <c r="I1" s="40"/>
      <c r="J1" s="40"/>
      <c r="K1" s="40"/>
      <c r="L1" s="40"/>
      <c r="M1" s="40"/>
      <c r="N1" s="40"/>
      <c r="O1" s="40"/>
      <c r="P1" s="40"/>
      <c r="Q1" s="40"/>
      <c r="R1" s="40"/>
    </row>
    <row r="2" spans="1:18">
      <c r="A2" s="40"/>
      <c r="B2" s="40"/>
      <c r="C2" s="40"/>
      <c r="D2" s="40"/>
      <c r="E2" s="40"/>
      <c r="F2" s="40"/>
      <c r="G2" s="40"/>
      <c r="I2" s="40"/>
      <c r="J2" s="40"/>
      <c r="K2" s="40"/>
      <c r="L2" s="40"/>
      <c r="M2" s="40"/>
      <c r="N2" s="40"/>
      <c r="O2" s="40"/>
      <c r="P2" s="40"/>
      <c r="Q2" s="40"/>
      <c r="R2" s="40"/>
    </row>
    <row r="3" spans="1:18" ht="18.75">
      <c r="A3" s="43" t="s">
        <v>345</v>
      </c>
      <c r="B3" s="44"/>
      <c r="C3" s="45"/>
      <c r="D3" s="45"/>
      <c r="E3" s="45"/>
      <c r="F3" s="40"/>
      <c r="G3" s="43" t="s">
        <v>346</v>
      </c>
      <c r="H3" s="46"/>
      <c r="I3" s="45"/>
      <c r="J3" s="45"/>
      <c r="K3" s="45"/>
      <c r="L3" s="40"/>
      <c r="M3" s="43" t="s">
        <v>347</v>
      </c>
      <c r="N3" s="44"/>
      <c r="O3" s="45"/>
      <c r="P3" s="45"/>
      <c r="Q3" s="45"/>
      <c r="R3" s="40"/>
    </row>
    <row r="4" spans="1:18" ht="18.75">
      <c r="A4" s="47" t="s">
        <v>348</v>
      </c>
      <c r="B4" s="47" t="s">
        <v>349</v>
      </c>
      <c r="C4" s="48" t="s">
        <v>9</v>
      </c>
      <c r="D4" s="48" t="s">
        <v>8</v>
      </c>
      <c r="E4" s="48" t="s">
        <v>7</v>
      </c>
      <c r="F4" s="49"/>
      <c r="G4" s="47" t="s">
        <v>348</v>
      </c>
      <c r="H4" s="50" t="s">
        <v>349</v>
      </c>
      <c r="I4" s="48" t="s">
        <v>9</v>
      </c>
      <c r="J4" s="48" t="s">
        <v>8</v>
      </c>
      <c r="K4" s="48" t="s">
        <v>7</v>
      </c>
      <c r="L4" s="49"/>
      <c r="M4" s="47" t="s">
        <v>348</v>
      </c>
      <c r="N4" s="47" t="s">
        <v>349</v>
      </c>
      <c r="O4" s="48" t="s">
        <v>9</v>
      </c>
      <c r="P4" s="48" t="s">
        <v>8</v>
      </c>
      <c r="Q4" s="48" t="s">
        <v>7</v>
      </c>
      <c r="R4" s="49"/>
    </row>
    <row r="5" spans="1:18">
      <c r="A5" s="7"/>
      <c r="B5" s="51" t="s">
        <v>350</v>
      </c>
      <c r="C5" s="52">
        <v>0</v>
      </c>
      <c r="D5" s="53">
        <v>0</v>
      </c>
      <c r="E5" s="53"/>
      <c r="F5" s="40"/>
      <c r="G5" s="7"/>
      <c r="H5" s="54" t="s">
        <v>366</v>
      </c>
      <c r="I5" s="52">
        <v>0</v>
      </c>
      <c r="J5" s="52">
        <v>0</v>
      </c>
      <c r="K5" s="11"/>
      <c r="L5" s="40"/>
      <c r="M5" s="7"/>
      <c r="N5" s="51" t="s">
        <v>350</v>
      </c>
      <c r="O5" s="52">
        <v>0</v>
      </c>
      <c r="P5" s="53">
        <v>0</v>
      </c>
      <c r="Q5" s="11"/>
      <c r="R5" s="40"/>
    </row>
    <row r="6" spans="1:18" ht="27">
      <c r="A6" s="88">
        <v>44678</v>
      </c>
      <c r="B6" s="58" t="s">
        <v>351</v>
      </c>
      <c r="C6" s="52">
        <v>1876.69</v>
      </c>
      <c r="D6" s="55"/>
      <c r="E6" s="53"/>
      <c r="F6" s="40"/>
      <c r="G6" s="88">
        <v>44691.999490740738</v>
      </c>
      <c r="H6" s="54" t="s">
        <v>367</v>
      </c>
      <c r="I6" s="52">
        <v>650</v>
      </c>
      <c r="J6" s="52"/>
      <c r="K6" s="3">
        <f>ROUND(J5+J6-I6,2)</f>
        <v>-650</v>
      </c>
      <c r="L6" s="40"/>
      <c r="M6" s="88">
        <v>44712</v>
      </c>
      <c r="N6" s="54" t="s">
        <v>490</v>
      </c>
      <c r="O6" s="52"/>
      <c r="P6" s="52">
        <v>241.13</v>
      </c>
      <c r="Q6" s="3">
        <f>ROUND(P5+P6-O6,2)</f>
        <v>241.13</v>
      </c>
      <c r="R6" s="40"/>
    </row>
    <row r="7" spans="1:18">
      <c r="A7" s="63">
        <v>44678</v>
      </c>
      <c r="B7" s="64" t="s">
        <v>352</v>
      </c>
      <c r="C7" s="64"/>
      <c r="D7" s="64"/>
      <c r="E7" s="65">
        <v>0</v>
      </c>
      <c r="F7" s="40"/>
      <c r="G7" s="88">
        <v>44699.999490740738</v>
      </c>
      <c r="H7" s="54" t="s">
        <v>368</v>
      </c>
      <c r="I7" s="52"/>
      <c r="J7" s="52">
        <v>650</v>
      </c>
      <c r="K7" s="3">
        <f>ROUND(K6+J7-I7,2)</f>
        <v>0</v>
      </c>
      <c r="L7" s="40"/>
      <c r="M7" s="88">
        <v>44742</v>
      </c>
      <c r="N7" s="54" t="s">
        <v>491</v>
      </c>
      <c r="O7" s="57"/>
      <c r="P7" s="56">
        <v>677.18</v>
      </c>
      <c r="Q7" s="3">
        <f>ROUND(Q6+P7-O7,2)</f>
        <v>918.31</v>
      </c>
      <c r="R7" s="40"/>
    </row>
    <row r="8" spans="1:18">
      <c r="A8" s="88">
        <v>44681</v>
      </c>
      <c r="B8" s="54" t="s">
        <v>431</v>
      </c>
      <c r="C8" s="55"/>
      <c r="D8" s="52">
        <v>1545.12</v>
      </c>
      <c r="E8" s="11"/>
      <c r="F8" s="40"/>
      <c r="G8" s="88">
        <v>44704.999490740738</v>
      </c>
      <c r="H8" s="54" t="s">
        <v>356</v>
      </c>
      <c r="I8" s="52">
        <v>800</v>
      </c>
      <c r="J8" s="52"/>
      <c r="K8" s="3">
        <f t="shared" ref="K8:K30" si="0">ROUND(K7+J8-I8,2)</f>
        <v>-800</v>
      </c>
      <c r="L8" s="40"/>
      <c r="M8" s="88">
        <v>44773</v>
      </c>
      <c r="N8" s="54" t="s">
        <v>492</v>
      </c>
      <c r="O8" s="52"/>
      <c r="P8" s="53">
        <v>717.34</v>
      </c>
      <c r="Q8" s="3">
        <f t="shared" ref="Q8:Q13" si="1">ROUND(Q7+P8-O8,2)</f>
        <v>1635.65</v>
      </c>
      <c r="R8" s="40"/>
    </row>
    <row r="9" spans="1:18">
      <c r="A9" s="88">
        <v>44700</v>
      </c>
      <c r="B9" s="54" t="s">
        <v>353</v>
      </c>
      <c r="C9" s="52">
        <v>2474.66</v>
      </c>
      <c r="D9" s="52"/>
      <c r="E9" s="3">
        <f>ROUND(D8+D9-C9,2)</f>
        <v>-929.54</v>
      </c>
      <c r="F9" s="40"/>
      <c r="G9" s="88">
        <v>44715.999490740738</v>
      </c>
      <c r="H9" s="54" t="s">
        <v>368</v>
      </c>
      <c r="I9" s="52"/>
      <c r="J9" s="52">
        <v>800</v>
      </c>
      <c r="K9" s="3">
        <f t="shared" si="0"/>
        <v>0</v>
      </c>
      <c r="L9" s="40"/>
      <c r="M9" s="88">
        <v>44804</v>
      </c>
      <c r="N9" s="54" t="s">
        <v>493</v>
      </c>
      <c r="O9" s="52"/>
      <c r="P9" s="53">
        <v>834.51</v>
      </c>
      <c r="Q9" s="3">
        <f t="shared" si="1"/>
        <v>2470.16</v>
      </c>
      <c r="R9" s="40"/>
    </row>
    <row r="10" spans="1:18">
      <c r="A10" s="88">
        <v>44712</v>
      </c>
      <c r="B10" s="54" t="s">
        <v>432</v>
      </c>
      <c r="C10" s="52"/>
      <c r="D10" s="52">
        <v>1800</v>
      </c>
      <c r="E10" s="3">
        <f>ROUND(E9+D10-C10,2)</f>
        <v>870.46</v>
      </c>
      <c r="F10" s="40"/>
      <c r="G10" s="88">
        <v>44736.999490740738</v>
      </c>
      <c r="H10" s="54" t="s">
        <v>356</v>
      </c>
      <c r="I10" s="52">
        <v>1000</v>
      </c>
      <c r="J10" s="52"/>
      <c r="K10" s="3">
        <f t="shared" si="0"/>
        <v>-1000</v>
      </c>
      <c r="L10" s="40"/>
      <c r="M10" s="88">
        <v>44834</v>
      </c>
      <c r="N10" s="54" t="s">
        <v>494</v>
      </c>
      <c r="O10" s="52"/>
      <c r="P10" s="53">
        <v>1099.95</v>
      </c>
      <c r="Q10" s="3">
        <f t="shared" si="1"/>
        <v>3570.11</v>
      </c>
      <c r="R10" s="40"/>
    </row>
    <row r="11" spans="1:18">
      <c r="A11" s="88">
        <v>44727</v>
      </c>
      <c r="B11" s="54" t="s">
        <v>354</v>
      </c>
      <c r="C11" s="52">
        <v>2474.66</v>
      </c>
      <c r="D11" s="52"/>
      <c r="E11" s="3">
        <f t="shared" ref="E11:E24" si="2">ROUND(E10+D11-C11,2)</f>
        <v>-1604.2</v>
      </c>
      <c r="F11" s="40"/>
      <c r="G11" s="88">
        <v>44753.999490740738</v>
      </c>
      <c r="H11" s="54" t="s">
        <v>369</v>
      </c>
      <c r="I11" s="52">
        <v>1500</v>
      </c>
      <c r="J11" s="52"/>
      <c r="K11" s="3">
        <f t="shared" si="0"/>
        <v>-2500</v>
      </c>
      <c r="L11" s="40"/>
      <c r="M11" s="88">
        <v>44909</v>
      </c>
      <c r="N11" s="54" t="s">
        <v>574</v>
      </c>
      <c r="O11" s="52"/>
      <c r="P11" s="53">
        <v>779.14</v>
      </c>
      <c r="Q11" s="3">
        <f t="shared" si="1"/>
        <v>4349.25</v>
      </c>
      <c r="R11" s="40"/>
    </row>
    <row r="12" spans="1:18">
      <c r="A12" s="88">
        <v>44742</v>
      </c>
      <c r="B12" s="54" t="s">
        <v>433</v>
      </c>
      <c r="C12" s="52"/>
      <c r="D12" s="52">
        <v>2000</v>
      </c>
      <c r="E12" s="3">
        <f t="shared" si="2"/>
        <v>395.8</v>
      </c>
      <c r="F12" s="40"/>
      <c r="G12" s="88">
        <v>44760.999490740738</v>
      </c>
      <c r="H12" s="54" t="s">
        <v>368</v>
      </c>
      <c r="I12" s="52"/>
      <c r="J12" s="52">
        <v>1500</v>
      </c>
      <c r="K12" s="3">
        <f t="shared" si="0"/>
        <v>-1000</v>
      </c>
      <c r="L12" s="40"/>
      <c r="M12" s="88">
        <v>44909</v>
      </c>
      <c r="N12" s="54" t="s">
        <v>573</v>
      </c>
      <c r="O12" s="52"/>
      <c r="P12" s="53">
        <v>892.34</v>
      </c>
      <c r="Q12" s="3">
        <f t="shared" si="1"/>
        <v>5241.59</v>
      </c>
      <c r="R12" s="40"/>
    </row>
    <row r="13" spans="1:18">
      <c r="A13" s="88">
        <v>44748</v>
      </c>
      <c r="B13" s="54" t="s">
        <v>355</v>
      </c>
      <c r="C13" s="52">
        <v>2474.66</v>
      </c>
      <c r="D13" s="52"/>
      <c r="E13" s="3">
        <f t="shared" si="2"/>
        <v>-2078.86</v>
      </c>
      <c r="F13" s="40"/>
      <c r="G13" s="88">
        <v>44771.999490740738</v>
      </c>
      <c r="H13" s="54" t="s">
        <v>356</v>
      </c>
      <c r="I13" s="52">
        <v>500</v>
      </c>
      <c r="J13" s="52"/>
      <c r="K13" s="3">
        <f t="shared" si="0"/>
        <v>-1500</v>
      </c>
      <c r="L13" s="40"/>
      <c r="M13" s="88">
        <v>44937</v>
      </c>
      <c r="N13" s="54" t="s">
        <v>678</v>
      </c>
      <c r="O13" s="52"/>
      <c r="P13" s="53">
        <v>696.4</v>
      </c>
      <c r="Q13" s="3">
        <f t="shared" si="1"/>
        <v>5937.99</v>
      </c>
      <c r="R13" s="40"/>
    </row>
    <row r="14" spans="1:18">
      <c r="A14" s="88">
        <v>44773</v>
      </c>
      <c r="B14" s="54" t="s">
        <v>434</v>
      </c>
      <c r="C14" s="52"/>
      <c r="D14" s="52">
        <v>2077.83</v>
      </c>
      <c r="E14" s="3">
        <f t="shared" si="2"/>
        <v>-1.03</v>
      </c>
      <c r="F14" s="40"/>
      <c r="G14" s="88">
        <v>44795.999490740738</v>
      </c>
      <c r="H14" s="54" t="s">
        <v>356</v>
      </c>
      <c r="I14" s="52">
        <v>700</v>
      </c>
      <c r="J14" s="52"/>
      <c r="K14" s="3">
        <f t="shared" si="0"/>
        <v>-2200</v>
      </c>
      <c r="L14" s="40"/>
      <c r="M14" s="69"/>
      <c r="N14" s="70" t="s">
        <v>676</v>
      </c>
      <c r="O14" s="110">
        <f>SUM(O5:O13)</f>
        <v>0</v>
      </c>
      <c r="P14" s="110">
        <f>SUM(P5:P13)</f>
        <v>5937.99</v>
      </c>
      <c r="Q14" s="110">
        <f>P14-O14</f>
        <v>5937.99</v>
      </c>
      <c r="R14" s="40"/>
    </row>
    <row r="15" spans="1:18">
      <c r="A15" s="88">
        <v>44777</v>
      </c>
      <c r="B15" s="54" t="s">
        <v>357</v>
      </c>
      <c r="C15" s="52">
        <v>2474.66</v>
      </c>
      <c r="D15" s="52"/>
      <c r="E15" s="3">
        <f t="shared" si="2"/>
        <v>-2475.69</v>
      </c>
      <c r="F15" s="40"/>
      <c r="G15" s="88">
        <v>44804.999490740738</v>
      </c>
      <c r="H15" s="54" t="s">
        <v>356</v>
      </c>
      <c r="I15" s="52">
        <v>650</v>
      </c>
      <c r="J15" s="52"/>
      <c r="K15" s="3">
        <f t="shared" si="0"/>
        <v>-2850</v>
      </c>
      <c r="L15" s="40"/>
      <c r="M15" s="88"/>
      <c r="N15" s="67" t="s">
        <v>6</v>
      </c>
      <c r="O15" s="68"/>
      <c r="P15" s="68">
        <f>Q14</f>
        <v>5937.99</v>
      </c>
      <c r="Q15" s="11"/>
      <c r="R15" s="40"/>
    </row>
    <row r="16" spans="1:18">
      <c r="A16" s="88">
        <v>44804</v>
      </c>
      <c r="B16" s="54" t="s">
        <v>435</v>
      </c>
      <c r="C16" s="52"/>
      <c r="D16" s="52">
        <v>2007.25</v>
      </c>
      <c r="E16" s="3">
        <f t="shared" si="2"/>
        <v>-468.44</v>
      </c>
      <c r="F16" s="40"/>
      <c r="G16" s="88">
        <v>44806.999490740738</v>
      </c>
      <c r="H16" s="54" t="s">
        <v>370</v>
      </c>
      <c r="I16" s="52"/>
      <c r="J16" s="52">
        <v>1000</v>
      </c>
      <c r="K16" s="3">
        <f t="shared" si="0"/>
        <v>-1850</v>
      </c>
      <c r="L16" s="40"/>
      <c r="M16" s="88">
        <v>44945</v>
      </c>
      <c r="N16" s="54" t="s">
        <v>679</v>
      </c>
      <c r="O16" s="52"/>
      <c r="P16" s="53">
        <v>29287.98</v>
      </c>
      <c r="Q16" s="3">
        <f>ROUND(P15+P16-O16,2)</f>
        <v>35225.97</v>
      </c>
      <c r="R16" s="40"/>
    </row>
    <row r="17" spans="1:18">
      <c r="A17" s="88">
        <v>44812</v>
      </c>
      <c r="B17" s="54" t="s">
        <v>360</v>
      </c>
      <c r="C17" s="52">
        <v>2474.66</v>
      </c>
      <c r="D17" s="52"/>
      <c r="E17" s="3">
        <f t="shared" si="2"/>
        <v>-2943.1</v>
      </c>
      <c r="F17" s="40"/>
      <c r="G17" s="88">
        <v>44813.999490740738</v>
      </c>
      <c r="H17" s="54" t="s">
        <v>356</v>
      </c>
      <c r="I17" s="52">
        <v>1000</v>
      </c>
      <c r="J17" s="52"/>
      <c r="K17" s="3">
        <f t="shared" si="0"/>
        <v>-2850</v>
      </c>
      <c r="L17" s="40"/>
      <c r="M17" s="88">
        <v>44964</v>
      </c>
      <c r="N17" s="54" t="s">
        <v>740</v>
      </c>
      <c r="O17" s="52">
        <v>10000</v>
      </c>
      <c r="P17" s="53"/>
      <c r="Q17" s="3">
        <f>ROUND(Q16+P17-O17,2)</f>
        <v>25225.97</v>
      </c>
      <c r="R17" s="40"/>
    </row>
    <row r="18" spans="1:18">
      <c r="A18" s="88">
        <v>44834</v>
      </c>
      <c r="B18" s="54" t="s">
        <v>436</v>
      </c>
      <c r="C18" s="52"/>
      <c r="D18" s="52">
        <v>2179.69</v>
      </c>
      <c r="E18" s="3">
        <f t="shared" si="2"/>
        <v>-763.41</v>
      </c>
      <c r="F18" s="40"/>
      <c r="G18" s="88">
        <v>44853</v>
      </c>
      <c r="H18" s="54" t="s">
        <v>356</v>
      </c>
      <c r="I18" s="52">
        <v>500</v>
      </c>
      <c r="J18" s="52"/>
      <c r="K18" s="3">
        <f t="shared" si="0"/>
        <v>-3350</v>
      </c>
      <c r="L18" s="40"/>
      <c r="M18" s="88">
        <v>44987</v>
      </c>
      <c r="N18" s="54" t="s">
        <v>740</v>
      </c>
      <c r="O18" s="52">
        <v>10450</v>
      </c>
      <c r="P18" s="53"/>
      <c r="Q18" s="3">
        <f t="shared" ref="Q18:Q28" si="3">ROUND(Q17+P18-O18,2)</f>
        <v>14775.97</v>
      </c>
      <c r="R18" s="40"/>
    </row>
    <row r="19" spans="1:18">
      <c r="A19" s="88">
        <v>44841</v>
      </c>
      <c r="B19" s="54" t="s">
        <v>363</v>
      </c>
      <c r="C19" s="52">
        <v>2474.66</v>
      </c>
      <c r="D19" s="52"/>
      <c r="E19" s="3">
        <f t="shared" si="2"/>
        <v>-3238.07</v>
      </c>
      <c r="F19" s="40"/>
      <c r="G19" s="88">
        <v>44853</v>
      </c>
      <c r="H19" s="54" t="s">
        <v>358</v>
      </c>
      <c r="I19" s="52"/>
      <c r="J19" s="52">
        <v>200</v>
      </c>
      <c r="K19" s="3">
        <f t="shared" si="0"/>
        <v>-3150</v>
      </c>
      <c r="L19" s="40"/>
      <c r="M19" s="88">
        <v>44995</v>
      </c>
      <c r="N19" s="54" t="s">
        <v>846</v>
      </c>
      <c r="O19" s="52"/>
      <c r="P19" s="53">
        <v>938.98</v>
      </c>
      <c r="Q19" s="3">
        <f t="shared" si="3"/>
        <v>15714.95</v>
      </c>
      <c r="R19" s="40"/>
    </row>
    <row r="20" spans="1:18">
      <c r="A20" s="88">
        <v>44870</v>
      </c>
      <c r="B20" s="54" t="s">
        <v>437</v>
      </c>
      <c r="C20" s="52"/>
      <c r="D20" s="52">
        <v>2447.54</v>
      </c>
      <c r="E20" s="3">
        <f t="shared" si="2"/>
        <v>-790.53</v>
      </c>
      <c r="F20" s="40"/>
      <c r="G20" s="88">
        <v>44855</v>
      </c>
      <c r="H20" s="54" t="s">
        <v>359</v>
      </c>
      <c r="I20" s="52">
        <v>1200</v>
      </c>
      <c r="J20" s="52"/>
      <c r="K20" s="3">
        <f t="shared" si="0"/>
        <v>-4350</v>
      </c>
      <c r="L20" s="40"/>
      <c r="M20" s="88">
        <v>44995</v>
      </c>
      <c r="N20" s="54" t="s">
        <v>847</v>
      </c>
      <c r="O20" s="52"/>
      <c r="P20" s="53">
        <v>571.42999999999995</v>
      </c>
      <c r="Q20" s="3">
        <f t="shared" si="3"/>
        <v>16286.38</v>
      </c>
      <c r="R20" s="40"/>
    </row>
    <row r="21" spans="1:18" ht="27">
      <c r="A21" s="88">
        <v>44872</v>
      </c>
      <c r="B21" s="54" t="s">
        <v>364</v>
      </c>
      <c r="C21" s="52">
        <v>2474.66</v>
      </c>
      <c r="D21" s="52"/>
      <c r="E21" s="3">
        <f t="shared" si="2"/>
        <v>-3265.19</v>
      </c>
      <c r="F21" s="40"/>
      <c r="G21" s="88">
        <v>44860</v>
      </c>
      <c r="H21" s="59" t="s">
        <v>361</v>
      </c>
      <c r="I21" s="52"/>
      <c r="J21" s="52">
        <v>81</v>
      </c>
      <c r="K21" s="3">
        <f t="shared" si="0"/>
        <v>-4269</v>
      </c>
      <c r="L21" s="40"/>
      <c r="M21" s="88">
        <v>45026</v>
      </c>
      <c r="N21" s="54" t="s">
        <v>893</v>
      </c>
      <c r="O21" s="52"/>
      <c r="P21" s="53">
        <v>354.95</v>
      </c>
      <c r="Q21" s="3">
        <f t="shared" si="3"/>
        <v>16641.330000000002</v>
      </c>
      <c r="R21" s="40"/>
    </row>
    <row r="22" spans="1:18">
      <c r="A22" s="88">
        <v>44900</v>
      </c>
      <c r="B22" s="55" t="s">
        <v>587</v>
      </c>
      <c r="C22" s="52">
        <v>2474.66</v>
      </c>
      <c r="D22" s="52"/>
      <c r="E22" s="3">
        <f t="shared" si="2"/>
        <v>-5739.85</v>
      </c>
      <c r="F22" s="40"/>
      <c r="G22" s="88">
        <v>44865</v>
      </c>
      <c r="H22" s="54" t="s">
        <v>362</v>
      </c>
      <c r="I22" s="52">
        <v>650</v>
      </c>
      <c r="J22" s="52"/>
      <c r="K22" s="3">
        <f t="shared" si="0"/>
        <v>-4919</v>
      </c>
      <c r="L22" s="40"/>
      <c r="M22" s="88">
        <v>45043</v>
      </c>
      <c r="N22" s="54" t="s">
        <v>740</v>
      </c>
      <c r="O22" s="52">
        <v>10000</v>
      </c>
      <c r="P22" s="53"/>
      <c r="Q22" s="3">
        <f t="shared" si="3"/>
        <v>6641.33</v>
      </c>
      <c r="R22" s="40"/>
    </row>
    <row r="23" spans="1:18">
      <c r="A23" s="88">
        <v>44909</v>
      </c>
      <c r="B23" s="54" t="s">
        <v>586</v>
      </c>
      <c r="C23" s="52"/>
      <c r="D23" s="52">
        <v>2469</v>
      </c>
      <c r="E23" s="3">
        <f t="shared" si="2"/>
        <v>-3270.85</v>
      </c>
      <c r="F23" s="40"/>
      <c r="G23" s="88">
        <v>44868</v>
      </c>
      <c r="H23" s="54" t="s">
        <v>575</v>
      </c>
      <c r="I23" s="52"/>
      <c r="J23" s="52">
        <v>650</v>
      </c>
      <c r="K23" s="3">
        <f t="shared" si="0"/>
        <v>-4269</v>
      </c>
      <c r="L23" s="40"/>
      <c r="M23" s="88">
        <v>45058</v>
      </c>
      <c r="N23" s="54" t="s">
        <v>1008</v>
      </c>
      <c r="O23" s="52">
        <v>6641.33</v>
      </c>
      <c r="P23" s="53"/>
      <c r="Q23" s="3">
        <f t="shared" si="3"/>
        <v>0</v>
      </c>
      <c r="R23" s="40"/>
    </row>
    <row r="24" spans="1:18">
      <c r="A24" s="88">
        <v>44935</v>
      </c>
      <c r="B24" s="54" t="s">
        <v>617</v>
      </c>
      <c r="C24" s="52"/>
      <c r="D24" s="52">
        <v>2447.92</v>
      </c>
      <c r="E24" s="3">
        <f t="shared" si="2"/>
        <v>-822.93</v>
      </c>
      <c r="F24" s="40"/>
      <c r="G24" s="88">
        <v>44887</v>
      </c>
      <c r="H24" s="54" t="s">
        <v>571</v>
      </c>
      <c r="I24" s="52">
        <v>450</v>
      </c>
      <c r="J24" s="52"/>
      <c r="K24" s="3">
        <f t="shared" si="0"/>
        <v>-4719</v>
      </c>
      <c r="L24" s="40"/>
      <c r="M24" s="88">
        <v>45058</v>
      </c>
      <c r="N24" s="54" t="s">
        <v>990</v>
      </c>
      <c r="O24" s="52"/>
      <c r="P24" s="53">
        <v>335.12</v>
      </c>
      <c r="Q24" s="3">
        <f t="shared" si="3"/>
        <v>335.12</v>
      </c>
      <c r="R24" s="40"/>
    </row>
    <row r="25" spans="1:18">
      <c r="A25" s="63"/>
      <c r="B25" s="64" t="s">
        <v>676</v>
      </c>
      <c r="C25" s="64">
        <f>SUM(C8:C24)</f>
        <v>19797.28</v>
      </c>
      <c r="D25" s="64">
        <f>SUM(D8:D24)</f>
        <v>18974.349999999999</v>
      </c>
      <c r="E25" s="65">
        <f>D25-C25</f>
        <v>-822.93000000000029</v>
      </c>
      <c r="F25" s="40"/>
      <c r="G25" s="88">
        <v>44894</v>
      </c>
      <c r="H25" s="54" t="s">
        <v>571</v>
      </c>
      <c r="I25" s="52">
        <v>1000</v>
      </c>
      <c r="J25" s="52"/>
      <c r="K25" s="3">
        <f t="shared" si="0"/>
        <v>-5719</v>
      </c>
      <c r="L25" s="40"/>
      <c r="M25" s="88">
        <v>45089</v>
      </c>
      <c r="N25" s="54" t="s">
        <v>1049</v>
      </c>
      <c r="O25" s="52"/>
      <c r="P25" s="53">
        <v>66.75</v>
      </c>
      <c r="Q25" s="3">
        <f t="shared" si="3"/>
        <v>401.87</v>
      </c>
      <c r="R25" s="40"/>
    </row>
    <row r="26" spans="1:18">
      <c r="A26" s="55"/>
      <c r="B26" s="55" t="s">
        <v>619</v>
      </c>
      <c r="C26" s="55"/>
      <c r="D26" s="109">
        <f>E25</f>
        <v>-822.93000000000029</v>
      </c>
      <c r="E26" s="11"/>
      <c r="F26" s="40"/>
      <c r="G26" s="88">
        <v>44895</v>
      </c>
      <c r="H26" s="59" t="s">
        <v>576</v>
      </c>
      <c r="I26" s="52"/>
      <c r="J26" s="52">
        <v>450</v>
      </c>
      <c r="K26" s="3">
        <f t="shared" si="0"/>
        <v>-5269</v>
      </c>
      <c r="L26" s="40"/>
      <c r="M26" s="88">
        <v>45121</v>
      </c>
      <c r="N26" s="54" t="s">
        <v>1114</v>
      </c>
      <c r="O26" s="52"/>
      <c r="P26" s="53">
        <v>29.96</v>
      </c>
      <c r="Q26" s="3">
        <f t="shared" si="3"/>
        <v>431.83</v>
      </c>
      <c r="R26" s="40"/>
    </row>
    <row r="27" spans="1:18">
      <c r="A27" s="88">
        <v>44931</v>
      </c>
      <c r="B27" s="54" t="s">
        <v>634</v>
      </c>
      <c r="C27" s="52">
        <v>2474.66</v>
      </c>
      <c r="D27" s="52"/>
      <c r="E27" s="3">
        <f>ROUND(D26+D27-C27,2)</f>
        <v>-3297.59</v>
      </c>
      <c r="F27" s="40"/>
      <c r="G27" s="88">
        <v>44900</v>
      </c>
      <c r="H27" s="59" t="s">
        <v>572</v>
      </c>
      <c r="I27" s="52"/>
      <c r="J27" s="52">
        <v>2139.42</v>
      </c>
      <c r="K27" s="3">
        <f t="shared" si="0"/>
        <v>-3129.58</v>
      </c>
      <c r="L27" s="40"/>
      <c r="M27" s="88">
        <v>45152</v>
      </c>
      <c r="N27" s="54" t="s">
        <v>1181</v>
      </c>
      <c r="O27" s="52"/>
      <c r="P27" s="53">
        <v>38.35</v>
      </c>
      <c r="Q27" s="3">
        <f t="shared" si="3"/>
        <v>470.18</v>
      </c>
      <c r="R27" s="40"/>
    </row>
    <row r="28" spans="1:18">
      <c r="A28" s="88">
        <v>44963</v>
      </c>
      <c r="B28" s="54" t="s">
        <v>693</v>
      </c>
      <c r="C28" s="52"/>
      <c r="D28" s="52">
        <v>2333.69</v>
      </c>
      <c r="E28" s="3">
        <f>ROUND(E27+D28-C28,2)</f>
        <v>-963.9</v>
      </c>
      <c r="F28" s="40"/>
      <c r="G28" s="88">
        <v>44909</v>
      </c>
      <c r="H28" s="59" t="s">
        <v>581</v>
      </c>
      <c r="I28" s="52">
        <v>700</v>
      </c>
      <c r="J28" s="52"/>
      <c r="K28" s="3">
        <f t="shared" si="0"/>
        <v>-3829.58</v>
      </c>
      <c r="L28" s="40"/>
      <c r="M28" s="88">
        <v>45190</v>
      </c>
      <c r="N28" s="54" t="s">
        <v>1258</v>
      </c>
      <c r="O28" s="52"/>
      <c r="P28" s="53">
        <v>16.89</v>
      </c>
      <c r="Q28" s="3">
        <f t="shared" si="3"/>
        <v>487.07</v>
      </c>
      <c r="R28" s="40"/>
    </row>
    <row r="29" spans="1:18" ht="27">
      <c r="A29" s="88">
        <v>44963</v>
      </c>
      <c r="B29" s="54" t="s">
        <v>748</v>
      </c>
      <c r="C29" s="52">
        <v>2472.4299999999998</v>
      </c>
      <c r="D29" s="52"/>
      <c r="E29" s="3">
        <f t="shared" ref="E29:E46" si="4">ROUND(E28+D29-C29,2)</f>
        <v>-3436.33</v>
      </c>
      <c r="F29" s="40"/>
      <c r="G29" s="88">
        <v>44914</v>
      </c>
      <c r="H29" s="59" t="s">
        <v>602</v>
      </c>
      <c r="I29" s="52">
        <v>786.5</v>
      </c>
      <c r="J29" s="52"/>
      <c r="K29" s="3">
        <f t="shared" si="0"/>
        <v>-4616.08</v>
      </c>
      <c r="L29" s="40"/>
      <c r="M29" s="88"/>
      <c r="N29" s="54"/>
      <c r="O29" s="52"/>
      <c r="P29" s="53"/>
      <c r="Q29" s="53"/>
      <c r="R29" s="40"/>
    </row>
    <row r="30" spans="1:18">
      <c r="A30" s="88">
        <v>44992</v>
      </c>
      <c r="B30" s="54" t="s">
        <v>809</v>
      </c>
      <c r="C30" s="52"/>
      <c r="D30" s="52">
        <v>2456.6</v>
      </c>
      <c r="E30" s="3">
        <f t="shared" si="4"/>
        <v>-979.73</v>
      </c>
      <c r="F30" s="40"/>
      <c r="G30" s="88">
        <v>44916</v>
      </c>
      <c r="H30" s="59" t="s">
        <v>606</v>
      </c>
      <c r="I30" s="52"/>
      <c r="J30" s="52">
        <v>563.16999999999996</v>
      </c>
      <c r="K30" s="3">
        <f t="shared" si="0"/>
        <v>-4052.91</v>
      </c>
      <c r="L30" s="40"/>
      <c r="M30" s="88"/>
      <c r="N30" s="54"/>
      <c r="O30" s="52"/>
      <c r="P30" s="53"/>
      <c r="Q30" s="53"/>
      <c r="R30" s="40"/>
    </row>
    <row r="31" spans="1:18">
      <c r="A31" s="88">
        <v>44991</v>
      </c>
      <c r="B31" s="54" t="s">
        <v>865</v>
      </c>
      <c r="C31" s="52">
        <v>2211.7800000000002</v>
      </c>
      <c r="D31" s="52"/>
      <c r="E31" s="3">
        <f t="shared" si="4"/>
        <v>-3191.51</v>
      </c>
      <c r="F31" s="40"/>
      <c r="G31" s="63"/>
      <c r="H31" s="64" t="s">
        <v>676</v>
      </c>
      <c r="I31" s="117">
        <f>SUM(I5:I30)</f>
        <v>12086.5</v>
      </c>
      <c r="J31" s="117">
        <f>SUM(J5:J30)</f>
        <v>8033.59</v>
      </c>
      <c r="K31" s="65">
        <f>J31-I31</f>
        <v>-4052.91</v>
      </c>
      <c r="L31" s="40"/>
      <c r="M31" s="88"/>
      <c r="N31" s="54"/>
      <c r="O31" s="52"/>
      <c r="P31" s="53"/>
      <c r="Q31" s="53"/>
      <c r="R31" s="40"/>
    </row>
    <row r="32" spans="1:18">
      <c r="A32" s="139">
        <v>45022</v>
      </c>
      <c r="B32" s="54" t="s">
        <v>903</v>
      </c>
      <c r="C32" s="52"/>
      <c r="D32" s="52">
        <v>2499.5</v>
      </c>
      <c r="E32" s="3">
        <f t="shared" si="4"/>
        <v>-692.01</v>
      </c>
      <c r="F32" s="40"/>
      <c r="G32" s="88"/>
      <c r="H32" s="55" t="s">
        <v>619</v>
      </c>
      <c r="I32" s="55"/>
      <c r="J32" s="109">
        <f>K31</f>
        <v>-4052.91</v>
      </c>
      <c r="K32" s="11"/>
      <c r="L32" s="40"/>
      <c r="M32" s="88"/>
      <c r="N32" s="54"/>
      <c r="O32" s="52"/>
      <c r="P32" s="53"/>
      <c r="Q32" s="53"/>
      <c r="R32" s="40"/>
    </row>
    <row r="33" spans="1:18">
      <c r="A33" s="88">
        <v>45021</v>
      </c>
      <c r="B33" s="54" t="s">
        <v>918</v>
      </c>
      <c r="C33" s="52">
        <v>1159.48</v>
      </c>
      <c r="D33" s="52"/>
      <c r="E33" s="3">
        <f t="shared" si="4"/>
        <v>-1851.49</v>
      </c>
      <c r="F33" s="40"/>
      <c r="G33" s="88">
        <v>44935</v>
      </c>
      <c r="H33" s="55" t="s">
        <v>571</v>
      </c>
      <c r="I33" s="52">
        <v>500</v>
      </c>
      <c r="J33" s="52"/>
      <c r="K33" s="3">
        <f>ROUND(J32+J33-I33,2)</f>
        <v>-4552.91</v>
      </c>
      <c r="L33" s="40"/>
      <c r="M33" s="88"/>
      <c r="N33" s="54"/>
      <c r="O33" s="52"/>
      <c r="P33" s="53"/>
      <c r="Q33" s="53"/>
      <c r="R33" s="40"/>
    </row>
    <row r="34" spans="1:18">
      <c r="A34" s="88">
        <v>45051</v>
      </c>
      <c r="B34" s="54" t="s">
        <v>948</v>
      </c>
      <c r="C34" s="52"/>
      <c r="D34" s="52">
        <v>2550</v>
      </c>
      <c r="E34" s="3">
        <f t="shared" si="4"/>
        <v>698.51</v>
      </c>
      <c r="F34" s="40"/>
      <c r="G34" s="88">
        <v>44942</v>
      </c>
      <c r="H34" s="55" t="s">
        <v>683</v>
      </c>
      <c r="I34" s="52">
        <v>420</v>
      </c>
      <c r="J34" s="52"/>
      <c r="K34" s="3">
        <f>ROUND(K33+J34-I34,2)</f>
        <v>-4972.91</v>
      </c>
      <c r="L34" s="40"/>
      <c r="M34" s="88"/>
      <c r="N34" s="54"/>
      <c r="O34" s="52"/>
      <c r="P34" s="53"/>
      <c r="Q34" s="53"/>
      <c r="R34" s="40"/>
    </row>
    <row r="35" spans="1:18">
      <c r="A35" s="88">
        <v>45051</v>
      </c>
      <c r="B35" s="54" t="s">
        <v>949</v>
      </c>
      <c r="C35" s="52">
        <v>1160.44</v>
      </c>
      <c r="D35" s="52"/>
      <c r="E35" s="3">
        <f t="shared" si="4"/>
        <v>-461.93</v>
      </c>
      <c r="F35" s="40"/>
      <c r="G35" s="88">
        <v>44942</v>
      </c>
      <c r="H35" s="55" t="s">
        <v>571</v>
      </c>
      <c r="I35" s="52">
        <v>300</v>
      </c>
      <c r="J35" s="52"/>
      <c r="K35" s="3">
        <f t="shared" ref="K35:K63" si="5">ROUND(K34+J35-I35,2)</f>
        <v>-5272.91</v>
      </c>
      <c r="L35" s="40"/>
      <c r="M35" s="88"/>
      <c r="N35" s="54"/>
      <c r="O35" s="52"/>
      <c r="P35" s="53"/>
      <c r="Q35" s="53"/>
      <c r="R35" s="40"/>
    </row>
    <row r="36" spans="1:18">
      <c r="A36" s="88">
        <v>45058</v>
      </c>
      <c r="B36" s="54" t="s">
        <v>1007</v>
      </c>
      <c r="C36" s="52"/>
      <c r="D36" s="52">
        <v>461.93</v>
      </c>
      <c r="E36" s="3">
        <f t="shared" si="4"/>
        <v>0</v>
      </c>
      <c r="F36" s="40"/>
      <c r="G36" s="88">
        <v>44943</v>
      </c>
      <c r="H36" s="55" t="s">
        <v>581</v>
      </c>
      <c r="I36" s="52">
        <v>450</v>
      </c>
      <c r="J36" s="52"/>
      <c r="K36" s="3">
        <f t="shared" si="5"/>
        <v>-5722.91</v>
      </c>
      <c r="L36" s="40"/>
      <c r="M36" s="88"/>
      <c r="N36" s="54"/>
      <c r="O36" s="52"/>
      <c r="P36" s="53"/>
      <c r="Q36" s="53"/>
      <c r="R36" s="40"/>
    </row>
    <row r="37" spans="1:18">
      <c r="A37" s="88">
        <v>45085</v>
      </c>
      <c r="B37" s="54" t="s">
        <v>1033</v>
      </c>
      <c r="C37" s="52"/>
      <c r="D37" s="52">
        <v>2497</v>
      </c>
      <c r="E37" s="3">
        <f t="shared" si="4"/>
        <v>2497</v>
      </c>
      <c r="F37" s="40"/>
      <c r="G37" s="88">
        <v>44944</v>
      </c>
      <c r="H37" s="55" t="s">
        <v>684</v>
      </c>
      <c r="I37" s="52"/>
      <c r="J37" s="52">
        <v>1123.8599999999999</v>
      </c>
      <c r="K37" s="3">
        <f t="shared" si="5"/>
        <v>-4599.05</v>
      </c>
      <c r="L37" s="40"/>
      <c r="M37" s="88"/>
      <c r="N37" s="54"/>
      <c r="O37" s="52"/>
      <c r="P37" s="53"/>
      <c r="Q37" s="53"/>
      <c r="R37" s="40"/>
    </row>
    <row r="38" spans="1:18">
      <c r="A38" s="88">
        <v>45082</v>
      </c>
      <c r="B38" s="54" t="s">
        <v>1045</v>
      </c>
      <c r="C38" s="52">
        <v>1160.44</v>
      </c>
      <c r="D38" s="52"/>
      <c r="E38" s="3">
        <f t="shared" si="4"/>
        <v>1336.56</v>
      </c>
      <c r="F38" s="40"/>
      <c r="G38" s="88">
        <v>44957</v>
      </c>
      <c r="H38" s="55" t="s">
        <v>572</v>
      </c>
      <c r="I38" s="52"/>
      <c r="J38" s="52">
        <v>400.97</v>
      </c>
      <c r="K38" s="3">
        <f t="shared" si="5"/>
        <v>-4198.08</v>
      </c>
      <c r="L38" s="40"/>
      <c r="M38" s="88"/>
      <c r="N38" s="54"/>
      <c r="O38" s="52"/>
      <c r="P38" s="53"/>
      <c r="Q38" s="53"/>
      <c r="R38" s="40"/>
    </row>
    <row r="39" spans="1:18">
      <c r="A39" s="88">
        <v>45145</v>
      </c>
      <c r="B39" s="54" t="s">
        <v>1154</v>
      </c>
      <c r="C39" s="52"/>
      <c r="D39" s="52">
        <v>2500</v>
      </c>
      <c r="E39" s="3">
        <f t="shared" si="4"/>
        <v>3836.56</v>
      </c>
      <c r="F39" s="40"/>
      <c r="G39" s="88">
        <v>44971</v>
      </c>
      <c r="H39" s="55" t="s">
        <v>757</v>
      </c>
      <c r="I39" s="52">
        <v>1500</v>
      </c>
      <c r="J39" s="52"/>
      <c r="K39" s="3">
        <f t="shared" si="5"/>
        <v>-5698.08</v>
      </c>
      <c r="L39" s="40"/>
      <c r="M39" s="60"/>
      <c r="N39" s="61"/>
      <c r="O39" s="65">
        <f>SUM(O15:O38)</f>
        <v>37091.33</v>
      </c>
      <c r="P39" s="65">
        <f>SUM(P15:P38)</f>
        <v>37578.400000000001</v>
      </c>
      <c r="Q39" s="65">
        <f>P39-O39</f>
        <v>487.06999999999971</v>
      </c>
      <c r="R39" s="40"/>
    </row>
    <row r="40" spans="1:18">
      <c r="A40" s="88">
        <v>45145</v>
      </c>
      <c r="B40" s="54" t="s">
        <v>1166</v>
      </c>
      <c r="C40" s="52">
        <v>1160.44</v>
      </c>
      <c r="D40" s="52"/>
      <c r="E40" s="3">
        <f t="shared" si="4"/>
        <v>2676.12</v>
      </c>
      <c r="F40" s="40"/>
      <c r="G40" s="88">
        <v>44987</v>
      </c>
      <c r="H40" s="55" t="s">
        <v>807</v>
      </c>
      <c r="I40" s="52">
        <v>786.5</v>
      </c>
      <c r="J40" s="52"/>
      <c r="K40" s="3">
        <f t="shared" si="5"/>
        <v>-6484.58</v>
      </c>
      <c r="L40" s="40"/>
      <c r="M40" s="40"/>
      <c r="N40" s="40"/>
      <c r="O40" s="40"/>
      <c r="P40" s="40"/>
      <c r="Q40" s="40"/>
      <c r="R40" s="40"/>
    </row>
    <row r="41" spans="1:18">
      <c r="A41" s="88">
        <v>45177</v>
      </c>
      <c r="B41" s="54" t="s">
        <v>1221</v>
      </c>
      <c r="C41" s="52"/>
      <c r="D41" s="52">
        <v>2500</v>
      </c>
      <c r="E41" s="3">
        <f t="shared" si="4"/>
        <v>5176.12</v>
      </c>
      <c r="F41" s="40"/>
      <c r="G41" s="88">
        <v>44991</v>
      </c>
      <c r="H41" s="55" t="s">
        <v>581</v>
      </c>
      <c r="I41" s="52">
        <v>400</v>
      </c>
      <c r="J41" s="52"/>
      <c r="K41" s="3">
        <f t="shared" si="5"/>
        <v>-6884.58</v>
      </c>
      <c r="L41" s="40"/>
      <c r="M41" s="40"/>
      <c r="N41" s="40"/>
      <c r="O41" s="40"/>
      <c r="P41" s="40"/>
      <c r="Q41" s="40"/>
      <c r="R41" s="40"/>
    </row>
    <row r="42" spans="1:18">
      <c r="A42" s="88">
        <v>45174</v>
      </c>
      <c r="B42" s="54" t="s">
        <v>1235</v>
      </c>
      <c r="C42" s="52">
        <v>1160.44</v>
      </c>
      <c r="D42" s="52"/>
      <c r="E42" s="3">
        <f t="shared" si="4"/>
        <v>4015.68</v>
      </c>
      <c r="F42" s="40"/>
      <c r="G42" s="88">
        <v>44998</v>
      </c>
      <c r="H42" s="55" t="s">
        <v>859</v>
      </c>
      <c r="I42" s="52"/>
      <c r="J42" s="52">
        <v>400</v>
      </c>
      <c r="K42" s="3">
        <f t="shared" si="5"/>
        <v>-6484.58</v>
      </c>
      <c r="L42" s="40"/>
      <c r="M42" s="40"/>
      <c r="N42" s="40"/>
      <c r="O42" s="40"/>
      <c r="P42" s="40"/>
      <c r="Q42" s="40"/>
      <c r="R42" s="40"/>
    </row>
    <row r="43" spans="1:18">
      <c r="A43" s="88">
        <v>45211</v>
      </c>
      <c r="B43" s="54" t="s">
        <v>1292</v>
      </c>
      <c r="C43" s="52"/>
      <c r="D43" s="52">
        <v>2322.9166666666665</v>
      </c>
      <c r="E43" s="3">
        <f t="shared" si="4"/>
        <v>6338.6</v>
      </c>
      <c r="F43" s="40"/>
      <c r="G43" s="88">
        <v>45026</v>
      </c>
      <c r="H43" s="55" t="s">
        <v>910</v>
      </c>
      <c r="I43" s="52">
        <v>-1200</v>
      </c>
      <c r="J43" s="52"/>
      <c r="K43" s="3">
        <f t="shared" si="5"/>
        <v>-5284.58</v>
      </c>
      <c r="L43" s="40"/>
      <c r="M43" s="40"/>
      <c r="N43" s="40"/>
      <c r="O43" s="40"/>
      <c r="P43" s="40"/>
      <c r="Q43" s="40"/>
      <c r="R43" s="40"/>
    </row>
    <row r="44" spans="1:18">
      <c r="A44" s="88">
        <v>45204</v>
      </c>
      <c r="B44" s="54" t="s">
        <v>1288</v>
      </c>
      <c r="C44" s="52">
        <v>1160.44</v>
      </c>
      <c r="D44" s="52"/>
      <c r="E44" s="3">
        <f t="shared" si="4"/>
        <v>5178.16</v>
      </c>
      <c r="F44" s="40"/>
      <c r="G44" s="88">
        <v>45035</v>
      </c>
      <c r="H44" s="55" t="s">
        <v>933</v>
      </c>
      <c r="I44" s="52">
        <v>500</v>
      </c>
      <c r="J44" s="52"/>
      <c r="K44" s="3">
        <f t="shared" si="5"/>
        <v>-5784.58</v>
      </c>
      <c r="L44" s="40"/>
      <c r="M44" s="40"/>
      <c r="N44" s="40"/>
      <c r="O44" s="40"/>
      <c r="P44" s="40"/>
      <c r="Q44" s="40"/>
      <c r="R44" s="40"/>
    </row>
    <row r="45" spans="1:18">
      <c r="A45" s="88">
        <v>45238</v>
      </c>
      <c r="B45" s="54" t="s">
        <v>1328</v>
      </c>
      <c r="C45" s="52"/>
      <c r="D45" s="52">
        <v>2401.7083333333335</v>
      </c>
      <c r="E45" s="3">
        <f t="shared" si="4"/>
        <v>7579.87</v>
      </c>
      <c r="F45" s="40"/>
      <c r="G45" s="88">
        <v>45040</v>
      </c>
      <c r="H45" s="55" t="s">
        <v>935</v>
      </c>
      <c r="I45" s="52">
        <v>2000</v>
      </c>
      <c r="J45" s="52"/>
      <c r="K45" s="3">
        <f t="shared" si="5"/>
        <v>-7784.58</v>
      </c>
      <c r="L45" s="40"/>
      <c r="M45" s="40"/>
      <c r="N45" s="40"/>
      <c r="O45" s="40"/>
      <c r="P45" s="40"/>
      <c r="Q45" s="40"/>
      <c r="R45" s="40"/>
    </row>
    <row r="46" spans="1:18">
      <c r="A46" s="88">
        <v>45237</v>
      </c>
      <c r="B46" s="54" t="s">
        <v>1342</v>
      </c>
      <c r="C46" s="52">
        <v>1160.44</v>
      </c>
      <c r="D46" s="52"/>
      <c r="E46" s="3">
        <f t="shared" si="4"/>
        <v>6419.43</v>
      </c>
      <c r="F46" s="40"/>
      <c r="G46" s="88">
        <v>45043</v>
      </c>
      <c r="H46" s="55" t="s">
        <v>936</v>
      </c>
      <c r="I46" s="52">
        <v>430</v>
      </c>
      <c r="J46" s="52"/>
      <c r="K46" s="3">
        <f t="shared" si="5"/>
        <v>-8214.58</v>
      </c>
    </row>
    <row r="47" spans="1:18">
      <c r="A47" s="88"/>
      <c r="B47" s="54"/>
      <c r="C47" s="52"/>
      <c r="D47" s="52"/>
      <c r="E47" s="53"/>
      <c r="F47" s="40"/>
      <c r="G47" s="88">
        <v>45049</v>
      </c>
      <c r="H47" s="55" t="s">
        <v>983</v>
      </c>
      <c r="I47" s="52"/>
      <c r="J47" s="52">
        <v>2000</v>
      </c>
      <c r="K47" s="3">
        <f t="shared" si="5"/>
        <v>-6214.58</v>
      </c>
    </row>
    <row r="48" spans="1:18">
      <c r="A48" s="88"/>
      <c r="B48" s="54"/>
      <c r="C48" s="52"/>
      <c r="D48" s="52"/>
      <c r="E48" s="53"/>
      <c r="F48" s="40"/>
      <c r="G48" s="88">
        <v>45058</v>
      </c>
      <c r="H48" s="55" t="s">
        <v>1014</v>
      </c>
      <c r="I48" s="52"/>
      <c r="J48" s="52">
        <v>6214.58</v>
      </c>
      <c r="K48" s="3">
        <f t="shared" si="5"/>
        <v>0</v>
      </c>
    </row>
    <row r="49" spans="1:11">
      <c r="A49" s="88"/>
      <c r="B49" s="54"/>
      <c r="C49" s="52"/>
      <c r="D49" s="52"/>
      <c r="E49" s="53"/>
      <c r="F49" s="40"/>
      <c r="G49" s="88">
        <v>45086</v>
      </c>
      <c r="H49" s="55" t="s">
        <v>1080</v>
      </c>
      <c r="I49" s="52">
        <v>500</v>
      </c>
      <c r="J49" s="52"/>
      <c r="K49" s="3">
        <f t="shared" si="5"/>
        <v>-500</v>
      </c>
    </row>
    <row r="50" spans="1:11">
      <c r="A50" s="88"/>
      <c r="B50" s="54"/>
      <c r="C50" s="52"/>
      <c r="D50" s="52"/>
      <c r="E50" s="53"/>
      <c r="F50" s="40"/>
      <c r="G50" s="88">
        <v>45103</v>
      </c>
      <c r="H50" s="55" t="s">
        <v>1083</v>
      </c>
      <c r="I50" s="52">
        <v>40</v>
      </c>
      <c r="J50" s="52"/>
      <c r="K50" s="3">
        <f t="shared" si="5"/>
        <v>-540</v>
      </c>
    </row>
    <row r="51" spans="1:11">
      <c r="A51" s="88"/>
      <c r="B51" s="54"/>
      <c r="C51" s="52"/>
      <c r="D51" s="52"/>
      <c r="E51" s="53"/>
      <c r="F51" s="40"/>
      <c r="G51" s="88">
        <v>45111</v>
      </c>
      <c r="H51" s="55" t="s">
        <v>1109</v>
      </c>
      <c r="I51" s="52">
        <v>500</v>
      </c>
      <c r="J51" s="52"/>
      <c r="K51" s="3">
        <f t="shared" si="5"/>
        <v>-1040</v>
      </c>
    </row>
    <row r="52" spans="1:11">
      <c r="A52" s="88"/>
      <c r="B52" s="54"/>
      <c r="C52" s="52"/>
      <c r="D52" s="52"/>
      <c r="E52" s="53"/>
      <c r="F52" s="40"/>
      <c r="G52" s="88">
        <v>45142</v>
      </c>
      <c r="H52" s="55" t="s">
        <v>1163</v>
      </c>
      <c r="I52" s="52">
        <v>1000</v>
      </c>
      <c r="J52" s="52"/>
      <c r="K52" s="3">
        <f t="shared" si="5"/>
        <v>-2040</v>
      </c>
    </row>
    <row r="53" spans="1:11">
      <c r="A53" s="88"/>
      <c r="B53" s="54"/>
      <c r="C53" s="52"/>
      <c r="D53" s="52"/>
      <c r="E53" s="53"/>
      <c r="F53" s="40"/>
      <c r="G53" s="88">
        <v>45147</v>
      </c>
      <c r="H53" s="55" t="s">
        <v>1178</v>
      </c>
      <c r="I53" s="52"/>
      <c r="J53" s="52">
        <v>1000</v>
      </c>
      <c r="K53" s="3">
        <f t="shared" si="5"/>
        <v>-1040</v>
      </c>
    </row>
    <row r="54" spans="1:11">
      <c r="A54" s="88"/>
      <c r="B54" s="54"/>
      <c r="C54" s="52"/>
      <c r="D54" s="52"/>
      <c r="E54" s="53"/>
      <c r="F54" s="40"/>
      <c r="G54" s="88">
        <v>45148</v>
      </c>
      <c r="H54" s="55" t="s">
        <v>1177</v>
      </c>
      <c r="I54" s="52">
        <v>37500</v>
      </c>
      <c r="J54" s="52"/>
      <c r="K54" s="3">
        <f t="shared" si="5"/>
        <v>-38540</v>
      </c>
    </row>
    <row r="55" spans="1:11">
      <c r="A55" s="88"/>
      <c r="B55" s="54"/>
      <c r="C55" s="52"/>
      <c r="D55" s="52"/>
      <c r="E55" s="53"/>
      <c r="F55" s="40"/>
      <c r="G55" s="88">
        <v>45148</v>
      </c>
      <c r="H55" s="55" t="s">
        <v>1179</v>
      </c>
      <c r="I55" s="52">
        <v>8000</v>
      </c>
      <c r="J55" s="52"/>
      <c r="K55" s="3">
        <f t="shared" si="5"/>
        <v>-46540</v>
      </c>
    </row>
    <row r="56" spans="1:11">
      <c r="A56" s="88"/>
      <c r="B56" s="54"/>
      <c r="C56" s="52"/>
      <c r="D56" s="52"/>
      <c r="E56" s="53"/>
      <c r="F56" s="40"/>
      <c r="G56" s="88">
        <v>45156</v>
      </c>
      <c r="H56" s="55" t="s">
        <v>571</v>
      </c>
      <c r="I56" s="52">
        <v>300</v>
      </c>
      <c r="J56" s="52"/>
      <c r="K56" s="3">
        <f t="shared" si="5"/>
        <v>-46840</v>
      </c>
    </row>
    <row r="57" spans="1:11" ht="27">
      <c r="A57" s="88"/>
      <c r="B57" s="54"/>
      <c r="C57" s="52"/>
      <c r="D57" s="52"/>
      <c r="E57" s="53"/>
      <c r="F57" s="40"/>
      <c r="G57" s="88">
        <v>45159</v>
      </c>
      <c r="H57" s="170" t="s">
        <v>1212</v>
      </c>
      <c r="I57" s="52"/>
      <c r="J57" s="52">
        <v>8000</v>
      </c>
      <c r="K57" s="3">
        <f t="shared" si="5"/>
        <v>-38840</v>
      </c>
    </row>
    <row r="58" spans="1:11" ht="27">
      <c r="A58" s="88"/>
      <c r="B58" s="54"/>
      <c r="C58" s="52"/>
      <c r="D58" s="52"/>
      <c r="E58" s="53"/>
      <c r="F58" s="40"/>
      <c r="G58" s="88">
        <v>45167</v>
      </c>
      <c r="H58" s="170" t="s">
        <v>1217</v>
      </c>
      <c r="I58" s="52"/>
      <c r="J58" s="52">
        <v>7500</v>
      </c>
      <c r="K58" s="3">
        <f t="shared" si="5"/>
        <v>-31340</v>
      </c>
    </row>
    <row r="59" spans="1:11" ht="27">
      <c r="A59" s="88"/>
      <c r="B59" s="54"/>
      <c r="C59" s="52"/>
      <c r="D59" s="52"/>
      <c r="E59" s="53"/>
      <c r="F59" s="40"/>
      <c r="G59" s="88">
        <v>45168</v>
      </c>
      <c r="H59" s="170" t="s">
        <v>1218</v>
      </c>
      <c r="I59" s="52"/>
      <c r="J59" s="52">
        <v>7600</v>
      </c>
      <c r="K59" s="3">
        <f t="shared" si="5"/>
        <v>-23740</v>
      </c>
    </row>
    <row r="60" spans="1:11" ht="27">
      <c r="A60" s="88"/>
      <c r="B60" s="54"/>
      <c r="C60" s="52"/>
      <c r="D60" s="52"/>
      <c r="E60" s="53"/>
      <c r="F60" s="40"/>
      <c r="G60" s="88">
        <v>45169</v>
      </c>
      <c r="H60" s="170" t="s">
        <v>1219</v>
      </c>
      <c r="I60" s="52"/>
      <c r="J60" s="52">
        <v>7400</v>
      </c>
      <c r="K60" s="3">
        <f t="shared" si="5"/>
        <v>-16340</v>
      </c>
    </row>
    <row r="61" spans="1:11">
      <c r="A61" s="88"/>
      <c r="B61" s="54"/>
      <c r="C61" s="52"/>
      <c r="D61" s="52"/>
      <c r="E61" s="53"/>
      <c r="F61" s="40"/>
      <c r="G61" s="88">
        <v>45181</v>
      </c>
      <c r="H61" s="170" t="s">
        <v>1257</v>
      </c>
      <c r="I61" s="52">
        <v>1500</v>
      </c>
      <c r="J61" s="52"/>
      <c r="K61" s="3">
        <f t="shared" si="5"/>
        <v>-17840</v>
      </c>
    </row>
    <row r="62" spans="1:11">
      <c r="A62" s="88"/>
      <c r="B62" s="54"/>
      <c r="C62" s="52"/>
      <c r="D62" s="52"/>
      <c r="E62" s="53"/>
      <c r="F62" s="40"/>
      <c r="G62" s="88">
        <v>45198</v>
      </c>
      <c r="H62" s="55" t="s">
        <v>572</v>
      </c>
      <c r="I62" s="52"/>
      <c r="J62" s="52">
        <v>1000</v>
      </c>
      <c r="K62" s="3">
        <f t="shared" si="5"/>
        <v>-16840</v>
      </c>
    </row>
    <row r="63" spans="1:11">
      <c r="A63" s="88"/>
      <c r="B63" s="54"/>
      <c r="C63" s="52"/>
      <c r="D63" s="52"/>
      <c r="E63" s="53"/>
      <c r="F63" s="40"/>
      <c r="G63" s="88">
        <v>45208</v>
      </c>
      <c r="H63" s="55" t="s">
        <v>1289</v>
      </c>
      <c r="I63" s="52">
        <v>5000</v>
      </c>
      <c r="J63" s="52"/>
      <c r="K63" s="3">
        <f t="shared" si="5"/>
        <v>-21840</v>
      </c>
    </row>
    <row r="64" spans="1:11">
      <c r="A64" s="88"/>
      <c r="B64" s="54"/>
      <c r="C64" s="52"/>
      <c r="D64" s="52"/>
      <c r="E64" s="53"/>
      <c r="F64" s="40"/>
      <c r="G64" s="88"/>
      <c r="H64" s="55"/>
      <c r="I64" s="52"/>
      <c r="J64" s="52"/>
      <c r="K64" s="3"/>
    </row>
    <row r="65" spans="1:11">
      <c r="A65" s="88"/>
      <c r="B65" s="54"/>
      <c r="C65" s="52"/>
      <c r="D65" s="52"/>
      <c r="E65" s="53"/>
      <c r="F65" s="40"/>
      <c r="G65" s="88"/>
      <c r="H65" s="55"/>
      <c r="I65" s="52"/>
      <c r="J65" s="52"/>
      <c r="K65" s="3"/>
    </row>
    <row r="66" spans="1:11">
      <c r="A66" s="88"/>
      <c r="B66" s="54"/>
      <c r="C66" s="52"/>
      <c r="D66" s="52"/>
      <c r="E66" s="53"/>
      <c r="F66" s="40"/>
      <c r="G66" s="88"/>
      <c r="H66" s="55"/>
      <c r="I66" s="52"/>
      <c r="J66" s="52"/>
      <c r="K66" s="3"/>
    </row>
    <row r="67" spans="1:11">
      <c r="A67" s="88"/>
      <c r="B67" s="54"/>
      <c r="C67" s="52"/>
      <c r="D67" s="52"/>
      <c r="E67" s="53"/>
      <c r="F67" s="40"/>
      <c r="G67" s="88"/>
      <c r="H67" s="59"/>
      <c r="I67" s="52"/>
      <c r="J67" s="52"/>
      <c r="K67" s="3"/>
    </row>
    <row r="68" spans="1:11">
      <c r="A68" s="60"/>
      <c r="B68" s="112"/>
      <c r="C68" s="65">
        <f>SUM(C26:C67)</f>
        <v>15280.990000000003</v>
      </c>
      <c r="D68" s="65">
        <f>SUM(D26:D67)</f>
        <v>21700.415000000001</v>
      </c>
      <c r="E68" s="65">
        <f>D68-C68</f>
        <v>6419.4249999999975</v>
      </c>
      <c r="F68" s="40"/>
      <c r="G68" s="60"/>
      <c r="H68" s="62"/>
      <c r="I68" s="65">
        <f>SUM(I32:I67)</f>
        <v>60426.5</v>
      </c>
      <c r="J68" s="65">
        <f>SUM(J32:J67)</f>
        <v>38586.5</v>
      </c>
      <c r="K68" s="65">
        <f>J68-I68</f>
        <v>-21840</v>
      </c>
    </row>
    <row r="69" spans="1:11">
      <c r="A69" s="40"/>
      <c r="B69" s="40"/>
      <c r="C69" s="40"/>
      <c r="D69" s="40"/>
      <c r="E69" s="40"/>
      <c r="F69" s="40"/>
      <c r="G69" s="40"/>
      <c r="I69" s="40"/>
      <c r="J69" s="40"/>
      <c r="K69" s="40"/>
    </row>
    <row r="70" spans="1:11">
      <c r="A70" s="40"/>
      <c r="B70" s="40"/>
      <c r="C70" s="40"/>
      <c r="D70" s="40"/>
      <c r="E70" s="40"/>
      <c r="F70" s="40"/>
      <c r="G70" s="40"/>
      <c r="I70" s="40"/>
      <c r="J70" s="40"/>
      <c r="K70" s="40"/>
    </row>
    <row r="71" spans="1:11">
      <c r="A71" s="40"/>
      <c r="B71" s="40"/>
      <c r="C71" s="40"/>
      <c r="D71" s="40"/>
      <c r="E71" s="40"/>
      <c r="F71" s="40"/>
      <c r="G71" s="40"/>
      <c r="I71" s="40"/>
      <c r="J71" s="40"/>
      <c r="K71" s="40"/>
    </row>
    <row r="72" spans="1:11">
      <c r="A72" s="40"/>
      <c r="B72" s="40"/>
      <c r="C72" s="40"/>
      <c r="D72" s="40"/>
      <c r="E72" s="40"/>
      <c r="F72" s="40"/>
      <c r="G72" s="40"/>
      <c r="I72" s="40"/>
      <c r="J72" s="40"/>
      <c r="K72" s="40"/>
    </row>
    <row r="73" spans="1:11">
      <c r="A73" s="40" t="s">
        <v>365</v>
      </c>
      <c r="B73" s="40"/>
      <c r="C73" s="40"/>
      <c r="D73" s="40"/>
      <c r="E73" s="40"/>
      <c r="F73" s="40"/>
      <c r="G73" s="40"/>
      <c r="I73" s="40"/>
      <c r="J73" s="40"/>
      <c r="K73" s="40"/>
    </row>
    <row r="74" spans="1:11">
      <c r="A74" s="40"/>
      <c r="B74" s="40"/>
      <c r="C74" s="40"/>
      <c r="D74" s="40"/>
      <c r="E74" s="40"/>
      <c r="F74" s="40"/>
      <c r="G74" s="40"/>
      <c r="I74" s="40"/>
      <c r="J74" s="40"/>
      <c r="K74" s="40"/>
    </row>
  </sheetData>
  <mergeCells count="1">
    <mergeCell ref="B1:D1"/>
  </mergeCells>
  <phoneticPr fontId="19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47"/>
  <sheetViews>
    <sheetView zoomScaleNormal="100" workbookViewId="0">
      <pane ySplit="4" topLeftCell="A29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24.75" customWidth="1"/>
    <col min="3" max="3" width="13.25" bestFit="1" customWidth="1"/>
    <col min="4" max="4" width="14.5" bestFit="1" customWidth="1"/>
    <col min="5" max="5" width="15" customWidth="1"/>
    <col min="6" max="6" width="5" customWidth="1"/>
    <col min="7" max="7" width="12" bestFit="1" customWidth="1"/>
    <col min="8" max="8" width="46.125" customWidth="1"/>
    <col min="9" max="11" width="14.5" bestFit="1" customWidth="1"/>
    <col min="12" max="12" width="4.5" customWidth="1"/>
    <col min="13" max="13" width="12" bestFit="1" customWidth="1"/>
    <col min="14" max="14" width="44.75" bestFit="1" customWidth="1"/>
    <col min="15" max="17" width="13.25" bestFit="1" customWidth="1"/>
    <col min="18" max="18" width="11.625" bestFit="1" customWidth="1"/>
  </cols>
  <sheetData>
    <row r="1" spans="1:17">
      <c r="A1" s="33" t="s">
        <v>371</v>
      </c>
      <c r="B1" s="175" t="s">
        <v>161</v>
      </c>
      <c r="C1" s="175"/>
      <c r="D1" s="175"/>
      <c r="E1" s="65">
        <f>E61+K147+Q61</f>
        <v>2571.3229787482614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11"/>
      <c r="G5" s="7"/>
      <c r="H5" s="17" t="s">
        <v>6</v>
      </c>
      <c r="I5" s="6">
        <v>0</v>
      </c>
      <c r="J5" s="3">
        <v>0</v>
      </c>
      <c r="K5" s="11"/>
      <c r="M5" s="7"/>
      <c r="N5" s="17" t="s">
        <v>6</v>
      </c>
      <c r="O5" s="6">
        <v>0</v>
      </c>
      <c r="P5" s="3">
        <v>0</v>
      </c>
      <c r="Q5" s="11"/>
    </row>
    <row r="6" spans="1:17">
      <c r="A6" s="88">
        <v>44726</v>
      </c>
      <c r="B6" s="13" t="s">
        <v>408</v>
      </c>
      <c r="C6" s="11"/>
      <c r="D6" s="11">
        <v>650</v>
      </c>
      <c r="E6" s="3">
        <f>ROUND(D5+D6-C6,2)</f>
        <v>650</v>
      </c>
      <c r="G6" s="88">
        <v>44732.000497685185</v>
      </c>
      <c r="H6" s="4" t="s">
        <v>373</v>
      </c>
      <c r="I6" s="6">
        <v>800</v>
      </c>
      <c r="J6" s="3"/>
      <c r="K6" s="3">
        <f>ROUND(J5+J6-I6,2)</f>
        <v>-800</v>
      </c>
      <c r="M6" s="15">
        <v>44917</v>
      </c>
      <c r="N6" s="4" t="s">
        <v>708</v>
      </c>
      <c r="O6" s="6"/>
      <c r="P6" s="6">
        <v>524.57000000000005</v>
      </c>
      <c r="Q6" s="3">
        <f>P5+P6-O6</f>
        <v>524.57000000000005</v>
      </c>
    </row>
    <row r="7" spans="1:17">
      <c r="A7" s="88">
        <v>44721</v>
      </c>
      <c r="B7" s="24" t="s">
        <v>415</v>
      </c>
      <c r="C7" s="11">
        <v>650</v>
      </c>
      <c r="D7" s="11"/>
      <c r="E7" s="3">
        <f>ROUND(E6+D7-C7,2)</f>
        <v>0</v>
      </c>
      <c r="G7" s="88">
        <v>44736.000497685185</v>
      </c>
      <c r="H7" s="4" t="s">
        <v>374</v>
      </c>
      <c r="I7" s="6"/>
      <c r="J7" s="3">
        <v>800</v>
      </c>
      <c r="K7" s="3">
        <f>ROUND(K6+J7-I7,2)</f>
        <v>0</v>
      </c>
      <c r="M7" s="23">
        <v>44917</v>
      </c>
      <c r="N7" s="4" t="s">
        <v>709</v>
      </c>
      <c r="O7" s="11"/>
      <c r="P7" s="10">
        <v>597.71</v>
      </c>
      <c r="Q7" s="3">
        <f t="shared" ref="Q7:Q12" si="0">Q6+P7-O7</f>
        <v>1122.2800000000002</v>
      </c>
    </row>
    <row r="8" spans="1:17">
      <c r="A8" s="88">
        <v>44756</v>
      </c>
      <c r="B8" s="13" t="s">
        <v>409</v>
      </c>
      <c r="C8" s="11"/>
      <c r="D8" s="11">
        <v>1376.67</v>
      </c>
      <c r="E8" s="3">
        <f t="shared" ref="E8:E21" si="1">ROUND(E7+D8-C8,2)</f>
        <v>1376.67</v>
      </c>
      <c r="G8" s="88">
        <v>44746.000497685185</v>
      </c>
      <c r="H8" s="4" t="s">
        <v>374</v>
      </c>
      <c r="I8" s="6"/>
      <c r="J8" s="3">
        <v>700</v>
      </c>
      <c r="K8" s="3">
        <f t="shared" ref="K8:K60" si="2">ROUND(K7+J8-I8,2)</f>
        <v>700</v>
      </c>
      <c r="M8" s="15">
        <v>44917</v>
      </c>
      <c r="N8" s="4" t="s">
        <v>710</v>
      </c>
      <c r="O8" s="6"/>
      <c r="P8" s="3">
        <v>981.19</v>
      </c>
      <c r="Q8" s="3">
        <f t="shared" si="0"/>
        <v>2103.4700000000003</v>
      </c>
    </row>
    <row r="9" spans="1:17">
      <c r="A9" s="88">
        <v>44748</v>
      </c>
      <c r="B9" s="13" t="s">
        <v>416</v>
      </c>
      <c r="C9" s="11">
        <v>906.93</v>
      </c>
      <c r="D9" s="11"/>
      <c r="E9" s="3">
        <f t="shared" si="1"/>
        <v>469.74</v>
      </c>
      <c r="G9" s="88">
        <v>44748.000497685185</v>
      </c>
      <c r="H9" s="4" t="s">
        <v>373</v>
      </c>
      <c r="I9" s="6">
        <v>600</v>
      </c>
      <c r="J9" s="3"/>
      <c r="K9" s="3">
        <f t="shared" si="2"/>
        <v>100</v>
      </c>
      <c r="M9" s="15">
        <v>44917</v>
      </c>
      <c r="N9" s="4" t="s">
        <v>711</v>
      </c>
      <c r="O9" s="6"/>
      <c r="P9" s="3">
        <v>1078.3599999999999</v>
      </c>
      <c r="Q9" s="3">
        <f t="shared" si="0"/>
        <v>3181.83</v>
      </c>
    </row>
    <row r="10" spans="1:17">
      <c r="A10" s="88">
        <v>44755</v>
      </c>
      <c r="B10" s="5" t="s">
        <v>421</v>
      </c>
      <c r="C10" s="11">
        <v>469.73999999999978</v>
      </c>
      <c r="D10" s="11"/>
      <c r="E10" s="3">
        <f t="shared" si="1"/>
        <v>0</v>
      </c>
      <c r="G10" s="88">
        <v>44753.000497685185</v>
      </c>
      <c r="H10" s="4" t="s">
        <v>376</v>
      </c>
      <c r="I10" s="6">
        <v>300</v>
      </c>
      <c r="J10" s="3"/>
      <c r="K10" s="3">
        <f t="shared" si="2"/>
        <v>-200</v>
      </c>
      <c r="M10" s="7">
        <v>44916</v>
      </c>
      <c r="N10" s="4" t="s">
        <v>608</v>
      </c>
      <c r="O10" s="6">
        <v>1181.83</v>
      </c>
      <c r="P10" s="3"/>
      <c r="Q10" s="3">
        <f t="shared" si="0"/>
        <v>2000</v>
      </c>
    </row>
    <row r="11" spans="1:17">
      <c r="A11" s="88">
        <v>44791</v>
      </c>
      <c r="B11" s="13" t="s">
        <v>410</v>
      </c>
      <c r="C11" s="11"/>
      <c r="D11" s="11">
        <v>1550</v>
      </c>
      <c r="E11" s="3">
        <f t="shared" si="1"/>
        <v>1550</v>
      </c>
      <c r="G11" s="88">
        <v>44755.000497685185</v>
      </c>
      <c r="H11" s="4" t="s">
        <v>377</v>
      </c>
      <c r="I11" s="6">
        <v>400</v>
      </c>
      <c r="J11" s="3"/>
      <c r="K11" s="3">
        <f t="shared" si="2"/>
        <v>-600</v>
      </c>
      <c r="M11" s="7">
        <v>44937</v>
      </c>
      <c r="N11" s="4" t="s">
        <v>712</v>
      </c>
      <c r="O11" s="6"/>
      <c r="P11" s="3">
        <v>1043.48</v>
      </c>
      <c r="Q11" s="3">
        <f t="shared" si="0"/>
        <v>3043.48</v>
      </c>
    </row>
    <row r="12" spans="1:17">
      <c r="A12" s="88">
        <v>44790</v>
      </c>
      <c r="B12" s="5" t="s">
        <v>417</v>
      </c>
      <c r="C12" s="11">
        <v>1550</v>
      </c>
      <c r="D12" s="11"/>
      <c r="E12" s="3">
        <f t="shared" si="1"/>
        <v>0</v>
      </c>
      <c r="G12" s="88">
        <v>44756.000497685185</v>
      </c>
      <c r="H12" s="4" t="s">
        <v>374</v>
      </c>
      <c r="I12" s="6"/>
      <c r="J12" s="3">
        <v>300</v>
      </c>
      <c r="K12" s="3">
        <f t="shared" si="2"/>
        <v>-300</v>
      </c>
      <c r="M12" s="7">
        <v>44937</v>
      </c>
      <c r="N12" s="4" t="s">
        <v>713</v>
      </c>
      <c r="O12" s="6"/>
      <c r="P12" s="3">
        <v>911.34</v>
      </c>
      <c r="Q12" s="3">
        <f t="shared" si="0"/>
        <v>3954.82</v>
      </c>
    </row>
    <row r="13" spans="1:17">
      <c r="A13" s="88">
        <v>44819</v>
      </c>
      <c r="B13" s="13" t="s">
        <v>411</v>
      </c>
      <c r="C13" s="11"/>
      <c r="D13" s="11">
        <v>1500</v>
      </c>
      <c r="E13" s="3">
        <f t="shared" si="1"/>
        <v>1500</v>
      </c>
      <c r="G13" s="88">
        <v>44761.000497685185</v>
      </c>
      <c r="H13" s="4" t="s">
        <v>377</v>
      </c>
      <c r="I13" s="6">
        <v>300</v>
      </c>
      <c r="J13" s="3"/>
      <c r="K13" s="3">
        <f t="shared" si="2"/>
        <v>-600</v>
      </c>
      <c r="M13" s="63"/>
      <c r="N13" s="64" t="s">
        <v>676</v>
      </c>
      <c r="O13" s="111">
        <f>SUM(O5:O12)</f>
        <v>1181.83</v>
      </c>
      <c r="P13" s="111">
        <f>SUM(P5:P12)</f>
        <v>5136.6499999999996</v>
      </c>
      <c r="Q13" s="65">
        <f>P13-O13</f>
        <v>3954.8199999999997</v>
      </c>
    </row>
    <row r="14" spans="1:17">
      <c r="A14" s="88">
        <v>44823</v>
      </c>
      <c r="B14" s="5" t="s">
        <v>418</v>
      </c>
      <c r="C14" s="11">
        <v>1500</v>
      </c>
      <c r="D14" s="11"/>
      <c r="E14" s="3">
        <f t="shared" si="1"/>
        <v>0</v>
      </c>
      <c r="G14" s="88">
        <v>44762.000497685185</v>
      </c>
      <c r="H14" s="4" t="s">
        <v>378</v>
      </c>
      <c r="I14" s="6"/>
      <c r="J14" s="3">
        <v>300</v>
      </c>
      <c r="K14" s="3">
        <f t="shared" si="2"/>
        <v>-300</v>
      </c>
      <c r="M14" s="55"/>
      <c r="N14" s="55" t="s">
        <v>619</v>
      </c>
      <c r="O14" s="55"/>
      <c r="P14" s="109">
        <f>Q13</f>
        <v>3954.8199999999997</v>
      </c>
      <c r="Q14" s="11"/>
    </row>
    <row r="15" spans="1:17">
      <c r="A15" s="88">
        <v>44848</v>
      </c>
      <c r="B15" s="13" t="s">
        <v>412</v>
      </c>
      <c r="C15" s="11"/>
      <c r="D15" s="11">
        <v>1700</v>
      </c>
      <c r="E15" s="3">
        <f t="shared" si="1"/>
        <v>1700</v>
      </c>
      <c r="G15" s="88">
        <v>44764.000497685185</v>
      </c>
      <c r="H15" s="4" t="s">
        <v>374</v>
      </c>
      <c r="I15" s="6"/>
      <c r="J15" s="3">
        <v>400</v>
      </c>
      <c r="K15" s="3">
        <f t="shared" si="2"/>
        <v>100</v>
      </c>
      <c r="M15" s="7">
        <v>44949</v>
      </c>
      <c r="N15" s="4" t="s">
        <v>681</v>
      </c>
      <c r="O15" s="6">
        <v>954.83</v>
      </c>
      <c r="P15" s="3"/>
      <c r="Q15" s="3">
        <f>P14+P15-O15</f>
        <v>2999.99</v>
      </c>
    </row>
    <row r="16" spans="1:17">
      <c r="A16" s="88">
        <v>44844</v>
      </c>
      <c r="B16" s="5" t="s">
        <v>419</v>
      </c>
      <c r="C16" s="11">
        <v>1700</v>
      </c>
      <c r="D16" s="11"/>
      <c r="E16" s="3">
        <f t="shared" si="1"/>
        <v>0</v>
      </c>
      <c r="G16" s="88">
        <v>44767.000497685185</v>
      </c>
      <c r="H16" s="4" t="s">
        <v>374</v>
      </c>
      <c r="I16" s="6"/>
      <c r="J16" s="3">
        <v>600</v>
      </c>
      <c r="K16" s="3">
        <f t="shared" si="2"/>
        <v>700</v>
      </c>
      <c r="M16" s="7">
        <v>44965</v>
      </c>
      <c r="N16" s="4" t="s">
        <v>714</v>
      </c>
      <c r="O16" s="6"/>
      <c r="P16" s="3">
        <v>92.07</v>
      </c>
      <c r="Q16" s="3">
        <f t="shared" ref="Q16:Q53" si="3">Q15+P16-O16</f>
        <v>3092.06</v>
      </c>
    </row>
    <row r="17" spans="1:17">
      <c r="A17" s="88">
        <v>44875</v>
      </c>
      <c r="B17" s="13" t="s">
        <v>413</v>
      </c>
      <c r="C17" s="11"/>
      <c r="D17" s="11">
        <v>1439.33</v>
      </c>
      <c r="E17" s="3">
        <f t="shared" si="1"/>
        <v>1439.33</v>
      </c>
      <c r="G17" s="88">
        <v>44769.000497685185</v>
      </c>
      <c r="H17" s="4" t="s">
        <v>375</v>
      </c>
      <c r="I17" s="6">
        <v>200</v>
      </c>
      <c r="J17" s="3"/>
      <c r="K17" s="3">
        <f t="shared" si="2"/>
        <v>500</v>
      </c>
      <c r="M17" s="7">
        <v>44965</v>
      </c>
      <c r="N17" s="4" t="s">
        <v>715</v>
      </c>
      <c r="O17" s="6"/>
      <c r="P17" s="3">
        <v>46.22</v>
      </c>
      <c r="Q17" s="3">
        <f t="shared" si="3"/>
        <v>3138.2799999999997</v>
      </c>
    </row>
    <row r="18" spans="1:17">
      <c r="A18" s="88">
        <v>44874</v>
      </c>
      <c r="B18" s="4" t="s">
        <v>420</v>
      </c>
      <c r="C18" s="11">
        <v>1439.33</v>
      </c>
      <c r="D18" s="11"/>
      <c r="E18" s="3">
        <f t="shared" si="1"/>
        <v>0</v>
      </c>
      <c r="G18" s="88">
        <v>44770.000497685185</v>
      </c>
      <c r="H18" s="4" t="s">
        <v>374</v>
      </c>
      <c r="I18" s="6"/>
      <c r="J18" s="3">
        <v>200</v>
      </c>
      <c r="K18" s="3">
        <f t="shared" si="2"/>
        <v>700</v>
      </c>
      <c r="M18" s="7">
        <v>44967</v>
      </c>
      <c r="N18" s="4" t="s">
        <v>716</v>
      </c>
      <c r="O18" s="6"/>
      <c r="P18" s="3">
        <v>1336.63</v>
      </c>
      <c r="Q18" s="3">
        <f t="shared" si="3"/>
        <v>4474.91</v>
      </c>
    </row>
    <row r="19" spans="1:17">
      <c r="A19" s="88">
        <v>44909</v>
      </c>
      <c r="B19" s="5" t="s">
        <v>438</v>
      </c>
      <c r="C19" s="11"/>
      <c r="D19" s="11">
        <v>1580</v>
      </c>
      <c r="E19" s="3">
        <f t="shared" si="1"/>
        <v>1580</v>
      </c>
      <c r="G19" s="88">
        <v>44778.000497685185</v>
      </c>
      <c r="H19" s="4" t="s">
        <v>377</v>
      </c>
      <c r="I19" s="6">
        <v>600</v>
      </c>
      <c r="J19" s="3"/>
      <c r="K19" s="3">
        <f t="shared" si="2"/>
        <v>100</v>
      </c>
      <c r="M19" s="127">
        <v>44979</v>
      </c>
      <c r="N19" s="13" t="s">
        <v>775</v>
      </c>
      <c r="O19" s="11">
        <v>475</v>
      </c>
      <c r="P19" s="3"/>
      <c r="Q19" s="3">
        <f t="shared" si="3"/>
        <v>3999.91</v>
      </c>
    </row>
    <row r="20" spans="1:17">
      <c r="A20" s="88">
        <v>44902</v>
      </c>
      <c r="B20" s="5" t="s">
        <v>588</v>
      </c>
      <c r="C20" s="11">
        <v>1580</v>
      </c>
      <c r="D20" s="11"/>
      <c r="E20" s="3">
        <f t="shared" si="1"/>
        <v>0</v>
      </c>
      <c r="G20" s="88">
        <v>44789.000497685185</v>
      </c>
      <c r="H20" s="4" t="s">
        <v>380</v>
      </c>
      <c r="I20" s="6">
        <v>700</v>
      </c>
      <c r="J20" s="3"/>
      <c r="K20" s="3">
        <f t="shared" si="2"/>
        <v>-600</v>
      </c>
      <c r="M20" s="127">
        <v>44988</v>
      </c>
      <c r="N20" s="13" t="s">
        <v>608</v>
      </c>
      <c r="O20" s="11">
        <v>500</v>
      </c>
      <c r="P20" s="3"/>
      <c r="Q20" s="3">
        <f t="shared" si="3"/>
        <v>3499.91</v>
      </c>
    </row>
    <row r="21" spans="1:17">
      <c r="A21" s="88">
        <v>44935</v>
      </c>
      <c r="B21" s="5" t="s">
        <v>618</v>
      </c>
      <c r="C21" s="11"/>
      <c r="D21" s="11">
        <v>1422.83</v>
      </c>
      <c r="E21" s="3">
        <f t="shared" si="1"/>
        <v>1422.83</v>
      </c>
      <c r="G21" s="88">
        <v>44789.000497685185</v>
      </c>
      <c r="H21" s="4" t="s">
        <v>374</v>
      </c>
      <c r="I21" s="6"/>
      <c r="J21" s="3">
        <v>600</v>
      </c>
      <c r="K21" s="3">
        <f t="shared" si="2"/>
        <v>0</v>
      </c>
      <c r="M21" s="127">
        <v>44995</v>
      </c>
      <c r="N21" s="13" t="s">
        <v>850</v>
      </c>
      <c r="O21" s="11"/>
      <c r="P21" s="3">
        <v>1253.3499999999999</v>
      </c>
      <c r="Q21" s="3">
        <f t="shared" si="3"/>
        <v>4753.26</v>
      </c>
    </row>
    <row r="22" spans="1:17">
      <c r="A22" s="63"/>
      <c r="B22" s="64" t="s">
        <v>676</v>
      </c>
      <c r="C22" s="111">
        <f>SUM(C5:C21)</f>
        <v>9796</v>
      </c>
      <c r="D22" s="111">
        <f>SUM(D5:D21)</f>
        <v>11218.83</v>
      </c>
      <c r="E22" s="65">
        <f>D22-C22</f>
        <v>1422.83</v>
      </c>
      <c r="G22" s="88">
        <v>44790.000497685185</v>
      </c>
      <c r="H22" s="4" t="s">
        <v>377</v>
      </c>
      <c r="I22" s="6">
        <v>500</v>
      </c>
      <c r="J22" s="3"/>
      <c r="K22" s="3">
        <f t="shared" si="2"/>
        <v>-500</v>
      </c>
      <c r="M22" s="7">
        <v>45015</v>
      </c>
      <c r="N22" s="4" t="s">
        <v>890</v>
      </c>
      <c r="O22" s="6">
        <v>453.26</v>
      </c>
      <c r="P22" s="3"/>
      <c r="Q22" s="3">
        <f t="shared" si="3"/>
        <v>4300</v>
      </c>
    </row>
    <row r="23" spans="1:17">
      <c r="A23" s="55"/>
      <c r="B23" s="55" t="s">
        <v>619</v>
      </c>
      <c r="C23" s="11"/>
      <c r="D23" s="11">
        <f>E22</f>
        <v>1422.83</v>
      </c>
      <c r="E23" s="11"/>
      <c r="G23" s="88">
        <v>44796.000497685185</v>
      </c>
      <c r="H23" s="4" t="s">
        <v>374</v>
      </c>
      <c r="I23" s="6"/>
      <c r="J23" s="3">
        <v>500</v>
      </c>
      <c r="K23" s="3">
        <f t="shared" si="2"/>
        <v>0</v>
      </c>
      <c r="M23" s="7">
        <v>45026</v>
      </c>
      <c r="N23" s="4" t="s">
        <v>894</v>
      </c>
      <c r="O23" s="6"/>
      <c r="P23" s="3">
        <v>1063.7</v>
      </c>
      <c r="Q23" s="3">
        <f t="shared" si="3"/>
        <v>5363.7</v>
      </c>
    </row>
    <row r="24" spans="1:17">
      <c r="A24" s="88">
        <v>44935</v>
      </c>
      <c r="B24" s="55" t="s">
        <v>664</v>
      </c>
      <c r="C24" s="11">
        <v>1422.83</v>
      </c>
      <c r="D24" s="11"/>
      <c r="E24" s="3">
        <f>ROUND(D23+D24-C24,2)</f>
        <v>0</v>
      </c>
      <c r="G24" s="88">
        <v>44804.000497685185</v>
      </c>
      <c r="H24" s="4" t="s">
        <v>379</v>
      </c>
      <c r="I24" s="6">
        <v>600</v>
      </c>
      <c r="J24" s="3"/>
      <c r="K24" s="3">
        <f t="shared" si="2"/>
        <v>-600</v>
      </c>
      <c r="M24" s="7">
        <v>45040</v>
      </c>
      <c r="N24" s="4" t="s">
        <v>890</v>
      </c>
      <c r="O24" s="6">
        <v>863.7</v>
      </c>
      <c r="P24" s="3"/>
      <c r="Q24" s="3">
        <f t="shared" si="3"/>
        <v>4500</v>
      </c>
    </row>
    <row r="25" spans="1:17">
      <c r="A25" s="88">
        <v>44963</v>
      </c>
      <c r="B25" s="55" t="s">
        <v>694</v>
      </c>
      <c r="C25" s="11"/>
      <c r="D25" s="11">
        <v>1586.67</v>
      </c>
      <c r="E25" s="3">
        <f>ROUND(E24+D25-C25,2)</f>
        <v>1586.67</v>
      </c>
      <c r="G25" s="88">
        <v>44809.000497685185</v>
      </c>
      <c r="H25" s="4" t="s">
        <v>374</v>
      </c>
      <c r="I25" s="11"/>
      <c r="J25" s="10">
        <v>600</v>
      </c>
      <c r="K25" s="3">
        <f t="shared" si="2"/>
        <v>0</v>
      </c>
      <c r="M25" s="7">
        <v>45058</v>
      </c>
      <c r="N25" s="4" t="s">
        <v>991</v>
      </c>
      <c r="O25" s="6"/>
      <c r="P25" s="3">
        <v>1293.18</v>
      </c>
      <c r="Q25" s="3">
        <f t="shared" si="3"/>
        <v>5793.18</v>
      </c>
    </row>
    <row r="26" spans="1:17">
      <c r="A26" s="88">
        <v>44964</v>
      </c>
      <c r="B26" s="5" t="s">
        <v>733</v>
      </c>
      <c r="C26" s="11">
        <v>1586.67</v>
      </c>
      <c r="D26" s="11"/>
      <c r="E26" s="3">
        <f t="shared" ref="E26:E50" si="4">ROUND(E25+D26-C26,2)</f>
        <v>0</v>
      </c>
      <c r="G26" s="88">
        <v>44811.000497685185</v>
      </c>
      <c r="H26" s="4" t="s">
        <v>396</v>
      </c>
      <c r="I26" s="11">
        <v>400</v>
      </c>
      <c r="J26" s="10"/>
      <c r="K26" s="3">
        <f t="shared" si="2"/>
        <v>-400</v>
      </c>
      <c r="M26" s="7">
        <v>45068</v>
      </c>
      <c r="N26" s="4" t="s">
        <v>1022</v>
      </c>
      <c r="O26" s="6">
        <v>1293.18</v>
      </c>
      <c r="P26" s="3"/>
      <c r="Q26" s="3">
        <f t="shared" si="3"/>
        <v>4500</v>
      </c>
    </row>
    <row r="27" spans="1:17">
      <c r="A27" s="88">
        <v>44992</v>
      </c>
      <c r="B27" s="5" t="s">
        <v>811</v>
      </c>
      <c r="C27" s="11"/>
      <c r="D27" s="11">
        <v>1666.67</v>
      </c>
      <c r="E27" s="3">
        <f t="shared" si="4"/>
        <v>1666.67</v>
      </c>
      <c r="G27" s="88">
        <v>44817.000497685185</v>
      </c>
      <c r="H27" s="4" t="s">
        <v>373</v>
      </c>
      <c r="I27" s="11">
        <v>250</v>
      </c>
      <c r="J27" s="10"/>
      <c r="K27" s="3">
        <f t="shared" si="2"/>
        <v>-650</v>
      </c>
      <c r="M27" s="7">
        <v>45089</v>
      </c>
      <c r="N27" s="4" t="s">
        <v>1115</v>
      </c>
      <c r="O27" s="6"/>
      <c r="P27" s="3">
        <v>1045.9000000000001</v>
      </c>
      <c r="Q27" s="3">
        <f t="shared" si="3"/>
        <v>5545.9</v>
      </c>
    </row>
    <row r="28" spans="1:17">
      <c r="A28" s="88">
        <v>44991</v>
      </c>
      <c r="B28" s="5" t="s">
        <v>845</v>
      </c>
      <c r="C28" s="11">
        <v>1666.67</v>
      </c>
      <c r="D28" s="11"/>
      <c r="E28" s="3">
        <f t="shared" si="4"/>
        <v>0</v>
      </c>
      <c r="G28" s="88">
        <v>44823.000497685185</v>
      </c>
      <c r="H28" s="13" t="s">
        <v>381</v>
      </c>
      <c r="I28" s="11">
        <v>500</v>
      </c>
      <c r="J28" s="10"/>
      <c r="K28" s="3">
        <f t="shared" si="2"/>
        <v>-1150</v>
      </c>
      <c r="M28" s="7">
        <v>45096</v>
      </c>
      <c r="N28" s="4" t="s">
        <v>890</v>
      </c>
      <c r="O28" s="6">
        <v>845.9</v>
      </c>
      <c r="P28" s="3"/>
      <c r="Q28" s="3">
        <f t="shared" si="3"/>
        <v>4700</v>
      </c>
    </row>
    <row r="29" spans="1:17">
      <c r="A29" s="88">
        <v>45022</v>
      </c>
      <c r="B29" s="5" t="s">
        <v>904</v>
      </c>
      <c r="C29" s="11"/>
      <c r="D29" s="11">
        <v>1750</v>
      </c>
      <c r="E29" s="3">
        <f t="shared" si="4"/>
        <v>1750</v>
      </c>
      <c r="G29" s="88">
        <v>44823.000497685185</v>
      </c>
      <c r="H29" s="4" t="s">
        <v>377</v>
      </c>
      <c r="I29" s="11">
        <v>700</v>
      </c>
      <c r="J29" s="10"/>
      <c r="K29" s="3">
        <f t="shared" si="2"/>
        <v>-1850</v>
      </c>
      <c r="M29" s="7">
        <v>45097</v>
      </c>
      <c r="N29" s="4" t="s">
        <v>1260</v>
      </c>
      <c r="O29" s="6"/>
      <c r="P29" s="3">
        <v>49.08</v>
      </c>
      <c r="Q29" s="3">
        <f t="shared" si="3"/>
        <v>4749.08</v>
      </c>
    </row>
    <row r="30" spans="1:17">
      <c r="A30" s="88">
        <v>45021</v>
      </c>
      <c r="B30" s="5" t="s">
        <v>917</v>
      </c>
      <c r="C30" s="11">
        <v>1750</v>
      </c>
      <c r="D30" s="11"/>
      <c r="E30" s="3">
        <f t="shared" si="4"/>
        <v>0</v>
      </c>
      <c r="G30" s="88">
        <v>44823.000497685185</v>
      </c>
      <c r="H30" s="4" t="s">
        <v>382</v>
      </c>
      <c r="I30" s="11"/>
      <c r="J30" s="10">
        <v>250</v>
      </c>
      <c r="K30" s="3">
        <f t="shared" si="2"/>
        <v>-1600</v>
      </c>
      <c r="M30" s="7">
        <v>45103</v>
      </c>
      <c r="N30" s="4" t="s">
        <v>890</v>
      </c>
      <c r="O30" s="6">
        <v>549.08000000000004</v>
      </c>
      <c r="P30" s="3"/>
      <c r="Q30" s="3">
        <f t="shared" si="3"/>
        <v>4200</v>
      </c>
    </row>
    <row r="31" spans="1:17">
      <c r="A31" s="88">
        <v>45051</v>
      </c>
      <c r="B31" s="5" t="s">
        <v>950</v>
      </c>
      <c r="C31" s="11"/>
      <c r="D31" s="11">
        <v>1570</v>
      </c>
      <c r="E31" s="3">
        <f t="shared" si="4"/>
        <v>1570</v>
      </c>
      <c r="G31" s="88">
        <v>44823.000497685185</v>
      </c>
      <c r="H31" s="4" t="s">
        <v>383</v>
      </c>
      <c r="I31" s="11"/>
      <c r="J31" s="10">
        <v>400</v>
      </c>
      <c r="K31" s="3">
        <f t="shared" si="2"/>
        <v>-1200</v>
      </c>
      <c r="M31" s="7">
        <v>45107</v>
      </c>
      <c r="N31" s="4" t="s">
        <v>890</v>
      </c>
      <c r="O31" s="6">
        <v>500</v>
      </c>
      <c r="P31" s="3"/>
      <c r="Q31" s="3">
        <f t="shared" si="3"/>
        <v>3700</v>
      </c>
    </row>
    <row r="32" spans="1:17">
      <c r="A32" s="88">
        <v>45051</v>
      </c>
      <c r="B32" s="5" t="s">
        <v>998</v>
      </c>
      <c r="C32" s="11">
        <v>1570</v>
      </c>
      <c r="D32" s="11"/>
      <c r="E32" s="3">
        <f t="shared" si="4"/>
        <v>0</v>
      </c>
      <c r="G32" s="88">
        <v>44830.000497685185</v>
      </c>
      <c r="H32" s="4" t="s">
        <v>384</v>
      </c>
      <c r="I32" s="11"/>
      <c r="J32" s="10">
        <v>700</v>
      </c>
      <c r="K32" s="3">
        <f t="shared" si="2"/>
        <v>-500</v>
      </c>
      <c r="M32" s="7">
        <v>45121</v>
      </c>
      <c r="N32" s="4" t="s">
        <v>1116</v>
      </c>
      <c r="O32" s="6"/>
      <c r="P32" s="3">
        <v>1007.03</v>
      </c>
      <c r="Q32" s="3">
        <f t="shared" si="3"/>
        <v>4707.03</v>
      </c>
    </row>
    <row r="33" spans="1:17">
      <c r="A33" s="88">
        <v>45085</v>
      </c>
      <c r="B33" s="5" t="s">
        <v>1034</v>
      </c>
      <c r="C33" s="11"/>
      <c r="D33" s="11">
        <v>1650</v>
      </c>
      <c r="E33" s="3">
        <f t="shared" si="4"/>
        <v>1650</v>
      </c>
      <c r="G33" s="88">
        <v>44832.000497685185</v>
      </c>
      <c r="H33" s="4" t="s">
        <v>377</v>
      </c>
      <c r="I33" s="11">
        <v>500</v>
      </c>
      <c r="J33" s="10"/>
      <c r="K33" s="3">
        <f t="shared" si="2"/>
        <v>-1000</v>
      </c>
      <c r="M33" s="7">
        <v>45121</v>
      </c>
      <c r="N33" s="4" t="s">
        <v>1261</v>
      </c>
      <c r="O33" s="6"/>
      <c r="P33" s="3">
        <v>90.28</v>
      </c>
      <c r="Q33" s="3">
        <f t="shared" si="3"/>
        <v>4797.3099999999995</v>
      </c>
    </row>
    <row r="34" spans="1:17">
      <c r="A34" s="88">
        <v>45082</v>
      </c>
      <c r="B34" s="5" t="s">
        <v>1043</v>
      </c>
      <c r="C34" s="11">
        <v>704.34</v>
      </c>
      <c r="D34" s="11"/>
      <c r="E34" s="3">
        <f t="shared" si="4"/>
        <v>945.66</v>
      </c>
      <c r="G34" s="88">
        <v>44837.000497685185</v>
      </c>
      <c r="H34" s="4" t="s">
        <v>386</v>
      </c>
      <c r="I34" s="11"/>
      <c r="J34" s="10">
        <v>500</v>
      </c>
      <c r="K34" s="3">
        <f t="shared" si="2"/>
        <v>-500</v>
      </c>
      <c r="M34" s="7">
        <v>45126</v>
      </c>
      <c r="N34" s="4" t="s">
        <v>890</v>
      </c>
      <c r="O34" s="6">
        <v>797.31</v>
      </c>
      <c r="P34" s="3"/>
      <c r="Q34" s="3">
        <f t="shared" si="3"/>
        <v>3999.9999999999995</v>
      </c>
    </row>
    <row r="35" spans="1:17">
      <c r="A35" s="88">
        <v>45082</v>
      </c>
      <c r="B35" s="5" t="s">
        <v>1044</v>
      </c>
      <c r="C35" s="11">
        <v>945.66</v>
      </c>
      <c r="D35" s="11"/>
      <c r="E35" s="3">
        <f t="shared" si="4"/>
        <v>0</v>
      </c>
      <c r="G35" s="88">
        <v>44840.000497685185</v>
      </c>
      <c r="H35" s="4" t="s">
        <v>377</v>
      </c>
      <c r="I35" s="11">
        <v>250</v>
      </c>
      <c r="J35" s="10"/>
      <c r="K35" s="3">
        <f t="shared" si="2"/>
        <v>-750</v>
      </c>
      <c r="M35" s="7">
        <v>45135</v>
      </c>
      <c r="N35" s="4" t="s">
        <v>890</v>
      </c>
      <c r="O35" s="6">
        <v>800</v>
      </c>
      <c r="P35" s="3"/>
      <c r="Q35" s="3">
        <f t="shared" si="3"/>
        <v>3199.9999999999995</v>
      </c>
    </row>
    <row r="36" spans="1:17">
      <c r="A36" s="88">
        <v>45117</v>
      </c>
      <c r="B36" s="5" t="s">
        <v>1088</v>
      </c>
      <c r="C36" s="11"/>
      <c r="D36" s="11">
        <v>1750</v>
      </c>
      <c r="E36" s="3">
        <f t="shared" si="4"/>
        <v>1750</v>
      </c>
      <c r="G36" s="88">
        <v>44845.000497685185</v>
      </c>
      <c r="H36" s="4" t="s">
        <v>385</v>
      </c>
      <c r="I36" s="11">
        <v>500</v>
      </c>
      <c r="J36" s="10"/>
      <c r="K36" s="3">
        <f t="shared" si="2"/>
        <v>-1250</v>
      </c>
      <c r="M36" s="7">
        <v>45152</v>
      </c>
      <c r="N36" s="4" t="s">
        <v>1264</v>
      </c>
      <c r="O36" s="6"/>
      <c r="P36" s="3">
        <v>1161.53</v>
      </c>
      <c r="Q36" s="3">
        <f t="shared" si="3"/>
        <v>4361.53</v>
      </c>
    </row>
    <row r="37" spans="1:17">
      <c r="A37" s="88">
        <v>45112</v>
      </c>
      <c r="B37" s="5" t="s">
        <v>1098</v>
      </c>
      <c r="C37" s="11">
        <v>1237.56</v>
      </c>
      <c r="D37" s="11"/>
      <c r="E37" s="3">
        <f t="shared" si="4"/>
        <v>512.44000000000005</v>
      </c>
      <c r="G37" s="88">
        <v>44845.000497685185</v>
      </c>
      <c r="H37" s="4" t="s">
        <v>387</v>
      </c>
      <c r="I37" s="11"/>
      <c r="J37" s="10">
        <v>250</v>
      </c>
      <c r="K37" s="3">
        <f t="shared" si="2"/>
        <v>-1000</v>
      </c>
      <c r="M37" s="7">
        <v>45152</v>
      </c>
      <c r="N37" s="4" t="s">
        <v>1190</v>
      </c>
      <c r="O37" s="6"/>
      <c r="P37" s="3">
        <v>136.97</v>
      </c>
      <c r="Q37" s="3">
        <f t="shared" si="3"/>
        <v>4498.5</v>
      </c>
    </row>
    <row r="38" spans="1:17">
      <c r="A38" s="88">
        <v>45117</v>
      </c>
      <c r="B38" s="5" t="s">
        <v>1125</v>
      </c>
      <c r="C38" s="11">
        <v>512.44000000000005</v>
      </c>
      <c r="D38" s="11"/>
      <c r="E38" s="3">
        <f t="shared" si="4"/>
        <v>0</v>
      </c>
      <c r="G38" s="88">
        <v>44852.000497685185</v>
      </c>
      <c r="H38" s="4" t="s">
        <v>388</v>
      </c>
      <c r="I38" s="11"/>
      <c r="J38" s="10">
        <v>500</v>
      </c>
      <c r="K38" s="3">
        <f t="shared" si="2"/>
        <v>-500</v>
      </c>
      <c r="M38" s="7">
        <v>45156</v>
      </c>
      <c r="N38" s="4" t="s">
        <v>1192</v>
      </c>
      <c r="O38" s="6"/>
      <c r="P38" s="3">
        <v>30</v>
      </c>
      <c r="Q38" s="3">
        <f t="shared" si="3"/>
        <v>4528.5</v>
      </c>
    </row>
    <row r="39" spans="1:17">
      <c r="A39" s="88">
        <v>45145</v>
      </c>
      <c r="B39" s="5" t="s">
        <v>1155</v>
      </c>
      <c r="C39" s="11"/>
      <c r="D39" s="11">
        <v>1700</v>
      </c>
      <c r="E39" s="3">
        <f t="shared" si="4"/>
        <v>1700</v>
      </c>
      <c r="G39" s="88">
        <v>44853.000497685185</v>
      </c>
      <c r="H39" s="4" t="s">
        <v>373</v>
      </c>
      <c r="I39" s="11">
        <v>500</v>
      </c>
      <c r="J39" s="10"/>
      <c r="K39" s="3">
        <f t="shared" si="2"/>
        <v>-1000</v>
      </c>
      <c r="M39" s="7">
        <v>45152</v>
      </c>
      <c r="N39" s="4" t="s">
        <v>1197</v>
      </c>
      <c r="O39" s="6">
        <v>700</v>
      </c>
      <c r="P39" s="3"/>
      <c r="Q39" s="3">
        <f t="shared" si="3"/>
        <v>3828.5</v>
      </c>
    </row>
    <row r="40" spans="1:17">
      <c r="A40" s="88">
        <v>45145</v>
      </c>
      <c r="B40" s="5" t="s">
        <v>1169</v>
      </c>
      <c r="C40" s="11">
        <v>1237.56</v>
      </c>
      <c r="D40" s="11"/>
      <c r="E40" s="3">
        <f t="shared" si="4"/>
        <v>462.44</v>
      </c>
      <c r="G40" s="88">
        <v>44859.000497685185</v>
      </c>
      <c r="H40" s="4" t="s">
        <v>377</v>
      </c>
      <c r="I40" s="11">
        <v>500</v>
      </c>
      <c r="J40" s="10"/>
      <c r="K40" s="3">
        <f t="shared" si="2"/>
        <v>-1500</v>
      </c>
      <c r="M40" s="7">
        <v>45162</v>
      </c>
      <c r="N40" s="4" t="s">
        <v>890</v>
      </c>
      <c r="O40" s="6">
        <v>828.5</v>
      </c>
      <c r="P40" s="3"/>
      <c r="Q40" s="3">
        <f t="shared" si="3"/>
        <v>3000</v>
      </c>
    </row>
    <row r="41" spans="1:17">
      <c r="A41" s="88">
        <v>45145</v>
      </c>
      <c r="B41" s="5" t="s">
        <v>1172</v>
      </c>
      <c r="C41" s="11">
        <v>462.44</v>
      </c>
      <c r="D41" s="11"/>
      <c r="E41" s="3">
        <f t="shared" si="4"/>
        <v>0</v>
      </c>
      <c r="G41" s="88">
        <v>44865.000497685185</v>
      </c>
      <c r="H41" s="4" t="s">
        <v>373</v>
      </c>
      <c r="I41" s="11">
        <v>500</v>
      </c>
      <c r="J41" s="10"/>
      <c r="K41" s="3">
        <f t="shared" si="2"/>
        <v>-2000</v>
      </c>
      <c r="M41" s="7">
        <v>45173</v>
      </c>
      <c r="N41" s="4" t="s">
        <v>890</v>
      </c>
      <c r="O41" s="6">
        <v>500</v>
      </c>
      <c r="P41" s="3"/>
      <c r="Q41" s="3">
        <f t="shared" si="3"/>
        <v>2500</v>
      </c>
    </row>
    <row r="42" spans="1:17">
      <c r="A42" s="88">
        <v>45177</v>
      </c>
      <c r="B42" s="5" t="s">
        <v>1222</v>
      </c>
      <c r="C42" s="11"/>
      <c r="D42" s="11">
        <v>1190</v>
      </c>
      <c r="E42" s="3">
        <f t="shared" si="4"/>
        <v>1190</v>
      </c>
      <c r="G42" s="88">
        <v>44865.000497685185</v>
      </c>
      <c r="H42" s="4" t="s">
        <v>389</v>
      </c>
      <c r="I42" s="11"/>
      <c r="J42" s="10">
        <v>500</v>
      </c>
      <c r="K42" s="3">
        <f t="shared" si="2"/>
        <v>-1500</v>
      </c>
      <c r="M42" s="7">
        <v>45188</v>
      </c>
      <c r="N42" s="4" t="s">
        <v>890</v>
      </c>
      <c r="O42" s="6">
        <v>800</v>
      </c>
      <c r="P42" s="3"/>
      <c r="Q42" s="3">
        <f t="shared" si="3"/>
        <v>1700</v>
      </c>
    </row>
    <row r="43" spans="1:17">
      <c r="A43" s="88">
        <v>45174</v>
      </c>
      <c r="B43" s="5" t="s">
        <v>1237</v>
      </c>
      <c r="C43" s="11">
        <v>666.06</v>
      </c>
      <c r="D43" s="11"/>
      <c r="E43" s="3">
        <f t="shared" si="4"/>
        <v>523.94000000000005</v>
      </c>
      <c r="G43" s="88">
        <v>44865.000497685185</v>
      </c>
      <c r="H43" s="4" t="s">
        <v>390</v>
      </c>
      <c r="I43" s="11"/>
      <c r="J43" s="10">
        <v>500</v>
      </c>
      <c r="K43" s="3">
        <f t="shared" si="2"/>
        <v>-1000</v>
      </c>
      <c r="M43" s="7">
        <v>45190</v>
      </c>
      <c r="N43" s="4" t="s">
        <v>1265</v>
      </c>
      <c r="O43" s="6"/>
      <c r="P43" s="3">
        <v>561.58000000000004</v>
      </c>
      <c r="Q43" s="3">
        <f t="shared" si="3"/>
        <v>2261.58</v>
      </c>
    </row>
    <row r="44" spans="1:17">
      <c r="A44" s="88">
        <v>45177</v>
      </c>
      <c r="B44" s="5" t="s">
        <v>1236</v>
      </c>
      <c r="C44" s="11">
        <v>523.94000000000005</v>
      </c>
      <c r="D44" s="11"/>
      <c r="E44" s="3">
        <f t="shared" si="4"/>
        <v>0</v>
      </c>
      <c r="G44" s="88">
        <v>44872.000497685185</v>
      </c>
      <c r="H44" s="4" t="s">
        <v>385</v>
      </c>
      <c r="I44" s="11">
        <v>500</v>
      </c>
      <c r="J44" s="10"/>
      <c r="K44" s="3">
        <f t="shared" si="2"/>
        <v>-1500</v>
      </c>
      <c r="M44" s="7">
        <v>45190</v>
      </c>
      <c r="N44" s="4" t="s">
        <v>1262</v>
      </c>
      <c r="O44" s="6"/>
      <c r="P44" s="3">
        <v>41.81</v>
      </c>
      <c r="Q44" s="3">
        <f t="shared" si="3"/>
        <v>2303.39</v>
      </c>
    </row>
    <row r="45" spans="1:17">
      <c r="A45" s="88">
        <v>45211</v>
      </c>
      <c r="B45" s="5" t="s">
        <v>1293</v>
      </c>
      <c r="C45" s="11"/>
      <c r="D45" s="11">
        <v>1377.77</v>
      </c>
      <c r="E45" s="3">
        <f t="shared" si="4"/>
        <v>1377.77</v>
      </c>
      <c r="G45" s="88">
        <v>44872.000497685185</v>
      </c>
      <c r="H45" s="4" t="s">
        <v>391</v>
      </c>
      <c r="I45" s="11"/>
      <c r="J45" s="10">
        <v>500</v>
      </c>
      <c r="K45" s="3">
        <f t="shared" si="2"/>
        <v>-1000</v>
      </c>
      <c r="M45" s="7">
        <v>45190</v>
      </c>
      <c r="N45" s="4" t="s">
        <v>1263</v>
      </c>
      <c r="O45" s="6"/>
      <c r="P45" s="3">
        <v>238.89</v>
      </c>
      <c r="Q45" s="3">
        <f t="shared" si="3"/>
        <v>2542.2799999999997</v>
      </c>
    </row>
    <row r="46" spans="1:17">
      <c r="A46" s="88">
        <v>45204</v>
      </c>
      <c r="B46" s="5" t="s">
        <v>1287</v>
      </c>
      <c r="C46" s="11">
        <v>1237.56</v>
      </c>
      <c r="D46" s="11"/>
      <c r="E46" s="3">
        <f t="shared" si="4"/>
        <v>140.21</v>
      </c>
      <c r="G46" s="88">
        <v>44875.000497685185</v>
      </c>
      <c r="H46" s="4" t="s">
        <v>392</v>
      </c>
      <c r="I46" s="11"/>
      <c r="J46" s="10">
        <v>500</v>
      </c>
      <c r="K46" s="3">
        <f t="shared" si="2"/>
        <v>-500</v>
      </c>
      <c r="M46" s="7">
        <v>45197</v>
      </c>
      <c r="N46" s="4" t="s">
        <v>890</v>
      </c>
      <c r="O46" s="6">
        <v>1000</v>
      </c>
      <c r="P46" s="3"/>
      <c r="Q46" s="3">
        <f t="shared" si="3"/>
        <v>1542.2799999999997</v>
      </c>
    </row>
    <row r="47" spans="1:17">
      <c r="A47" s="88">
        <v>45215</v>
      </c>
      <c r="B47" s="5" t="s">
        <v>1302</v>
      </c>
      <c r="C47" s="11">
        <v>140.21</v>
      </c>
      <c r="D47" s="11"/>
      <c r="E47" s="3">
        <f t="shared" si="4"/>
        <v>0</v>
      </c>
      <c r="G47" s="88">
        <v>44879.000497685185</v>
      </c>
      <c r="H47" s="4" t="s">
        <v>377</v>
      </c>
      <c r="I47" s="11">
        <v>200</v>
      </c>
      <c r="J47" s="10"/>
      <c r="K47" s="3">
        <f t="shared" si="2"/>
        <v>-700</v>
      </c>
      <c r="M47" s="7">
        <v>45225</v>
      </c>
      <c r="N47" s="4" t="s">
        <v>1317</v>
      </c>
      <c r="O47" s="6"/>
      <c r="P47" s="3">
        <v>1245.1199999999999</v>
      </c>
      <c r="Q47" s="3">
        <f t="shared" si="3"/>
        <v>2787.3999999999996</v>
      </c>
    </row>
    <row r="48" spans="1:17">
      <c r="A48" s="88">
        <v>45238</v>
      </c>
      <c r="B48" s="5" t="s">
        <v>1329</v>
      </c>
      <c r="C48" s="11"/>
      <c r="D48" s="11">
        <v>1700</v>
      </c>
      <c r="E48" s="3">
        <f t="shared" si="4"/>
        <v>1700</v>
      </c>
      <c r="G48" s="88">
        <v>44880.000497685185</v>
      </c>
      <c r="H48" s="4" t="s">
        <v>393</v>
      </c>
      <c r="I48" s="11"/>
      <c r="J48" s="10">
        <v>187.43</v>
      </c>
      <c r="K48" s="3">
        <f t="shared" si="2"/>
        <v>-512.57000000000005</v>
      </c>
      <c r="M48" s="7">
        <v>45225</v>
      </c>
      <c r="N48" s="4" t="s">
        <v>1318</v>
      </c>
      <c r="O48" s="6"/>
      <c r="P48" s="3">
        <v>50.37</v>
      </c>
      <c r="Q48" s="3">
        <f t="shared" si="3"/>
        <v>2837.7699999999995</v>
      </c>
    </row>
    <row r="49" spans="1:17">
      <c r="A49" s="88">
        <v>45237</v>
      </c>
      <c r="B49" s="5" t="s">
        <v>1338</v>
      </c>
      <c r="C49" s="11">
        <v>1237.56</v>
      </c>
      <c r="D49" s="11"/>
      <c r="E49" s="3">
        <f t="shared" si="4"/>
        <v>462.44</v>
      </c>
      <c r="G49" s="88">
        <v>44886.000497685185</v>
      </c>
      <c r="H49" s="4" t="s">
        <v>377</v>
      </c>
      <c r="I49" s="11">
        <v>700</v>
      </c>
      <c r="J49" s="10"/>
      <c r="K49" s="3">
        <f t="shared" si="2"/>
        <v>-1212.57</v>
      </c>
      <c r="M49" s="7">
        <v>45225</v>
      </c>
      <c r="N49" s="4" t="s">
        <v>1319</v>
      </c>
      <c r="O49" s="6"/>
      <c r="P49" s="3">
        <v>274.64999999999998</v>
      </c>
      <c r="Q49" s="3">
        <f t="shared" si="3"/>
        <v>3112.4199999999996</v>
      </c>
    </row>
    <row r="50" spans="1:17">
      <c r="A50" s="88">
        <v>45240</v>
      </c>
      <c r="B50" s="5" t="s">
        <v>1337</v>
      </c>
      <c r="C50" s="11">
        <v>462.44</v>
      </c>
      <c r="D50" s="11"/>
      <c r="E50" s="3">
        <f t="shared" si="4"/>
        <v>0</v>
      </c>
      <c r="G50" s="88">
        <v>44893.000497685185</v>
      </c>
      <c r="H50" s="4" t="s">
        <v>377</v>
      </c>
      <c r="I50" s="11">
        <v>450</v>
      </c>
      <c r="J50" s="10"/>
      <c r="K50" s="3">
        <f t="shared" si="2"/>
        <v>-1662.57</v>
      </c>
      <c r="M50" s="7">
        <v>45229</v>
      </c>
      <c r="N50" s="4" t="s">
        <v>890</v>
      </c>
      <c r="O50" s="6">
        <v>800</v>
      </c>
      <c r="P50" s="3"/>
      <c r="Q50" s="3">
        <f t="shared" si="3"/>
        <v>2312.4199999999996</v>
      </c>
    </row>
    <row r="51" spans="1:17">
      <c r="A51" s="88"/>
      <c r="B51" s="5"/>
      <c r="C51" s="11"/>
      <c r="D51" s="11"/>
      <c r="E51" s="3"/>
      <c r="G51" s="88">
        <v>44893.000497685185</v>
      </c>
      <c r="H51" s="4" t="s">
        <v>394</v>
      </c>
      <c r="I51" s="11"/>
      <c r="J51" s="10">
        <v>12.57</v>
      </c>
      <c r="K51" s="3">
        <f t="shared" si="2"/>
        <v>-1650</v>
      </c>
      <c r="M51" s="7">
        <v>45245</v>
      </c>
      <c r="N51" s="4" t="s">
        <v>1360</v>
      </c>
      <c r="O51" s="6"/>
      <c r="P51" s="3">
        <v>760.63130000000001</v>
      </c>
      <c r="Q51" s="3">
        <f t="shared" si="3"/>
        <v>3073.0512999999996</v>
      </c>
    </row>
    <row r="52" spans="1:17">
      <c r="A52" s="88"/>
      <c r="B52" s="5"/>
      <c r="C52" s="11"/>
      <c r="D52" s="11"/>
      <c r="E52" s="3"/>
      <c r="G52" s="88">
        <v>44893.000497685185</v>
      </c>
      <c r="H52" s="4" t="s">
        <v>395</v>
      </c>
      <c r="I52" s="11"/>
      <c r="J52" s="10">
        <v>700</v>
      </c>
      <c r="K52" s="3">
        <f t="shared" si="2"/>
        <v>-950</v>
      </c>
      <c r="M52" s="7">
        <v>45245</v>
      </c>
      <c r="N52" s="4" t="s">
        <v>1359</v>
      </c>
      <c r="O52" s="6"/>
      <c r="P52" s="3">
        <v>151.24</v>
      </c>
      <c r="Q52" s="3">
        <f t="shared" si="3"/>
        <v>3224.2912999999999</v>
      </c>
    </row>
    <row r="53" spans="1:17">
      <c r="A53" s="88"/>
      <c r="B53" s="5"/>
      <c r="C53" s="11"/>
      <c r="D53" s="11"/>
      <c r="E53" s="3"/>
      <c r="G53" s="88">
        <v>44896</v>
      </c>
      <c r="H53" s="4" t="s">
        <v>397</v>
      </c>
      <c r="I53" s="11"/>
      <c r="J53" s="10">
        <v>450</v>
      </c>
      <c r="K53" s="3">
        <f t="shared" si="2"/>
        <v>-500</v>
      </c>
      <c r="M53" s="7">
        <v>45245</v>
      </c>
      <c r="N53" s="4" t="s">
        <v>1361</v>
      </c>
      <c r="O53" s="6"/>
      <c r="P53" s="3">
        <v>465.53167874825999</v>
      </c>
      <c r="Q53" s="3">
        <f t="shared" si="3"/>
        <v>3689.8229787482596</v>
      </c>
    </row>
    <row r="54" spans="1:17">
      <c r="A54" s="88"/>
      <c r="B54" s="5"/>
      <c r="C54" s="11"/>
      <c r="D54" s="11"/>
      <c r="E54" s="3"/>
      <c r="G54" s="88">
        <v>44897</v>
      </c>
      <c r="H54" s="4" t="s">
        <v>398</v>
      </c>
      <c r="I54" s="11">
        <v>200</v>
      </c>
      <c r="J54" s="10"/>
      <c r="K54" s="3">
        <f t="shared" si="2"/>
        <v>-700</v>
      </c>
      <c r="M54" s="7"/>
      <c r="N54" s="4"/>
      <c r="O54" s="6"/>
      <c r="P54" s="3"/>
      <c r="Q54" s="3"/>
    </row>
    <row r="55" spans="1:17">
      <c r="A55" s="88"/>
      <c r="B55" s="5"/>
      <c r="C55" s="11"/>
      <c r="D55" s="11"/>
      <c r="E55" s="3"/>
      <c r="G55" s="88">
        <v>44900</v>
      </c>
      <c r="H55" s="4" t="s">
        <v>398</v>
      </c>
      <c r="I55" s="11">
        <v>250</v>
      </c>
      <c r="J55" s="10"/>
      <c r="K55" s="3">
        <f t="shared" si="2"/>
        <v>-950</v>
      </c>
      <c r="M55" s="7"/>
      <c r="N55" s="4"/>
      <c r="O55" s="6"/>
      <c r="P55" s="3"/>
      <c r="Q55" s="3"/>
    </row>
    <row r="56" spans="1:17">
      <c r="A56" s="88"/>
      <c r="B56" s="5"/>
      <c r="C56" s="11"/>
      <c r="D56" s="11"/>
      <c r="E56" s="3"/>
      <c r="G56" s="88">
        <v>44902</v>
      </c>
      <c r="H56" s="4" t="s">
        <v>577</v>
      </c>
      <c r="I56" s="11"/>
      <c r="J56" s="10">
        <v>200</v>
      </c>
      <c r="K56" s="3">
        <f t="shared" si="2"/>
        <v>-750</v>
      </c>
      <c r="M56" s="7"/>
      <c r="N56" s="4"/>
      <c r="O56" s="6"/>
      <c r="P56" s="3"/>
      <c r="Q56" s="3"/>
    </row>
    <row r="57" spans="1:17">
      <c r="A57" s="88"/>
      <c r="B57" s="5"/>
      <c r="C57" s="11"/>
      <c r="D57" s="11"/>
      <c r="E57" s="3"/>
      <c r="G57" s="88">
        <v>44907</v>
      </c>
      <c r="H57" s="4" t="s">
        <v>578</v>
      </c>
      <c r="I57" s="11">
        <v>1000</v>
      </c>
      <c r="J57" s="10"/>
      <c r="K57" s="3">
        <f t="shared" si="2"/>
        <v>-1750</v>
      </c>
      <c r="M57" s="7"/>
      <c r="N57" s="4"/>
      <c r="O57" s="6"/>
      <c r="P57" s="3"/>
      <c r="Q57" s="3"/>
    </row>
    <row r="58" spans="1:17">
      <c r="A58" s="88"/>
      <c r="B58" s="5"/>
      <c r="C58" s="11"/>
      <c r="D58" s="11"/>
      <c r="E58" s="3"/>
      <c r="G58" s="88">
        <v>44907</v>
      </c>
      <c r="H58" s="4" t="s">
        <v>579</v>
      </c>
      <c r="I58" s="11"/>
      <c r="J58" s="10">
        <v>250</v>
      </c>
      <c r="K58" s="3">
        <f t="shared" si="2"/>
        <v>-1500</v>
      </c>
      <c r="M58" s="7"/>
      <c r="N58" s="4"/>
      <c r="O58" s="6"/>
      <c r="P58" s="3"/>
      <c r="Q58" s="3"/>
    </row>
    <row r="59" spans="1:17">
      <c r="A59" s="88"/>
      <c r="B59" s="5"/>
      <c r="C59" s="11"/>
      <c r="D59" s="11"/>
      <c r="E59" s="3"/>
      <c r="G59" s="88">
        <v>44916</v>
      </c>
      <c r="H59" s="4" t="s">
        <v>604</v>
      </c>
      <c r="I59" s="11"/>
      <c r="J59" s="10">
        <v>500</v>
      </c>
      <c r="K59" s="3">
        <f t="shared" si="2"/>
        <v>-1000</v>
      </c>
      <c r="M59" s="7"/>
      <c r="N59" s="4"/>
      <c r="O59" s="6"/>
      <c r="P59" s="3"/>
      <c r="Q59" s="3"/>
    </row>
    <row r="60" spans="1:17">
      <c r="A60" s="88"/>
      <c r="B60" s="5"/>
      <c r="C60" s="11"/>
      <c r="D60" s="11"/>
      <c r="E60" s="3"/>
      <c r="G60" s="88">
        <v>44916</v>
      </c>
      <c r="H60" s="4" t="s">
        <v>605</v>
      </c>
      <c r="I60" s="11"/>
      <c r="J60" s="10">
        <v>1000</v>
      </c>
      <c r="K60" s="3">
        <f t="shared" si="2"/>
        <v>0</v>
      </c>
      <c r="M60" s="8"/>
      <c r="N60" s="4"/>
      <c r="O60" s="6"/>
      <c r="P60" s="3"/>
      <c r="Q60" s="3"/>
    </row>
    <row r="61" spans="1:17">
      <c r="A61" s="2"/>
      <c r="B61" s="113"/>
      <c r="C61" s="114">
        <f>SUM(C23:C60)</f>
        <v>17363.939999999999</v>
      </c>
      <c r="D61" s="114">
        <f>SUM(D23:D60)</f>
        <v>17363.940000000002</v>
      </c>
      <c r="E61" s="114">
        <f>D61-C61</f>
        <v>0</v>
      </c>
      <c r="G61" s="63"/>
      <c r="H61" s="64" t="s">
        <v>676</v>
      </c>
      <c r="I61" s="111">
        <f>SUM(I5:I60)</f>
        <v>12900</v>
      </c>
      <c r="J61" s="111">
        <f>SUM(J5:J60)</f>
        <v>12900</v>
      </c>
      <c r="K61" s="65">
        <f>J61-I61</f>
        <v>0</v>
      </c>
      <c r="M61" s="2"/>
      <c r="N61" s="113"/>
      <c r="O61" s="114">
        <f>SUM(O14:O60)</f>
        <v>12660.76</v>
      </c>
      <c r="P61" s="114">
        <f>SUM(P14:P60)</f>
        <v>16350.582978748262</v>
      </c>
      <c r="Q61" s="114">
        <f>P61-O61</f>
        <v>3689.8229787482614</v>
      </c>
    </row>
    <row r="62" spans="1:17">
      <c r="G62" s="88"/>
      <c r="H62" s="55" t="s">
        <v>619</v>
      </c>
      <c r="I62" s="11"/>
      <c r="J62" s="11">
        <f>K61</f>
        <v>0</v>
      </c>
      <c r="K62" s="11"/>
    </row>
    <row r="63" spans="1:17">
      <c r="G63" s="88">
        <v>44935</v>
      </c>
      <c r="H63" s="55" t="s">
        <v>656</v>
      </c>
      <c r="I63" s="11">
        <v>200</v>
      </c>
      <c r="J63" s="11"/>
      <c r="K63" s="3">
        <f>J62+J63-I63</f>
        <v>-200</v>
      </c>
    </row>
    <row r="64" spans="1:17">
      <c r="G64" s="88">
        <v>44935</v>
      </c>
      <c r="H64" s="55" t="s">
        <v>373</v>
      </c>
      <c r="I64" s="11">
        <v>300</v>
      </c>
      <c r="J64" s="11"/>
      <c r="K64" s="3">
        <f t="shared" ref="K64:K128" si="5">K63+J64-I64</f>
        <v>-500</v>
      </c>
    </row>
    <row r="65" spans="7:11">
      <c r="G65" s="88">
        <v>44938</v>
      </c>
      <c r="H65" s="55" t="s">
        <v>659</v>
      </c>
      <c r="I65" s="11"/>
      <c r="J65" s="11">
        <v>200</v>
      </c>
      <c r="K65" s="3">
        <f t="shared" si="5"/>
        <v>-300</v>
      </c>
    </row>
    <row r="66" spans="7:11">
      <c r="G66" s="88">
        <v>44938</v>
      </c>
      <c r="H66" s="55" t="s">
        <v>659</v>
      </c>
      <c r="I66" s="11"/>
      <c r="J66" s="11">
        <v>300</v>
      </c>
      <c r="K66" s="3">
        <f t="shared" si="5"/>
        <v>0</v>
      </c>
    </row>
    <row r="67" spans="7:11">
      <c r="G67" s="88">
        <v>44938</v>
      </c>
      <c r="H67" s="55" t="s">
        <v>373</v>
      </c>
      <c r="I67" s="11">
        <v>450</v>
      </c>
      <c r="J67" s="11"/>
      <c r="K67" s="3">
        <f t="shared" si="5"/>
        <v>-450</v>
      </c>
    </row>
    <row r="68" spans="7:11">
      <c r="G68" s="88">
        <v>44944</v>
      </c>
      <c r="H68" s="55" t="s">
        <v>377</v>
      </c>
      <c r="I68" s="11">
        <v>500</v>
      </c>
      <c r="J68" s="11"/>
      <c r="K68" s="3">
        <f t="shared" si="5"/>
        <v>-950</v>
      </c>
    </row>
    <row r="69" spans="7:11">
      <c r="G69" s="88">
        <v>44944</v>
      </c>
      <c r="H69" s="55" t="s">
        <v>685</v>
      </c>
      <c r="I69" s="11"/>
      <c r="J69" s="11">
        <v>450</v>
      </c>
      <c r="K69" s="3">
        <f t="shared" si="5"/>
        <v>-500</v>
      </c>
    </row>
    <row r="70" spans="7:11">
      <c r="G70" s="88">
        <v>44949</v>
      </c>
      <c r="H70" s="4" t="s">
        <v>686</v>
      </c>
      <c r="I70" s="11"/>
      <c r="J70" s="11">
        <v>500</v>
      </c>
      <c r="K70" s="3">
        <f t="shared" si="5"/>
        <v>0</v>
      </c>
    </row>
    <row r="71" spans="7:11">
      <c r="G71" s="88">
        <v>44956</v>
      </c>
      <c r="H71" s="4" t="s">
        <v>703</v>
      </c>
      <c r="I71" s="11">
        <v>166.1</v>
      </c>
      <c r="J71" s="11"/>
      <c r="K71" s="3">
        <f t="shared" si="5"/>
        <v>-166.1</v>
      </c>
    </row>
    <row r="72" spans="7:11">
      <c r="G72" s="88">
        <v>44958</v>
      </c>
      <c r="H72" s="4" t="s">
        <v>377</v>
      </c>
      <c r="I72" s="11">
        <v>800</v>
      </c>
      <c r="J72" s="11"/>
      <c r="K72" s="3">
        <f t="shared" si="5"/>
        <v>-966.1</v>
      </c>
    </row>
    <row r="73" spans="7:11">
      <c r="G73" s="88">
        <v>44963</v>
      </c>
      <c r="H73" s="4" t="s">
        <v>743</v>
      </c>
      <c r="I73" s="11"/>
      <c r="J73" s="11">
        <v>166.1</v>
      </c>
      <c r="K73" s="3">
        <f t="shared" si="5"/>
        <v>-800</v>
      </c>
    </row>
    <row r="74" spans="7:11">
      <c r="G74" s="88">
        <v>44964</v>
      </c>
      <c r="H74" s="4" t="s">
        <v>744</v>
      </c>
      <c r="I74" s="11"/>
      <c r="J74" s="11">
        <v>800</v>
      </c>
      <c r="K74" s="3">
        <f t="shared" si="5"/>
        <v>0</v>
      </c>
    </row>
    <row r="75" spans="7:11">
      <c r="G75" s="88">
        <v>44965</v>
      </c>
      <c r="H75" s="4" t="s">
        <v>377</v>
      </c>
      <c r="I75" s="11">
        <v>350</v>
      </c>
      <c r="J75" s="11"/>
      <c r="K75" s="3">
        <f t="shared" si="5"/>
        <v>-350</v>
      </c>
    </row>
    <row r="76" spans="7:11">
      <c r="G76" s="88">
        <v>44971</v>
      </c>
      <c r="H76" s="4" t="s">
        <v>758</v>
      </c>
      <c r="I76" s="11"/>
      <c r="J76" s="11">
        <v>350</v>
      </c>
      <c r="K76" s="3">
        <f t="shared" si="5"/>
        <v>0</v>
      </c>
    </row>
    <row r="77" spans="7:11">
      <c r="G77" s="88">
        <v>44971</v>
      </c>
      <c r="H77" s="4" t="s">
        <v>373</v>
      </c>
      <c r="I77" s="11">
        <v>800</v>
      </c>
      <c r="J77" s="11"/>
      <c r="K77" s="3">
        <f t="shared" si="5"/>
        <v>-800</v>
      </c>
    </row>
    <row r="78" spans="7:11">
      <c r="G78" s="88">
        <v>44987</v>
      </c>
      <c r="H78" s="4" t="s">
        <v>806</v>
      </c>
      <c r="I78" s="11"/>
      <c r="J78" s="11">
        <v>800</v>
      </c>
      <c r="K78" s="3">
        <f t="shared" si="5"/>
        <v>0</v>
      </c>
    </row>
    <row r="79" spans="7:11">
      <c r="G79" s="88">
        <v>44988</v>
      </c>
      <c r="H79" s="4" t="s">
        <v>377</v>
      </c>
      <c r="I79" s="11">
        <v>400</v>
      </c>
      <c r="J79" s="11"/>
      <c r="K79" s="3">
        <f t="shared" si="5"/>
        <v>-400</v>
      </c>
    </row>
    <row r="80" spans="7:11">
      <c r="G80" s="88">
        <v>44995</v>
      </c>
      <c r="H80" s="4" t="s">
        <v>858</v>
      </c>
      <c r="I80" s="11"/>
      <c r="J80" s="11">
        <v>400</v>
      </c>
      <c r="K80" s="3">
        <f t="shared" si="5"/>
        <v>0</v>
      </c>
    </row>
    <row r="81" spans="7:11">
      <c r="G81" s="88">
        <v>44995</v>
      </c>
      <c r="H81" s="4" t="s">
        <v>377</v>
      </c>
      <c r="I81" s="11">
        <v>200</v>
      </c>
      <c r="J81" s="11"/>
      <c r="K81" s="3">
        <f t="shared" si="5"/>
        <v>-200</v>
      </c>
    </row>
    <row r="82" spans="7:11">
      <c r="G82" s="88">
        <v>44999</v>
      </c>
      <c r="H82" s="4" t="s">
        <v>860</v>
      </c>
      <c r="I82" s="11"/>
      <c r="J82" s="11">
        <v>200</v>
      </c>
      <c r="K82" s="3">
        <f t="shared" si="5"/>
        <v>0</v>
      </c>
    </row>
    <row r="83" spans="7:11">
      <c r="G83" s="88">
        <v>44999</v>
      </c>
      <c r="H83" s="4" t="s">
        <v>377</v>
      </c>
      <c r="I83" s="11">
        <v>150</v>
      </c>
      <c r="J83" s="11"/>
      <c r="K83" s="3">
        <f t="shared" si="5"/>
        <v>-150</v>
      </c>
    </row>
    <row r="84" spans="7:11">
      <c r="G84" s="88">
        <v>45000</v>
      </c>
      <c r="H84" s="4" t="s">
        <v>861</v>
      </c>
      <c r="I84" s="11"/>
      <c r="J84" s="11">
        <v>150</v>
      </c>
      <c r="K84" s="3">
        <f t="shared" si="5"/>
        <v>0</v>
      </c>
    </row>
    <row r="85" spans="7:11">
      <c r="G85" s="88">
        <v>45000</v>
      </c>
      <c r="H85" s="4" t="s">
        <v>377</v>
      </c>
      <c r="I85" s="11">
        <v>300</v>
      </c>
      <c r="J85" s="11"/>
      <c r="K85" s="3">
        <f t="shared" si="5"/>
        <v>-300</v>
      </c>
    </row>
    <row r="86" spans="7:11">
      <c r="G86" s="88">
        <v>45006</v>
      </c>
      <c r="H86" s="4" t="s">
        <v>886</v>
      </c>
      <c r="I86" s="11"/>
      <c r="J86" s="11">
        <v>300</v>
      </c>
      <c r="K86" s="3">
        <f t="shared" si="5"/>
        <v>0</v>
      </c>
    </row>
    <row r="87" spans="7:11">
      <c r="G87" s="88">
        <v>45006</v>
      </c>
      <c r="H87" s="4" t="s">
        <v>377</v>
      </c>
      <c r="I87" s="11">
        <v>1000</v>
      </c>
      <c r="J87" s="11"/>
      <c r="K87" s="3">
        <f t="shared" si="5"/>
        <v>-1000</v>
      </c>
    </row>
    <row r="88" spans="7:11">
      <c r="G88" s="88">
        <v>45014</v>
      </c>
      <c r="H88" s="4" t="s">
        <v>889</v>
      </c>
      <c r="I88" s="11"/>
      <c r="J88" s="11">
        <v>1000</v>
      </c>
      <c r="K88" s="3">
        <f t="shared" si="5"/>
        <v>0</v>
      </c>
    </row>
    <row r="89" spans="7:11">
      <c r="G89" s="88">
        <v>45026</v>
      </c>
      <c r="H89" s="4" t="s">
        <v>377</v>
      </c>
      <c r="I89" s="11">
        <v>150</v>
      </c>
      <c r="J89" s="11"/>
      <c r="K89" s="3">
        <f t="shared" si="5"/>
        <v>-150</v>
      </c>
    </row>
    <row r="90" spans="7:11">
      <c r="G90" s="88">
        <v>45027</v>
      </c>
      <c r="H90" s="4" t="s">
        <v>928</v>
      </c>
      <c r="I90" s="11"/>
      <c r="J90" s="11">
        <v>150</v>
      </c>
      <c r="K90" s="3">
        <f t="shared" si="5"/>
        <v>0</v>
      </c>
    </row>
    <row r="91" spans="7:11">
      <c r="G91" s="88">
        <v>45027</v>
      </c>
      <c r="H91" s="4" t="s">
        <v>377</v>
      </c>
      <c r="I91" s="11">
        <v>500</v>
      </c>
      <c r="J91" s="11"/>
      <c r="K91" s="3">
        <f t="shared" si="5"/>
        <v>-500</v>
      </c>
    </row>
    <row r="92" spans="7:11">
      <c r="G92" s="88">
        <v>45033</v>
      </c>
      <c r="H92" s="4" t="s">
        <v>928</v>
      </c>
      <c r="I92" s="11"/>
      <c r="J92" s="11">
        <v>500</v>
      </c>
      <c r="K92" s="3">
        <f t="shared" si="5"/>
        <v>0</v>
      </c>
    </row>
    <row r="93" spans="7:11">
      <c r="G93" s="88">
        <v>45035</v>
      </c>
      <c r="H93" s="4" t="s">
        <v>373</v>
      </c>
      <c r="I93" s="11">
        <v>600</v>
      </c>
      <c r="J93" s="11"/>
      <c r="K93" s="3">
        <f t="shared" si="5"/>
        <v>-600</v>
      </c>
    </row>
    <row r="94" spans="7:11">
      <c r="G94" s="88">
        <v>45041</v>
      </c>
      <c r="H94" s="4" t="s">
        <v>937</v>
      </c>
      <c r="I94" s="11"/>
      <c r="J94" s="11">
        <v>600</v>
      </c>
      <c r="K94" s="3">
        <f t="shared" si="5"/>
        <v>0</v>
      </c>
    </row>
    <row r="95" spans="7:11">
      <c r="G95" s="88">
        <v>45041</v>
      </c>
      <c r="H95" s="4" t="s">
        <v>373</v>
      </c>
      <c r="I95" s="11">
        <v>450</v>
      </c>
      <c r="J95" s="11"/>
      <c r="K95" s="3">
        <f t="shared" si="5"/>
        <v>-450</v>
      </c>
    </row>
    <row r="96" spans="7:11">
      <c r="G96" s="88">
        <v>45054</v>
      </c>
      <c r="H96" s="4" t="s">
        <v>1009</v>
      </c>
      <c r="I96" s="11"/>
      <c r="J96" s="11">
        <v>450</v>
      </c>
      <c r="K96" s="3">
        <f t="shared" si="5"/>
        <v>0</v>
      </c>
    </row>
    <row r="97" spans="7:11">
      <c r="G97" s="88">
        <v>45054</v>
      </c>
      <c r="H97" s="4" t="s">
        <v>377</v>
      </c>
      <c r="I97" s="11">
        <v>250</v>
      </c>
      <c r="J97" s="11"/>
      <c r="K97" s="3">
        <f t="shared" si="5"/>
        <v>-250</v>
      </c>
    </row>
    <row r="98" spans="7:11">
      <c r="G98" s="88">
        <v>45056</v>
      </c>
      <c r="H98" s="4" t="s">
        <v>1011</v>
      </c>
      <c r="I98" s="11"/>
      <c r="J98" s="11">
        <v>250</v>
      </c>
      <c r="K98" s="3">
        <f t="shared" si="5"/>
        <v>0</v>
      </c>
    </row>
    <row r="99" spans="7:11">
      <c r="G99" s="88">
        <v>45056</v>
      </c>
      <c r="H99" s="4" t="s">
        <v>1012</v>
      </c>
      <c r="I99" s="11">
        <v>1000</v>
      </c>
      <c r="J99" s="11"/>
      <c r="K99" s="3">
        <f t="shared" si="5"/>
        <v>-1000</v>
      </c>
    </row>
    <row r="100" spans="7:11">
      <c r="G100" s="88">
        <v>45068</v>
      </c>
      <c r="H100" s="4" t="s">
        <v>1024</v>
      </c>
      <c r="I100" s="11"/>
      <c r="J100" s="11">
        <v>1000</v>
      </c>
      <c r="K100" s="3">
        <f t="shared" si="5"/>
        <v>0</v>
      </c>
    </row>
    <row r="101" spans="7:11">
      <c r="G101" s="88">
        <v>45068</v>
      </c>
      <c r="H101" s="4" t="s">
        <v>377</v>
      </c>
      <c r="I101" s="11">
        <v>450</v>
      </c>
      <c r="J101" s="11"/>
      <c r="K101" s="3">
        <f t="shared" si="5"/>
        <v>-450</v>
      </c>
    </row>
    <row r="102" spans="7:11">
      <c r="G102" s="88">
        <v>45076</v>
      </c>
      <c r="H102" s="4" t="s">
        <v>1026</v>
      </c>
      <c r="I102" s="11"/>
      <c r="J102" s="11">
        <v>450</v>
      </c>
      <c r="K102" s="3">
        <f t="shared" si="5"/>
        <v>0</v>
      </c>
    </row>
    <row r="103" spans="7:11">
      <c r="G103" s="88">
        <v>45076</v>
      </c>
      <c r="H103" s="4" t="s">
        <v>1027</v>
      </c>
      <c r="I103" s="11">
        <v>600</v>
      </c>
      <c r="J103" s="11"/>
      <c r="K103" s="3">
        <f t="shared" si="5"/>
        <v>-600</v>
      </c>
    </row>
    <row r="104" spans="7:11">
      <c r="G104" s="88">
        <v>45083</v>
      </c>
      <c r="H104" s="4" t="s">
        <v>377</v>
      </c>
      <c r="I104" s="11">
        <v>450</v>
      </c>
      <c r="J104" s="11"/>
      <c r="K104" s="3">
        <f t="shared" si="5"/>
        <v>-1050</v>
      </c>
    </row>
    <row r="105" spans="7:11">
      <c r="G105" s="88">
        <v>45084</v>
      </c>
      <c r="H105" s="4" t="s">
        <v>1062</v>
      </c>
      <c r="I105" s="11"/>
      <c r="J105" s="11">
        <v>600</v>
      </c>
      <c r="K105" s="3">
        <f t="shared" si="5"/>
        <v>-450</v>
      </c>
    </row>
    <row r="106" spans="7:11">
      <c r="G106" s="88">
        <v>45086</v>
      </c>
      <c r="H106" s="4" t="s">
        <v>377</v>
      </c>
      <c r="I106" s="11">
        <v>800</v>
      </c>
      <c r="J106" s="11"/>
      <c r="K106" s="3">
        <f t="shared" si="5"/>
        <v>-1250</v>
      </c>
    </row>
    <row r="107" spans="7:11">
      <c r="G107" s="88">
        <v>45097</v>
      </c>
      <c r="H107" s="4" t="s">
        <v>1078</v>
      </c>
      <c r="I107" s="11"/>
      <c r="J107" s="11">
        <v>450</v>
      </c>
      <c r="K107" s="3">
        <f t="shared" si="5"/>
        <v>-800</v>
      </c>
    </row>
    <row r="108" spans="7:11">
      <c r="G108" s="88">
        <v>45097</v>
      </c>
      <c r="H108" s="4" t="s">
        <v>1077</v>
      </c>
      <c r="I108" s="11"/>
      <c r="J108" s="11">
        <v>800</v>
      </c>
      <c r="K108" s="3">
        <f t="shared" si="5"/>
        <v>0</v>
      </c>
    </row>
    <row r="109" spans="7:11">
      <c r="G109" s="88">
        <v>45097</v>
      </c>
      <c r="H109" s="4" t="s">
        <v>1079</v>
      </c>
      <c r="I109" s="11">
        <v>300</v>
      </c>
      <c r="J109" s="11"/>
      <c r="K109" s="3">
        <f t="shared" si="5"/>
        <v>-300</v>
      </c>
    </row>
    <row r="110" spans="7:11">
      <c r="G110" s="88">
        <v>45103</v>
      </c>
      <c r="H110" s="4" t="s">
        <v>1081</v>
      </c>
      <c r="I110" s="11"/>
      <c r="J110" s="11">
        <v>300</v>
      </c>
      <c r="K110" s="3">
        <f t="shared" si="5"/>
        <v>0</v>
      </c>
    </row>
    <row r="111" spans="7:11">
      <c r="G111" s="88">
        <v>45110</v>
      </c>
      <c r="H111" s="4" t="s">
        <v>377</v>
      </c>
      <c r="I111" s="11">
        <v>500</v>
      </c>
      <c r="J111" s="11"/>
      <c r="K111" s="3">
        <f t="shared" si="5"/>
        <v>-500</v>
      </c>
    </row>
    <row r="112" spans="7:11" ht="27">
      <c r="G112" s="88">
        <v>45114</v>
      </c>
      <c r="H112" s="14" t="s">
        <v>1108</v>
      </c>
      <c r="I112" s="11">
        <v>46</v>
      </c>
      <c r="J112" s="11"/>
      <c r="K112" s="3">
        <f t="shared" si="5"/>
        <v>-546</v>
      </c>
    </row>
    <row r="113" spans="7:11">
      <c r="G113" s="88">
        <v>45117</v>
      </c>
      <c r="H113" s="14" t="s">
        <v>1129</v>
      </c>
      <c r="I113" s="11"/>
      <c r="J113" s="11">
        <v>46</v>
      </c>
      <c r="K113" s="3">
        <f t="shared" si="5"/>
        <v>-500</v>
      </c>
    </row>
    <row r="114" spans="7:11">
      <c r="G114" s="88">
        <v>45118</v>
      </c>
      <c r="H114" s="14" t="s">
        <v>1130</v>
      </c>
      <c r="I114" s="11"/>
      <c r="J114" s="11">
        <v>500</v>
      </c>
      <c r="K114" s="3">
        <f t="shared" si="5"/>
        <v>0</v>
      </c>
    </row>
    <row r="115" spans="7:11">
      <c r="G115" s="88">
        <v>45118</v>
      </c>
      <c r="H115" s="14" t="s">
        <v>1131</v>
      </c>
      <c r="I115" s="11">
        <v>800</v>
      </c>
      <c r="J115" s="11"/>
      <c r="K115" s="3">
        <f t="shared" si="5"/>
        <v>-800</v>
      </c>
    </row>
    <row r="116" spans="7:11">
      <c r="G116" s="88">
        <v>45125</v>
      </c>
      <c r="H116" s="14" t="s">
        <v>1135</v>
      </c>
      <c r="I116" s="11"/>
      <c r="J116" s="11">
        <v>800</v>
      </c>
      <c r="K116" s="3">
        <f t="shared" si="5"/>
        <v>0</v>
      </c>
    </row>
    <row r="117" spans="7:11">
      <c r="G117" s="88">
        <v>45126</v>
      </c>
      <c r="H117" s="14" t="s">
        <v>377</v>
      </c>
      <c r="I117" s="11">
        <v>450</v>
      </c>
      <c r="J117" s="11"/>
      <c r="K117" s="3">
        <f t="shared" si="5"/>
        <v>-450</v>
      </c>
    </row>
    <row r="118" spans="7:11">
      <c r="G118" s="88">
        <v>45132</v>
      </c>
      <c r="H118" s="14" t="s">
        <v>377</v>
      </c>
      <c r="I118" s="11">
        <v>250</v>
      </c>
      <c r="J118" s="11"/>
      <c r="K118" s="3">
        <f t="shared" si="5"/>
        <v>-700</v>
      </c>
    </row>
    <row r="119" spans="7:11">
      <c r="G119" s="88">
        <v>45135</v>
      </c>
      <c r="H119" s="4" t="s">
        <v>1141</v>
      </c>
      <c r="I119" s="11"/>
      <c r="J119" s="11">
        <v>450</v>
      </c>
      <c r="K119" s="3">
        <f t="shared" si="5"/>
        <v>-250</v>
      </c>
    </row>
    <row r="120" spans="7:11">
      <c r="G120" s="88">
        <v>45135</v>
      </c>
      <c r="H120" s="4" t="s">
        <v>1142</v>
      </c>
      <c r="I120" s="11"/>
      <c r="J120" s="11">
        <v>250</v>
      </c>
      <c r="K120" s="3">
        <f t="shared" si="5"/>
        <v>0</v>
      </c>
    </row>
    <row r="121" spans="7:11">
      <c r="G121" s="88">
        <v>45152</v>
      </c>
      <c r="H121" s="4" t="s">
        <v>375</v>
      </c>
      <c r="I121" s="11">
        <v>1000</v>
      </c>
      <c r="J121" s="11"/>
      <c r="K121" s="3">
        <f t="shared" si="5"/>
        <v>-1000</v>
      </c>
    </row>
    <row r="122" spans="7:11">
      <c r="G122" s="88">
        <v>45163</v>
      </c>
      <c r="H122" s="4" t="s">
        <v>1211</v>
      </c>
      <c r="I122" s="11"/>
      <c r="J122" s="11">
        <v>1000</v>
      </c>
      <c r="K122" s="3">
        <f t="shared" si="5"/>
        <v>0</v>
      </c>
    </row>
    <row r="123" spans="7:11">
      <c r="G123" s="88">
        <v>45166</v>
      </c>
      <c r="H123" s="4" t="s">
        <v>377</v>
      </c>
      <c r="I123" s="11">
        <v>600</v>
      </c>
      <c r="J123" s="11"/>
      <c r="K123" s="3">
        <f t="shared" si="5"/>
        <v>-600</v>
      </c>
    </row>
    <row r="124" spans="7:11" ht="27">
      <c r="G124" s="88">
        <v>45169</v>
      </c>
      <c r="H124" s="14" t="s">
        <v>1216</v>
      </c>
      <c r="I124" s="11">
        <v>712</v>
      </c>
      <c r="J124" s="11"/>
      <c r="K124" s="3">
        <f t="shared" si="5"/>
        <v>-1312</v>
      </c>
    </row>
    <row r="125" spans="7:11">
      <c r="G125" s="88">
        <v>45173</v>
      </c>
      <c r="H125" s="4" t="s">
        <v>1229</v>
      </c>
      <c r="I125" s="11"/>
      <c r="J125" s="11">
        <v>712</v>
      </c>
      <c r="K125" s="3">
        <f t="shared" si="5"/>
        <v>-600</v>
      </c>
    </row>
    <row r="126" spans="7:11">
      <c r="G126" s="88">
        <v>45173</v>
      </c>
      <c r="H126" s="4" t="s">
        <v>1230</v>
      </c>
      <c r="I126" s="11"/>
      <c r="J126" s="11">
        <v>600</v>
      </c>
      <c r="K126" s="3">
        <f t="shared" si="5"/>
        <v>0</v>
      </c>
    </row>
    <row r="127" spans="7:11">
      <c r="G127" s="88">
        <v>45173</v>
      </c>
      <c r="H127" s="4" t="s">
        <v>377</v>
      </c>
      <c r="I127" s="11">
        <v>400</v>
      </c>
      <c r="J127" s="11"/>
      <c r="K127" s="3">
        <f t="shared" si="5"/>
        <v>-400</v>
      </c>
    </row>
    <row r="128" spans="7:11">
      <c r="G128" s="88">
        <v>45180</v>
      </c>
      <c r="H128" s="4" t="s">
        <v>1256</v>
      </c>
      <c r="I128" s="11"/>
      <c r="J128" s="11">
        <v>400</v>
      </c>
      <c r="K128" s="3">
        <f t="shared" si="5"/>
        <v>0</v>
      </c>
    </row>
    <row r="129" spans="7:11">
      <c r="G129" s="88">
        <v>45181</v>
      </c>
      <c r="H129" s="4" t="s">
        <v>377</v>
      </c>
      <c r="I129" s="11">
        <v>500</v>
      </c>
      <c r="J129" s="11"/>
      <c r="K129" s="3">
        <f t="shared" ref="K129:K144" si="6">K128+J129-I129</f>
        <v>-500</v>
      </c>
    </row>
    <row r="130" spans="7:11">
      <c r="G130" s="88">
        <v>45187</v>
      </c>
      <c r="H130" s="4" t="s">
        <v>1273</v>
      </c>
      <c r="I130" s="11"/>
      <c r="J130" s="11">
        <v>500</v>
      </c>
      <c r="K130" s="3">
        <f t="shared" si="6"/>
        <v>0</v>
      </c>
    </row>
    <row r="131" spans="7:11">
      <c r="G131" s="88">
        <v>45188</v>
      </c>
      <c r="H131" s="4" t="s">
        <v>377</v>
      </c>
      <c r="I131" s="11">
        <v>1000</v>
      </c>
      <c r="J131" s="11"/>
      <c r="K131" s="3">
        <f t="shared" si="6"/>
        <v>-1000</v>
      </c>
    </row>
    <row r="132" spans="7:11">
      <c r="G132" s="88">
        <v>45203</v>
      </c>
      <c r="H132" s="4" t="s">
        <v>377</v>
      </c>
      <c r="I132" s="11">
        <v>450</v>
      </c>
      <c r="J132" s="11"/>
      <c r="K132" s="3">
        <f t="shared" si="6"/>
        <v>-1450</v>
      </c>
    </row>
    <row r="133" spans="7:11">
      <c r="G133" s="88">
        <v>45208</v>
      </c>
      <c r="H133" s="4" t="s">
        <v>1290</v>
      </c>
      <c r="I133" s="11"/>
      <c r="J133" s="11">
        <v>450</v>
      </c>
      <c r="K133" s="3">
        <f t="shared" si="6"/>
        <v>-1000</v>
      </c>
    </row>
    <row r="134" spans="7:11" ht="27">
      <c r="G134" s="88">
        <v>45210</v>
      </c>
      <c r="H134" s="14" t="s">
        <v>1291</v>
      </c>
      <c r="I134" s="11"/>
      <c r="J134" s="11">
        <v>1000</v>
      </c>
      <c r="K134" s="3">
        <f t="shared" si="6"/>
        <v>0</v>
      </c>
    </row>
    <row r="135" spans="7:11">
      <c r="G135" s="88">
        <v>45210</v>
      </c>
      <c r="H135" s="4" t="s">
        <v>377</v>
      </c>
      <c r="I135" s="11">
        <v>300</v>
      </c>
      <c r="J135" s="11"/>
      <c r="K135" s="3">
        <f t="shared" si="6"/>
        <v>-300</v>
      </c>
    </row>
    <row r="136" spans="7:11">
      <c r="G136" s="88">
        <v>45215.333831018521</v>
      </c>
      <c r="H136" s="4" t="s">
        <v>1305</v>
      </c>
      <c r="I136" s="11"/>
      <c r="J136" s="11">
        <v>300</v>
      </c>
      <c r="K136" s="3">
        <f t="shared" si="6"/>
        <v>0</v>
      </c>
    </row>
    <row r="137" spans="7:11">
      <c r="G137" s="88">
        <v>45215.333831018521</v>
      </c>
      <c r="H137" s="4" t="s">
        <v>1306</v>
      </c>
      <c r="I137" s="11">
        <v>1500</v>
      </c>
      <c r="J137" s="11"/>
      <c r="K137" s="3">
        <f t="shared" si="6"/>
        <v>-1500</v>
      </c>
    </row>
    <row r="138" spans="7:11">
      <c r="G138" s="88">
        <v>45230</v>
      </c>
      <c r="H138" s="4" t="s">
        <v>1324</v>
      </c>
      <c r="I138" s="11"/>
      <c r="J138" s="11">
        <v>1500</v>
      </c>
      <c r="K138" s="3">
        <f t="shared" si="6"/>
        <v>0</v>
      </c>
    </row>
    <row r="139" spans="7:11">
      <c r="G139" s="88">
        <v>45230</v>
      </c>
      <c r="H139" s="4" t="s">
        <v>377</v>
      </c>
      <c r="I139" s="11">
        <v>600</v>
      </c>
      <c r="J139" s="11"/>
      <c r="K139" s="3">
        <f t="shared" si="6"/>
        <v>-600</v>
      </c>
    </row>
    <row r="140" spans="7:11">
      <c r="G140" s="88">
        <v>45236</v>
      </c>
      <c r="H140" s="4" t="s">
        <v>391</v>
      </c>
      <c r="I140" s="11"/>
      <c r="J140" s="11">
        <v>600</v>
      </c>
      <c r="K140" s="3">
        <f t="shared" si="6"/>
        <v>0</v>
      </c>
    </row>
    <row r="141" spans="7:11">
      <c r="G141" s="88">
        <v>45236</v>
      </c>
      <c r="H141" s="4" t="s">
        <v>377</v>
      </c>
      <c r="I141" s="11">
        <v>450</v>
      </c>
      <c r="J141" s="11"/>
      <c r="K141" s="3">
        <f t="shared" si="6"/>
        <v>-450</v>
      </c>
    </row>
    <row r="142" spans="7:11" ht="27">
      <c r="G142" s="88">
        <v>45237</v>
      </c>
      <c r="H142" s="14" t="s">
        <v>1352</v>
      </c>
      <c r="I142" s="11">
        <v>118.5</v>
      </c>
      <c r="J142" s="11"/>
      <c r="K142" s="3">
        <f t="shared" si="6"/>
        <v>-568.5</v>
      </c>
    </row>
    <row r="143" spans="7:11">
      <c r="G143" s="88">
        <v>45240</v>
      </c>
      <c r="H143" s="4" t="s">
        <v>1350</v>
      </c>
      <c r="I143" s="11"/>
      <c r="J143" s="11">
        <v>450</v>
      </c>
      <c r="K143" s="3">
        <f t="shared" si="6"/>
        <v>-118.5</v>
      </c>
    </row>
    <row r="144" spans="7:11">
      <c r="G144" s="88">
        <v>45240</v>
      </c>
      <c r="H144" s="4" t="s">
        <v>1351</v>
      </c>
      <c r="I144" s="11">
        <v>1000</v>
      </c>
      <c r="J144" s="11"/>
      <c r="K144" s="3">
        <f t="shared" si="6"/>
        <v>-1118.5</v>
      </c>
    </row>
    <row r="145" spans="7:11">
      <c r="G145" s="88"/>
      <c r="H145" s="4"/>
      <c r="I145" s="11"/>
      <c r="J145" s="11"/>
      <c r="K145" s="3"/>
    </row>
    <row r="146" spans="7:11">
      <c r="G146" s="88"/>
      <c r="H146" s="4"/>
      <c r="I146" s="11"/>
      <c r="J146" s="11"/>
      <c r="K146" s="3"/>
    </row>
    <row r="147" spans="7:11">
      <c r="G147" s="2"/>
      <c r="H147" s="1"/>
      <c r="I147" s="114">
        <f>SUM(I62:I146)</f>
        <v>21842.6</v>
      </c>
      <c r="J147" s="114">
        <f>SUM(J62:J146)</f>
        <v>20724.099999999999</v>
      </c>
      <c r="K147" s="114">
        <f>J147-I147</f>
        <v>-1118.5</v>
      </c>
    </row>
  </sheetData>
  <sortState ref="G6:K52">
    <sortCondition ref="G6:G52"/>
  </sortState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8"/>
  <sheetViews>
    <sheetView zoomScaleNormal="100" workbookViewId="0">
      <pane ySplit="4" topLeftCell="A31" activePane="bottomLeft" state="frozen"/>
      <selection activeCell="G4" sqref="G4"/>
      <selection pane="bottomLeft"/>
    </sheetView>
  </sheetViews>
  <sheetFormatPr defaultRowHeight="13.5"/>
  <cols>
    <col min="1" max="1" width="11.875" bestFit="1" customWidth="1"/>
    <col min="2" max="2" width="35.75" customWidth="1"/>
    <col min="3" max="4" width="14.5" bestFit="1" customWidth="1"/>
    <col min="5" max="5" width="13.75" customWidth="1"/>
    <col min="6" max="6" width="5" customWidth="1"/>
    <col min="7" max="7" width="12" bestFit="1" customWidth="1"/>
    <col min="8" max="8" width="46.25" customWidth="1"/>
    <col min="9" max="10" width="13.25" bestFit="1" customWidth="1"/>
    <col min="11" max="11" width="14.5" bestFit="1" customWidth="1"/>
    <col min="12" max="12" width="4.5" customWidth="1"/>
    <col min="13" max="13" width="12" bestFit="1" customWidth="1"/>
    <col min="14" max="14" width="29.375" customWidth="1"/>
    <col min="15" max="17" width="13.25" bestFit="1" customWidth="1"/>
    <col min="18" max="18" width="11.625" bestFit="1" customWidth="1"/>
  </cols>
  <sheetData>
    <row r="1" spans="1:17">
      <c r="A1" s="33" t="s">
        <v>372</v>
      </c>
      <c r="B1" s="175" t="s">
        <v>161</v>
      </c>
      <c r="C1" s="175"/>
      <c r="D1" s="175"/>
      <c r="E1" s="65">
        <f>K68+E68+Q37</f>
        <v>2846.4555500000024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  <c r="M5" s="88"/>
      <c r="N5" s="17" t="s">
        <v>6</v>
      </c>
      <c r="O5" s="6">
        <v>0</v>
      </c>
      <c r="P5" s="3">
        <v>0</v>
      </c>
      <c r="Q5" s="11"/>
    </row>
    <row r="6" spans="1:17">
      <c r="A6" s="88">
        <v>44791</v>
      </c>
      <c r="B6" s="4" t="s">
        <v>728</v>
      </c>
      <c r="C6" s="6"/>
      <c r="D6" s="10">
        <v>805.74666666666667</v>
      </c>
      <c r="E6" s="3">
        <f>ROUND(D5+D6-C6,2)</f>
        <v>805.75</v>
      </c>
      <c r="G6" s="88">
        <v>44762.000497685185</v>
      </c>
      <c r="H6" s="4" t="s">
        <v>399</v>
      </c>
      <c r="I6" s="6">
        <v>700</v>
      </c>
      <c r="J6" s="6"/>
      <c r="K6" s="3">
        <f>ROUND(J5+J6-I6,2)</f>
        <v>-700</v>
      </c>
      <c r="M6" s="88">
        <v>44868</v>
      </c>
      <c r="N6" s="4" t="s">
        <v>717</v>
      </c>
      <c r="O6" s="6"/>
      <c r="P6" s="6">
        <v>103.6</v>
      </c>
      <c r="Q6" s="3">
        <f>ROUND(P5+P6-O6,2)</f>
        <v>103.6</v>
      </c>
    </row>
    <row r="7" spans="1:17">
      <c r="A7" s="88">
        <v>44789.000497685185</v>
      </c>
      <c r="B7" s="4" t="s">
        <v>598</v>
      </c>
      <c r="C7" s="11"/>
      <c r="D7" s="10">
        <v>25.06</v>
      </c>
      <c r="E7" s="3">
        <f>ROUND(E6+D7-C7,2)</f>
        <v>830.81</v>
      </c>
      <c r="G7" s="88">
        <v>44767.000497685185</v>
      </c>
      <c r="H7" s="13" t="s">
        <v>400</v>
      </c>
      <c r="I7" s="11"/>
      <c r="J7" s="10">
        <v>700</v>
      </c>
      <c r="K7" s="3">
        <f>ROUND(K6+J7-I7,2)</f>
        <v>0</v>
      </c>
      <c r="M7" s="88">
        <v>44868</v>
      </c>
      <c r="N7" s="4" t="s">
        <v>718</v>
      </c>
      <c r="O7" s="11"/>
      <c r="P7" s="10">
        <v>351.97</v>
      </c>
      <c r="Q7" s="3">
        <f>ROUND(Q6+P7-O7,2)</f>
        <v>455.57</v>
      </c>
    </row>
    <row r="8" spans="1:17">
      <c r="A8" s="88">
        <v>44777</v>
      </c>
      <c r="B8" s="4" t="s">
        <v>597</v>
      </c>
      <c r="C8" s="11">
        <v>830.81</v>
      </c>
      <c r="D8" s="10"/>
      <c r="E8" s="3">
        <f t="shared" ref="E8:E21" si="0">ROUND(E7+D8-C8,2)</f>
        <v>0</v>
      </c>
      <c r="G8" s="88">
        <v>44776.000497685185</v>
      </c>
      <c r="H8" s="66" t="s">
        <v>399</v>
      </c>
      <c r="I8" s="6">
        <v>450</v>
      </c>
      <c r="J8" s="3"/>
      <c r="K8" s="3">
        <f t="shared" ref="K8:K26" si="1">ROUND(K7+J8-I8,2)</f>
        <v>-450</v>
      </c>
      <c r="M8" s="88">
        <v>44868</v>
      </c>
      <c r="N8" s="4" t="s">
        <v>727</v>
      </c>
      <c r="O8" s="11">
        <v>455.57</v>
      </c>
      <c r="P8" s="10"/>
      <c r="Q8" s="3">
        <f t="shared" ref="Q8:Q13" si="2">ROUND(Q7+P8-O8,2)</f>
        <v>0</v>
      </c>
    </row>
    <row r="9" spans="1:17">
      <c r="A9" s="88">
        <v>44819</v>
      </c>
      <c r="B9" s="4" t="s">
        <v>414</v>
      </c>
      <c r="C9" s="11"/>
      <c r="D9" s="10">
        <v>916.22</v>
      </c>
      <c r="E9" s="3">
        <f t="shared" si="0"/>
        <v>916.22</v>
      </c>
      <c r="G9" s="88">
        <v>44782.000497685185</v>
      </c>
      <c r="H9" s="4" t="s">
        <v>404</v>
      </c>
      <c r="I9" s="6"/>
      <c r="J9" s="3">
        <v>450</v>
      </c>
      <c r="K9" s="3">
        <f t="shared" si="1"/>
        <v>0</v>
      </c>
      <c r="M9" s="88">
        <v>44917</v>
      </c>
      <c r="N9" s="4" t="s">
        <v>719</v>
      </c>
      <c r="O9" s="6"/>
      <c r="P9" s="3">
        <v>450.21</v>
      </c>
      <c r="Q9" s="3">
        <f t="shared" si="2"/>
        <v>450.21</v>
      </c>
    </row>
    <row r="10" spans="1:17">
      <c r="A10" s="88">
        <v>44812.000497685185</v>
      </c>
      <c r="B10" s="4" t="s">
        <v>422</v>
      </c>
      <c r="C10" s="11">
        <v>1186.8499999999999</v>
      </c>
      <c r="D10" s="10"/>
      <c r="E10" s="3">
        <f t="shared" si="0"/>
        <v>-270.63</v>
      </c>
      <c r="G10" s="88">
        <v>44790.000497685185</v>
      </c>
      <c r="H10" s="66" t="s">
        <v>399</v>
      </c>
      <c r="I10" s="6">
        <v>350</v>
      </c>
      <c r="J10" s="3"/>
      <c r="K10" s="3">
        <f t="shared" si="1"/>
        <v>-350</v>
      </c>
      <c r="M10" s="88">
        <v>44917</v>
      </c>
      <c r="N10" s="4" t="s">
        <v>720</v>
      </c>
      <c r="O10" s="6"/>
      <c r="P10" s="3">
        <v>748.86</v>
      </c>
      <c r="Q10" s="3">
        <f t="shared" si="2"/>
        <v>1199.07</v>
      </c>
    </row>
    <row r="11" spans="1:17">
      <c r="A11" s="88">
        <v>44823.000497685185</v>
      </c>
      <c r="B11" s="4" t="s">
        <v>423</v>
      </c>
      <c r="C11" s="11"/>
      <c r="D11" s="10">
        <v>270.63</v>
      </c>
      <c r="E11" s="3">
        <f t="shared" si="0"/>
        <v>0</v>
      </c>
      <c r="G11" s="88">
        <v>44795.000497685185</v>
      </c>
      <c r="H11" s="4" t="s">
        <v>401</v>
      </c>
      <c r="I11" s="6">
        <v>250</v>
      </c>
      <c r="J11" s="3"/>
      <c r="K11" s="3">
        <f t="shared" si="1"/>
        <v>-600</v>
      </c>
      <c r="M11" s="88">
        <v>44916</v>
      </c>
      <c r="N11" s="4" t="s">
        <v>726</v>
      </c>
      <c r="O11" s="6">
        <v>1199.07</v>
      </c>
      <c r="P11" s="3"/>
      <c r="Q11" s="3">
        <f t="shared" si="2"/>
        <v>0</v>
      </c>
    </row>
    <row r="12" spans="1:17">
      <c r="A12" s="88">
        <v>44848</v>
      </c>
      <c r="B12" s="4" t="s">
        <v>424</v>
      </c>
      <c r="C12" s="11"/>
      <c r="D12" s="10">
        <v>1403.3333333333333</v>
      </c>
      <c r="E12" s="3">
        <f t="shared" si="0"/>
        <v>1403.33</v>
      </c>
      <c r="G12" s="88">
        <v>44795.000497685185</v>
      </c>
      <c r="H12" s="66" t="s">
        <v>400</v>
      </c>
      <c r="I12" s="6"/>
      <c r="J12" s="3">
        <v>350</v>
      </c>
      <c r="K12" s="3">
        <f t="shared" si="1"/>
        <v>-250</v>
      </c>
      <c r="M12" s="88">
        <v>44937</v>
      </c>
      <c r="N12" s="4" t="s">
        <v>721</v>
      </c>
      <c r="O12" s="6"/>
      <c r="P12" s="3">
        <v>956.43</v>
      </c>
      <c r="Q12" s="3">
        <f t="shared" si="2"/>
        <v>956.43</v>
      </c>
    </row>
    <row r="13" spans="1:17">
      <c r="A13" s="88">
        <v>44844</v>
      </c>
      <c r="B13" s="5" t="s">
        <v>426</v>
      </c>
      <c r="C13" s="6">
        <v>496.4</v>
      </c>
      <c r="D13" s="10"/>
      <c r="E13" s="3">
        <f t="shared" si="0"/>
        <v>906.93</v>
      </c>
      <c r="G13" s="88">
        <v>44797.000497685185</v>
      </c>
      <c r="H13" s="4" t="s">
        <v>402</v>
      </c>
      <c r="I13" s="6">
        <v>300</v>
      </c>
      <c r="J13" s="3"/>
      <c r="K13" s="3">
        <f t="shared" si="1"/>
        <v>-550</v>
      </c>
      <c r="M13" s="88">
        <v>44937</v>
      </c>
      <c r="N13" s="4" t="s">
        <v>722</v>
      </c>
      <c r="O13" s="6"/>
      <c r="P13" s="3">
        <v>1173.27</v>
      </c>
      <c r="Q13" s="3">
        <f t="shared" si="2"/>
        <v>2129.6999999999998</v>
      </c>
    </row>
    <row r="14" spans="1:17">
      <c r="A14" s="88">
        <v>44841</v>
      </c>
      <c r="B14" s="5" t="s">
        <v>599</v>
      </c>
      <c r="C14" s="6">
        <v>906.93</v>
      </c>
      <c r="D14" s="10"/>
      <c r="E14" s="3">
        <f t="shared" si="0"/>
        <v>0</v>
      </c>
      <c r="G14" s="88">
        <v>44803.000497685185</v>
      </c>
      <c r="H14" s="4" t="s">
        <v>403</v>
      </c>
      <c r="I14" s="6"/>
      <c r="J14" s="3">
        <v>250</v>
      </c>
      <c r="K14" s="3">
        <f t="shared" si="1"/>
        <v>-300</v>
      </c>
      <c r="M14" s="63"/>
      <c r="N14" s="64" t="s">
        <v>676</v>
      </c>
      <c r="O14" s="111">
        <f>SUM(O5:O13)</f>
        <v>1654.6399999999999</v>
      </c>
      <c r="P14" s="111">
        <f>SUM(P5:P13)</f>
        <v>3784.3399999999997</v>
      </c>
      <c r="Q14" s="65">
        <f>P14-O14</f>
        <v>2129.6999999999998</v>
      </c>
    </row>
    <row r="15" spans="1:17">
      <c r="A15" s="88">
        <v>44875</v>
      </c>
      <c r="B15" s="4" t="s">
        <v>425</v>
      </c>
      <c r="C15" s="6"/>
      <c r="D15" s="10">
        <v>1213.33</v>
      </c>
      <c r="E15" s="3">
        <f t="shared" si="0"/>
        <v>1213.33</v>
      </c>
      <c r="G15" s="88">
        <v>44806.000497685185</v>
      </c>
      <c r="H15" s="4" t="s">
        <v>400</v>
      </c>
      <c r="I15" s="6"/>
      <c r="J15" s="3">
        <v>300</v>
      </c>
      <c r="K15" s="3">
        <f t="shared" si="1"/>
        <v>0</v>
      </c>
      <c r="M15" s="88"/>
      <c r="N15" s="55" t="s">
        <v>619</v>
      </c>
      <c r="O15" s="55"/>
      <c r="P15" s="109">
        <f>Q14</f>
        <v>2129.6999999999998</v>
      </c>
      <c r="Q15" s="11"/>
    </row>
    <row r="16" spans="1:17">
      <c r="A16" s="88">
        <v>44873</v>
      </c>
      <c r="B16" s="4" t="s">
        <v>427</v>
      </c>
      <c r="C16" s="6">
        <v>306.39999999999998</v>
      </c>
      <c r="D16" s="10"/>
      <c r="E16" s="3">
        <f t="shared" si="0"/>
        <v>906.93</v>
      </c>
      <c r="G16" s="88">
        <v>44837.000497685185</v>
      </c>
      <c r="H16" s="4" t="s">
        <v>399</v>
      </c>
      <c r="I16" s="6">
        <v>800</v>
      </c>
      <c r="J16" s="3"/>
      <c r="K16" s="3">
        <f t="shared" si="1"/>
        <v>-800</v>
      </c>
      <c r="M16" s="88">
        <v>44956</v>
      </c>
      <c r="N16" s="4" t="s">
        <v>704</v>
      </c>
      <c r="O16" s="6">
        <v>1000</v>
      </c>
      <c r="P16" s="3"/>
      <c r="Q16" s="3">
        <f>ROUND(P15+P16-O16,2)</f>
        <v>1129.7</v>
      </c>
    </row>
    <row r="17" spans="1:18">
      <c r="A17" s="88">
        <v>44873</v>
      </c>
      <c r="B17" s="4" t="s">
        <v>600</v>
      </c>
      <c r="C17" s="6">
        <v>906.93</v>
      </c>
      <c r="D17" s="10"/>
      <c r="E17" s="3">
        <f t="shared" si="0"/>
        <v>0</v>
      </c>
      <c r="G17" s="88">
        <v>44847.000497685185</v>
      </c>
      <c r="H17" s="4" t="s">
        <v>405</v>
      </c>
      <c r="I17" s="6"/>
      <c r="J17" s="3">
        <v>800</v>
      </c>
      <c r="K17" s="3">
        <f t="shared" si="1"/>
        <v>0</v>
      </c>
      <c r="M17" s="88">
        <v>44965</v>
      </c>
      <c r="N17" s="4" t="s">
        <v>723</v>
      </c>
      <c r="O17" s="6"/>
      <c r="P17" s="3">
        <v>216.59</v>
      </c>
      <c r="Q17" s="3">
        <f>ROUND(Q16+P17-O17,2)</f>
        <v>1346.29</v>
      </c>
    </row>
    <row r="18" spans="1:18">
      <c r="A18" s="88">
        <v>44909</v>
      </c>
      <c r="B18" s="4" t="s">
        <v>439</v>
      </c>
      <c r="C18" s="6"/>
      <c r="D18" s="10">
        <v>1500</v>
      </c>
      <c r="E18" s="3">
        <f t="shared" si="0"/>
        <v>1500</v>
      </c>
      <c r="G18" s="88">
        <v>44855.000497685185</v>
      </c>
      <c r="H18" s="4" t="s">
        <v>399</v>
      </c>
      <c r="I18" s="6">
        <v>800</v>
      </c>
      <c r="J18" s="3"/>
      <c r="K18" s="3">
        <f t="shared" si="1"/>
        <v>-800</v>
      </c>
      <c r="M18" s="88">
        <v>44965</v>
      </c>
      <c r="N18" s="4" t="s">
        <v>724</v>
      </c>
      <c r="O18" s="6"/>
      <c r="P18" s="3">
        <v>5.88</v>
      </c>
      <c r="Q18" s="3">
        <f t="shared" ref="Q18:Q33" si="3">ROUND(Q17+P18-O18,2)</f>
        <v>1352.17</v>
      </c>
    </row>
    <row r="19" spans="1:18">
      <c r="A19" s="88">
        <v>44900</v>
      </c>
      <c r="B19" s="4" t="s">
        <v>428</v>
      </c>
      <c r="C19" s="6">
        <v>906.93</v>
      </c>
      <c r="D19" s="10"/>
      <c r="E19" s="3">
        <f t="shared" si="0"/>
        <v>593.07000000000005</v>
      </c>
      <c r="G19" s="88">
        <v>44868.000497685185</v>
      </c>
      <c r="H19" s="4" t="s">
        <v>406</v>
      </c>
      <c r="I19" s="6"/>
      <c r="J19" s="3">
        <v>800</v>
      </c>
      <c r="K19" s="3">
        <f t="shared" si="1"/>
        <v>0</v>
      </c>
      <c r="M19" s="88">
        <v>44967</v>
      </c>
      <c r="N19" s="4" t="s">
        <v>725</v>
      </c>
      <c r="O19" s="6"/>
      <c r="P19" s="3">
        <v>1284.71</v>
      </c>
      <c r="Q19" s="3">
        <f t="shared" si="3"/>
        <v>2636.88</v>
      </c>
    </row>
    <row r="20" spans="1:18">
      <c r="A20" s="88">
        <v>44902</v>
      </c>
      <c r="B20" s="4" t="s">
        <v>620</v>
      </c>
      <c r="C20" s="6">
        <v>593.07000000000005</v>
      </c>
      <c r="D20" s="10"/>
      <c r="E20" s="3">
        <f t="shared" si="0"/>
        <v>0</v>
      </c>
      <c r="G20" s="88">
        <v>44876.000497685185</v>
      </c>
      <c r="H20" s="4" t="s">
        <v>399</v>
      </c>
      <c r="I20" s="6">
        <v>600</v>
      </c>
      <c r="J20" s="3"/>
      <c r="K20" s="3">
        <f t="shared" si="1"/>
        <v>-600</v>
      </c>
      <c r="M20" s="88">
        <v>44964</v>
      </c>
      <c r="N20" s="4" t="s">
        <v>739</v>
      </c>
      <c r="O20" s="6">
        <v>1100</v>
      </c>
      <c r="P20" s="3"/>
      <c r="Q20" s="3">
        <f t="shared" si="3"/>
        <v>1536.88</v>
      </c>
    </row>
    <row r="21" spans="1:18">
      <c r="A21" s="88">
        <v>44935</v>
      </c>
      <c r="B21" s="4" t="s">
        <v>621</v>
      </c>
      <c r="C21" s="6"/>
      <c r="D21" s="10">
        <v>1472.81</v>
      </c>
      <c r="E21" s="3">
        <f t="shared" si="0"/>
        <v>1472.81</v>
      </c>
      <c r="G21" s="88">
        <v>44880.000497685185</v>
      </c>
      <c r="H21" s="4" t="s">
        <v>399</v>
      </c>
      <c r="I21" s="6">
        <v>650</v>
      </c>
      <c r="J21" s="3"/>
      <c r="K21" s="3">
        <f t="shared" si="1"/>
        <v>-1250</v>
      </c>
      <c r="M21" s="88">
        <v>44984</v>
      </c>
      <c r="N21" s="4" t="s">
        <v>779</v>
      </c>
      <c r="O21" s="6">
        <v>1536.88</v>
      </c>
      <c r="P21" s="3"/>
      <c r="Q21" s="3">
        <f t="shared" si="3"/>
        <v>0</v>
      </c>
    </row>
    <row r="22" spans="1:18">
      <c r="A22" s="63"/>
      <c r="B22" s="64" t="s">
        <v>676</v>
      </c>
      <c r="C22" s="111">
        <f>SUM(C5:C21)</f>
        <v>6134.32</v>
      </c>
      <c r="D22" s="111">
        <f>SUM(D5:D21)</f>
        <v>7607.1299999999992</v>
      </c>
      <c r="E22" s="65">
        <f>D22-C22</f>
        <v>1472.8099999999995</v>
      </c>
      <c r="G22" s="88">
        <v>44887.000497685185</v>
      </c>
      <c r="H22" s="4" t="s">
        <v>399</v>
      </c>
      <c r="I22" s="6">
        <v>350</v>
      </c>
      <c r="J22" s="3"/>
      <c r="K22" s="3">
        <f t="shared" si="1"/>
        <v>-1600</v>
      </c>
      <c r="M22" s="88">
        <v>44995</v>
      </c>
      <c r="N22" s="4" t="s">
        <v>851</v>
      </c>
      <c r="O22" s="6"/>
      <c r="P22" s="3">
        <v>1040.92</v>
      </c>
      <c r="Q22" s="3">
        <f t="shared" si="3"/>
        <v>1040.92</v>
      </c>
    </row>
    <row r="23" spans="1:18">
      <c r="A23" s="55"/>
      <c r="B23" s="55" t="s">
        <v>619</v>
      </c>
      <c r="C23" s="55"/>
      <c r="D23" s="109">
        <f>E22</f>
        <v>1472.8099999999995</v>
      </c>
      <c r="E23" s="11"/>
      <c r="G23" s="88">
        <v>44887.000497685185</v>
      </c>
      <c r="H23" s="4" t="s">
        <v>674</v>
      </c>
      <c r="I23" s="6"/>
      <c r="J23" s="3">
        <v>1250</v>
      </c>
      <c r="K23" s="3">
        <f t="shared" si="1"/>
        <v>-350</v>
      </c>
      <c r="M23" s="88">
        <v>45026</v>
      </c>
      <c r="N23" s="4" t="s">
        <v>895</v>
      </c>
      <c r="O23" s="6"/>
      <c r="P23" s="3">
        <v>933.81</v>
      </c>
      <c r="Q23" s="3">
        <f t="shared" si="3"/>
        <v>1974.73</v>
      </c>
    </row>
    <row r="24" spans="1:18">
      <c r="A24" s="88">
        <v>44931</v>
      </c>
      <c r="B24" s="4" t="s">
        <v>632</v>
      </c>
      <c r="C24" s="6">
        <v>906.93</v>
      </c>
      <c r="D24" s="3"/>
      <c r="E24" s="3">
        <f>ROUND(D23+D24-C24,2)</f>
        <v>565.88</v>
      </c>
      <c r="G24" s="88">
        <v>44895.000497685185</v>
      </c>
      <c r="H24" s="4" t="s">
        <v>407</v>
      </c>
      <c r="I24" s="6"/>
      <c r="J24" s="3">
        <v>350</v>
      </c>
      <c r="K24" s="3">
        <f t="shared" si="1"/>
        <v>0</v>
      </c>
      <c r="M24" s="88">
        <v>45065</v>
      </c>
      <c r="N24" s="4" t="s">
        <v>1016</v>
      </c>
      <c r="O24" s="6"/>
      <c r="P24" s="3">
        <v>979.23</v>
      </c>
      <c r="Q24" s="3">
        <f t="shared" si="3"/>
        <v>2953.96</v>
      </c>
    </row>
    <row r="25" spans="1:18">
      <c r="A25" s="88">
        <v>44937</v>
      </c>
      <c r="B25" s="4" t="s">
        <v>665</v>
      </c>
      <c r="C25" s="6">
        <v>565.87999999999954</v>
      </c>
      <c r="D25" s="3"/>
      <c r="E25" s="3">
        <f>ROUND(E24+D25-C25,2)</f>
        <v>0</v>
      </c>
      <c r="G25" s="88">
        <v>44907</v>
      </c>
      <c r="H25" s="4" t="s">
        <v>580</v>
      </c>
      <c r="I25" s="6">
        <v>400</v>
      </c>
      <c r="J25" s="3"/>
      <c r="K25" s="3">
        <f t="shared" si="1"/>
        <v>-400</v>
      </c>
      <c r="M25" s="88">
        <v>45089</v>
      </c>
      <c r="N25" s="4" t="s">
        <v>1051</v>
      </c>
      <c r="O25" s="6"/>
      <c r="P25" s="3">
        <v>1018.72</v>
      </c>
      <c r="Q25" s="3">
        <f t="shared" si="3"/>
        <v>3972.68</v>
      </c>
    </row>
    <row r="26" spans="1:18">
      <c r="A26" s="88">
        <v>44938</v>
      </c>
      <c r="B26" s="4" t="s">
        <v>672</v>
      </c>
      <c r="C26" s="6"/>
      <c r="D26" s="3">
        <v>906.93</v>
      </c>
      <c r="E26" s="3">
        <f t="shared" ref="E26:E55" si="4">ROUND(E25+D26-C26,2)</f>
        <v>906.93</v>
      </c>
      <c r="G26" s="88">
        <v>44917</v>
      </c>
      <c r="H26" s="4" t="s">
        <v>607</v>
      </c>
      <c r="I26" s="6"/>
      <c r="J26" s="3">
        <v>400</v>
      </c>
      <c r="K26" s="3">
        <f t="shared" si="1"/>
        <v>0</v>
      </c>
      <c r="M26" s="88">
        <v>45110</v>
      </c>
      <c r="N26" s="4" t="s">
        <v>1106</v>
      </c>
      <c r="O26" s="6">
        <v>1000</v>
      </c>
      <c r="P26" s="3"/>
      <c r="Q26" s="3">
        <f t="shared" si="3"/>
        <v>2972.68</v>
      </c>
    </row>
    <row r="27" spans="1:18">
      <c r="A27" s="88">
        <v>44943</v>
      </c>
      <c r="B27" s="4" t="s">
        <v>682</v>
      </c>
      <c r="C27" s="6">
        <v>906.93</v>
      </c>
      <c r="D27" s="3"/>
      <c r="E27" s="3">
        <f t="shared" si="4"/>
        <v>0</v>
      </c>
      <c r="G27" s="63"/>
      <c r="H27" s="64" t="s">
        <v>676</v>
      </c>
      <c r="I27" s="111">
        <f>SUM(I5:I26)</f>
        <v>5650</v>
      </c>
      <c r="J27" s="111">
        <f>SUM(J5:J26)</f>
        <v>5650</v>
      </c>
      <c r="K27" s="65">
        <f>J27-I27</f>
        <v>0</v>
      </c>
      <c r="M27" s="88">
        <v>45121</v>
      </c>
      <c r="N27" s="4" t="s">
        <v>1117</v>
      </c>
      <c r="O27" s="6"/>
      <c r="P27" s="3">
        <v>1187.61175</v>
      </c>
      <c r="Q27" s="3">
        <f t="shared" si="3"/>
        <v>4160.29</v>
      </c>
    </row>
    <row r="28" spans="1:18">
      <c r="A28" s="88">
        <v>44963</v>
      </c>
      <c r="B28" s="4" t="s">
        <v>695</v>
      </c>
      <c r="C28" s="6"/>
      <c r="D28" s="3">
        <v>1401.66</v>
      </c>
      <c r="E28" s="3">
        <f t="shared" si="4"/>
        <v>1401.66</v>
      </c>
      <c r="G28" s="55"/>
      <c r="H28" s="55" t="s">
        <v>619</v>
      </c>
      <c r="I28" s="6"/>
      <c r="J28" s="6">
        <f>K27</f>
        <v>0</v>
      </c>
      <c r="K28" s="11"/>
      <c r="M28" s="88">
        <v>45128</v>
      </c>
      <c r="N28" s="4" t="s">
        <v>1106</v>
      </c>
      <c r="O28" s="6">
        <v>5000</v>
      </c>
      <c r="P28" s="3"/>
      <c r="Q28" s="3">
        <f t="shared" si="3"/>
        <v>-839.71</v>
      </c>
    </row>
    <row r="29" spans="1:18">
      <c r="A29" s="88">
        <v>44963</v>
      </c>
      <c r="B29" s="4" t="s">
        <v>729</v>
      </c>
      <c r="C29" s="6">
        <v>406.36</v>
      </c>
      <c r="D29" s="3"/>
      <c r="E29" s="3">
        <f t="shared" si="4"/>
        <v>995.3</v>
      </c>
      <c r="G29" s="88">
        <v>44931</v>
      </c>
      <c r="H29" s="55" t="s">
        <v>655</v>
      </c>
      <c r="I29" s="6">
        <v>200</v>
      </c>
      <c r="J29" s="6"/>
      <c r="K29" s="3">
        <f>ROUND(J28+J29-I29,2)</f>
        <v>-200</v>
      </c>
      <c r="M29" s="88">
        <v>45152</v>
      </c>
      <c r="N29" s="4" t="s">
        <v>1183</v>
      </c>
      <c r="O29" s="6"/>
      <c r="P29" s="3">
        <v>1004.52</v>
      </c>
      <c r="Q29" s="3">
        <f t="shared" si="3"/>
        <v>164.81</v>
      </c>
    </row>
    <row r="30" spans="1:18">
      <c r="A30" s="88">
        <v>44963</v>
      </c>
      <c r="B30" s="4" t="s">
        <v>731</v>
      </c>
      <c r="C30" s="6">
        <v>976.97</v>
      </c>
      <c r="D30" s="3"/>
      <c r="E30" s="3">
        <f t="shared" si="4"/>
        <v>18.329999999999998</v>
      </c>
      <c r="G30" s="88">
        <v>44937</v>
      </c>
      <c r="H30" s="55" t="s">
        <v>657</v>
      </c>
      <c r="I30" s="6"/>
      <c r="J30" s="6">
        <v>200</v>
      </c>
      <c r="K30" s="3">
        <f>ROUND(K29+J30-I30,2)</f>
        <v>0</v>
      </c>
      <c r="M30" s="88">
        <v>45190</v>
      </c>
      <c r="N30" s="4" t="s">
        <v>1266</v>
      </c>
      <c r="O30" s="6"/>
      <c r="P30" s="3">
        <v>1090.79</v>
      </c>
      <c r="Q30" s="3">
        <f t="shared" si="3"/>
        <v>1255.5999999999999</v>
      </c>
    </row>
    <row r="31" spans="1:18" s="9" customFormat="1" ht="27">
      <c r="A31" s="102">
        <v>44965</v>
      </c>
      <c r="B31" s="12" t="s">
        <v>735</v>
      </c>
      <c r="C31" s="11">
        <v>18.329999999999998</v>
      </c>
      <c r="D31" s="10"/>
      <c r="E31" s="10">
        <f t="shared" si="4"/>
        <v>0</v>
      </c>
      <c r="G31" s="102">
        <v>44939</v>
      </c>
      <c r="H31" s="174" t="s">
        <v>660</v>
      </c>
      <c r="I31" s="11">
        <v>300</v>
      </c>
      <c r="J31" s="11"/>
      <c r="K31" s="10">
        <f t="shared" ref="K31:K60" si="5">ROUND(K30+J31-I31,2)</f>
        <v>-300</v>
      </c>
      <c r="M31" s="102">
        <v>45194</v>
      </c>
      <c r="N31" s="4" t="s">
        <v>1278</v>
      </c>
      <c r="O31" s="11">
        <v>750</v>
      </c>
      <c r="P31" s="10"/>
      <c r="Q31" s="3">
        <f t="shared" si="3"/>
        <v>505.6</v>
      </c>
      <c r="R31"/>
    </row>
    <row r="32" spans="1:18">
      <c r="A32" s="88">
        <v>44992</v>
      </c>
      <c r="B32" s="4" t="s">
        <v>812</v>
      </c>
      <c r="C32" s="6"/>
      <c r="D32" s="3">
        <v>1500</v>
      </c>
      <c r="E32" s="3">
        <f t="shared" si="4"/>
        <v>1500</v>
      </c>
      <c r="G32" s="88">
        <v>44946</v>
      </c>
      <c r="H32" s="4" t="s">
        <v>687</v>
      </c>
      <c r="I32" s="6"/>
      <c r="J32" s="6">
        <v>300</v>
      </c>
      <c r="K32" s="3">
        <f t="shared" si="5"/>
        <v>0</v>
      </c>
      <c r="M32" s="88">
        <v>45225</v>
      </c>
      <c r="N32" s="4" t="s">
        <v>1316</v>
      </c>
      <c r="O32" s="6"/>
      <c r="P32" s="3">
        <v>1452.34</v>
      </c>
      <c r="Q32" s="3">
        <f t="shared" si="3"/>
        <v>1957.94</v>
      </c>
    </row>
    <row r="33" spans="1:18">
      <c r="A33" s="88">
        <v>44991</v>
      </c>
      <c r="B33" s="4" t="s">
        <v>864</v>
      </c>
      <c r="C33" s="6">
        <v>1210.43</v>
      </c>
      <c r="D33" s="3"/>
      <c r="E33" s="3">
        <f t="shared" si="4"/>
        <v>289.57</v>
      </c>
      <c r="G33" s="88">
        <v>44958</v>
      </c>
      <c r="H33" s="4" t="s">
        <v>399</v>
      </c>
      <c r="I33" s="6">
        <v>300</v>
      </c>
      <c r="J33" s="6"/>
      <c r="K33" s="3">
        <f t="shared" si="5"/>
        <v>-300</v>
      </c>
      <c r="M33" s="88">
        <v>45245</v>
      </c>
      <c r="N33" s="4" t="s">
        <v>1362</v>
      </c>
      <c r="O33" s="6"/>
      <c r="P33" s="3">
        <v>888.51379999999995</v>
      </c>
      <c r="Q33" s="3">
        <f t="shared" si="3"/>
        <v>2846.45</v>
      </c>
    </row>
    <row r="34" spans="1:18" ht="27">
      <c r="A34" s="88">
        <v>45033</v>
      </c>
      <c r="B34" s="4" t="s">
        <v>931</v>
      </c>
      <c r="C34" s="6">
        <v>289.57</v>
      </c>
      <c r="D34" s="3"/>
      <c r="E34" s="3">
        <f t="shared" si="4"/>
        <v>0</v>
      </c>
      <c r="G34" s="88">
        <v>44959</v>
      </c>
      <c r="H34" s="14" t="s">
        <v>702</v>
      </c>
      <c r="I34" s="6">
        <v>750</v>
      </c>
      <c r="J34" s="6"/>
      <c r="K34" s="3">
        <f t="shared" si="5"/>
        <v>-1050</v>
      </c>
      <c r="M34" s="88"/>
      <c r="N34" s="4"/>
      <c r="O34" s="6"/>
      <c r="P34" s="3"/>
      <c r="Q34" s="3"/>
    </row>
    <row r="35" spans="1:18" ht="27">
      <c r="A35" s="88">
        <v>45051</v>
      </c>
      <c r="B35" s="4" t="s">
        <v>951</v>
      </c>
      <c r="C35" s="6"/>
      <c r="D35" s="3">
        <v>1386.67</v>
      </c>
      <c r="E35" s="3">
        <f t="shared" si="4"/>
        <v>1386.67</v>
      </c>
      <c r="G35" s="88">
        <v>44963</v>
      </c>
      <c r="H35" s="14" t="s">
        <v>742</v>
      </c>
      <c r="I35" s="6"/>
      <c r="J35" s="6">
        <v>750</v>
      </c>
      <c r="K35" s="3">
        <f t="shared" si="5"/>
        <v>-300</v>
      </c>
      <c r="M35" s="88"/>
      <c r="N35" s="4"/>
      <c r="O35" s="6"/>
      <c r="P35" s="3"/>
      <c r="Q35" s="3"/>
    </row>
    <row r="36" spans="1:18">
      <c r="A36" s="88">
        <v>45051</v>
      </c>
      <c r="B36" s="4" t="s">
        <v>952</v>
      </c>
      <c r="C36" s="6">
        <v>1017.53</v>
      </c>
      <c r="D36" s="3"/>
      <c r="E36" s="3">
        <f t="shared" si="4"/>
        <v>369.14</v>
      </c>
      <c r="G36" s="88">
        <v>44964</v>
      </c>
      <c r="H36" s="14" t="s">
        <v>745</v>
      </c>
      <c r="I36" s="6"/>
      <c r="J36" s="6">
        <v>300</v>
      </c>
      <c r="K36" s="3">
        <f t="shared" si="5"/>
        <v>0</v>
      </c>
      <c r="M36" s="88"/>
      <c r="N36" s="4"/>
      <c r="O36" s="6"/>
      <c r="P36" s="3"/>
      <c r="Q36" s="3"/>
    </row>
    <row r="37" spans="1:18">
      <c r="A37" s="88">
        <v>45051</v>
      </c>
      <c r="B37" s="4" t="s">
        <v>999</v>
      </c>
      <c r="C37" s="6">
        <v>369.14</v>
      </c>
      <c r="D37" s="3"/>
      <c r="E37" s="3">
        <f t="shared" si="4"/>
        <v>0</v>
      </c>
      <c r="G37" s="88">
        <v>44972</v>
      </c>
      <c r="H37" s="14" t="s">
        <v>399</v>
      </c>
      <c r="I37" s="6">
        <v>300</v>
      </c>
      <c r="J37" s="6"/>
      <c r="K37" s="3">
        <f t="shared" si="5"/>
        <v>-300</v>
      </c>
      <c r="L37" s="115"/>
      <c r="M37" s="113"/>
      <c r="N37" s="113"/>
      <c r="O37" s="114">
        <f>SUM(O15:O36)</f>
        <v>10386.880000000001</v>
      </c>
      <c r="P37" s="114">
        <f>SUM(P15:P36)</f>
        <v>13233.335550000003</v>
      </c>
      <c r="Q37" s="114">
        <f>P37-O37</f>
        <v>2846.4555500000024</v>
      </c>
      <c r="R37" s="115"/>
    </row>
    <row r="38" spans="1:18">
      <c r="A38" s="88">
        <v>45085</v>
      </c>
      <c r="B38" s="4" t="s">
        <v>1035</v>
      </c>
      <c r="C38" s="6"/>
      <c r="D38" s="3">
        <v>1650</v>
      </c>
      <c r="E38" s="3">
        <f t="shared" si="4"/>
        <v>1650</v>
      </c>
      <c r="G38" s="88">
        <v>44977</v>
      </c>
      <c r="H38" s="14" t="s">
        <v>777</v>
      </c>
      <c r="I38" s="6"/>
      <c r="J38" s="6">
        <v>300</v>
      </c>
      <c r="K38" s="3">
        <f t="shared" si="5"/>
        <v>0</v>
      </c>
    </row>
    <row r="39" spans="1:18">
      <c r="A39" s="88">
        <v>45082</v>
      </c>
      <c r="B39" s="4" t="s">
        <v>1040</v>
      </c>
      <c r="C39" s="6">
        <v>412.44</v>
      </c>
      <c r="D39" s="3"/>
      <c r="E39" s="3">
        <f t="shared" si="4"/>
        <v>1237.56</v>
      </c>
      <c r="G39" s="88">
        <v>45028</v>
      </c>
      <c r="H39" s="14" t="s">
        <v>399</v>
      </c>
      <c r="I39" s="6">
        <v>200</v>
      </c>
      <c r="J39" s="6"/>
      <c r="K39" s="3">
        <f t="shared" si="5"/>
        <v>-200</v>
      </c>
    </row>
    <row r="40" spans="1:18">
      <c r="A40" s="88">
        <v>45083</v>
      </c>
      <c r="B40" s="4" t="s">
        <v>1046</v>
      </c>
      <c r="C40" s="6">
        <v>1237.56</v>
      </c>
      <c r="D40" s="3"/>
      <c r="E40" s="3">
        <f t="shared" si="4"/>
        <v>0</v>
      </c>
      <c r="G40" s="88">
        <v>45033</v>
      </c>
      <c r="H40" s="14" t="s">
        <v>932</v>
      </c>
      <c r="I40" s="6"/>
      <c r="J40" s="6">
        <v>200</v>
      </c>
      <c r="K40" s="3">
        <f t="shared" si="5"/>
        <v>0</v>
      </c>
    </row>
    <row r="41" spans="1:18">
      <c r="A41" s="88">
        <v>45117</v>
      </c>
      <c r="B41" s="4" t="s">
        <v>1087</v>
      </c>
      <c r="C41" s="6"/>
      <c r="D41" s="3">
        <v>1600</v>
      </c>
      <c r="E41" s="3">
        <f t="shared" si="4"/>
        <v>1600</v>
      </c>
      <c r="G41" s="88">
        <v>45034</v>
      </c>
      <c r="H41" s="14" t="s">
        <v>399</v>
      </c>
      <c r="I41" s="6">
        <v>300</v>
      </c>
      <c r="J41" s="6"/>
      <c r="K41" s="3">
        <f t="shared" si="5"/>
        <v>-300</v>
      </c>
    </row>
    <row r="42" spans="1:18">
      <c r="A42" s="88">
        <v>45112</v>
      </c>
      <c r="B42" s="4" t="s">
        <v>1099</v>
      </c>
      <c r="C42" s="6">
        <v>1237.56</v>
      </c>
      <c r="D42" s="3"/>
      <c r="E42" s="3">
        <f t="shared" si="4"/>
        <v>362.44</v>
      </c>
      <c r="G42" s="88">
        <v>45041</v>
      </c>
      <c r="H42" s="14" t="s">
        <v>938</v>
      </c>
      <c r="I42" s="6"/>
      <c r="J42" s="6">
        <v>300</v>
      </c>
      <c r="K42" s="3">
        <f t="shared" si="5"/>
        <v>0</v>
      </c>
    </row>
    <row r="43" spans="1:18">
      <c r="A43" s="88">
        <v>45113</v>
      </c>
      <c r="B43" s="4" t="s">
        <v>1104</v>
      </c>
      <c r="C43" s="6">
        <v>362.44</v>
      </c>
      <c r="D43" s="3"/>
      <c r="E43" s="3">
        <f t="shared" si="4"/>
        <v>0</v>
      </c>
      <c r="G43" s="88">
        <v>45041</v>
      </c>
      <c r="H43" s="14" t="s">
        <v>399</v>
      </c>
      <c r="I43" s="6">
        <v>500</v>
      </c>
      <c r="J43" s="6"/>
      <c r="K43" s="3">
        <f t="shared" si="5"/>
        <v>-500</v>
      </c>
    </row>
    <row r="44" spans="1:18">
      <c r="A44" s="88">
        <v>45145</v>
      </c>
      <c r="B44" s="4" t="s">
        <v>1156</v>
      </c>
      <c r="C44" s="6"/>
      <c r="D44" s="3">
        <v>1600</v>
      </c>
      <c r="E44" s="3">
        <f t="shared" si="4"/>
        <v>1600</v>
      </c>
      <c r="G44" s="88">
        <v>45056</v>
      </c>
      <c r="H44" s="14" t="s">
        <v>399</v>
      </c>
      <c r="I44" s="6">
        <v>300</v>
      </c>
      <c r="J44" s="6"/>
      <c r="K44" s="3">
        <f t="shared" si="5"/>
        <v>-800</v>
      </c>
    </row>
    <row r="45" spans="1:18">
      <c r="A45" s="88">
        <v>45145</v>
      </c>
      <c r="B45" s="4" t="s">
        <v>1168</v>
      </c>
      <c r="C45" s="6">
        <v>1237.56</v>
      </c>
      <c r="D45" s="3"/>
      <c r="E45" s="3">
        <f t="shared" si="4"/>
        <v>362.44</v>
      </c>
      <c r="G45" s="88">
        <v>45062</v>
      </c>
      <c r="H45" s="14" t="s">
        <v>1020</v>
      </c>
      <c r="I45" s="6"/>
      <c r="J45" s="6">
        <v>300</v>
      </c>
      <c r="K45" s="3">
        <f t="shared" si="5"/>
        <v>-500</v>
      </c>
    </row>
    <row r="46" spans="1:18">
      <c r="A46" s="88">
        <v>45145</v>
      </c>
      <c r="B46" s="4" t="s">
        <v>1240</v>
      </c>
      <c r="C46" s="6">
        <v>362.44</v>
      </c>
      <c r="D46" s="3"/>
      <c r="E46" s="3">
        <f t="shared" si="4"/>
        <v>0</v>
      </c>
      <c r="G46" s="88">
        <v>45082</v>
      </c>
      <c r="H46" s="14" t="s">
        <v>1059</v>
      </c>
      <c r="I46" s="6"/>
      <c r="J46" s="6">
        <v>500</v>
      </c>
      <c r="K46" s="3">
        <f t="shared" si="5"/>
        <v>0</v>
      </c>
    </row>
    <row r="47" spans="1:18">
      <c r="A47" s="88">
        <v>45177</v>
      </c>
      <c r="B47" s="4" t="s">
        <v>1223</v>
      </c>
      <c r="C47" s="6"/>
      <c r="D47" s="3">
        <v>1600</v>
      </c>
      <c r="E47" s="3">
        <f t="shared" si="4"/>
        <v>1600</v>
      </c>
      <c r="G47" s="88">
        <v>45083</v>
      </c>
      <c r="H47" s="14" t="s">
        <v>399</v>
      </c>
      <c r="I47" s="6">
        <v>300</v>
      </c>
      <c r="J47" s="6"/>
      <c r="K47" s="3">
        <f t="shared" si="5"/>
        <v>-300</v>
      </c>
    </row>
    <row r="48" spans="1:18">
      <c r="A48" s="88">
        <v>45174</v>
      </c>
      <c r="B48" s="4" t="s">
        <v>1239</v>
      </c>
      <c r="C48" s="6">
        <v>1237.56</v>
      </c>
      <c r="D48" s="3"/>
      <c r="E48" s="3">
        <f t="shared" si="4"/>
        <v>362.44</v>
      </c>
      <c r="G48" s="88">
        <v>45090</v>
      </c>
      <c r="H48" s="14" t="s">
        <v>1071</v>
      </c>
      <c r="I48" s="6"/>
      <c r="J48" s="6">
        <v>300</v>
      </c>
      <c r="K48" s="3">
        <f t="shared" si="5"/>
        <v>0</v>
      </c>
    </row>
    <row r="49" spans="1:11">
      <c r="A49" s="88">
        <v>45175</v>
      </c>
      <c r="B49" s="4" t="s">
        <v>1238</v>
      </c>
      <c r="C49" s="6">
        <v>362.44</v>
      </c>
      <c r="D49" s="3"/>
      <c r="E49" s="3">
        <f t="shared" si="4"/>
        <v>0</v>
      </c>
      <c r="G49" s="88">
        <v>45090</v>
      </c>
      <c r="H49" s="14" t="s">
        <v>399</v>
      </c>
      <c r="I49" s="6">
        <v>300</v>
      </c>
      <c r="J49" s="6"/>
      <c r="K49" s="3">
        <f t="shared" si="5"/>
        <v>-300</v>
      </c>
    </row>
    <row r="50" spans="1:11">
      <c r="A50" s="88">
        <v>45211</v>
      </c>
      <c r="B50" s="4" t="s">
        <v>1294</v>
      </c>
      <c r="C50" s="6"/>
      <c r="D50" s="3">
        <v>1520.42</v>
      </c>
      <c r="E50" s="3">
        <f t="shared" si="4"/>
        <v>1520.42</v>
      </c>
      <c r="G50" s="88">
        <v>45096</v>
      </c>
      <c r="H50" s="14" t="s">
        <v>1074</v>
      </c>
      <c r="I50" s="6"/>
      <c r="J50" s="6">
        <v>300</v>
      </c>
      <c r="K50" s="3">
        <f t="shared" si="5"/>
        <v>0</v>
      </c>
    </row>
    <row r="51" spans="1:11">
      <c r="A51" s="88">
        <v>45204</v>
      </c>
      <c r="B51" s="4" t="s">
        <v>1286</v>
      </c>
      <c r="C51" s="6">
        <v>1237.56</v>
      </c>
      <c r="D51" s="3"/>
      <c r="E51" s="3">
        <f t="shared" si="4"/>
        <v>282.86</v>
      </c>
      <c r="G51" s="88">
        <v>45096</v>
      </c>
      <c r="H51" s="14" t="s">
        <v>399</v>
      </c>
      <c r="I51" s="6">
        <v>700</v>
      </c>
      <c r="J51" s="6"/>
      <c r="K51" s="3">
        <f t="shared" si="5"/>
        <v>-700</v>
      </c>
    </row>
    <row r="52" spans="1:11">
      <c r="A52" s="88">
        <v>45212</v>
      </c>
      <c r="B52" s="4" t="s">
        <v>1301</v>
      </c>
      <c r="C52" s="6">
        <v>282.86</v>
      </c>
      <c r="D52" s="3"/>
      <c r="E52" s="3">
        <f t="shared" si="4"/>
        <v>0</v>
      </c>
      <c r="G52" s="88">
        <v>45104</v>
      </c>
      <c r="H52" s="14" t="s">
        <v>1084</v>
      </c>
      <c r="I52" s="6"/>
      <c r="J52" s="6">
        <v>700</v>
      </c>
      <c r="K52" s="3">
        <f t="shared" si="5"/>
        <v>0</v>
      </c>
    </row>
    <row r="53" spans="1:11">
      <c r="A53" s="88">
        <v>45238</v>
      </c>
      <c r="B53" s="4" t="s">
        <v>1330</v>
      </c>
      <c r="C53" s="6"/>
      <c r="D53" s="3">
        <v>1600</v>
      </c>
      <c r="E53" s="3">
        <f t="shared" si="4"/>
        <v>1600</v>
      </c>
      <c r="G53" s="88">
        <v>45125</v>
      </c>
      <c r="H53" s="14" t="s">
        <v>399</v>
      </c>
      <c r="I53" s="6">
        <v>300</v>
      </c>
      <c r="J53" s="6"/>
      <c r="K53" s="3">
        <f t="shared" si="5"/>
        <v>-300</v>
      </c>
    </row>
    <row r="54" spans="1:11">
      <c r="A54" s="88">
        <v>45237</v>
      </c>
      <c r="B54" s="4" t="s">
        <v>1339</v>
      </c>
      <c r="C54" s="6">
        <v>1237.56</v>
      </c>
      <c r="D54" s="3"/>
      <c r="E54" s="3">
        <f t="shared" si="4"/>
        <v>362.44</v>
      </c>
      <c r="G54" s="88">
        <v>45128</v>
      </c>
      <c r="H54" s="14" t="s">
        <v>1134</v>
      </c>
      <c r="I54" s="6"/>
      <c r="J54" s="6">
        <v>300</v>
      </c>
      <c r="K54" s="3">
        <f t="shared" si="5"/>
        <v>0</v>
      </c>
    </row>
    <row r="55" spans="1:11">
      <c r="A55" s="88">
        <v>45240</v>
      </c>
      <c r="B55" s="4" t="s">
        <v>1340</v>
      </c>
      <c r="C55" s="6">
        <v>362.44</v>
      </c>
      <c r="D55" s="3"/>
      <c r="E55" s="3">
        <f t="shared" si="4"/>
        <v>0</v>
      </c>
      <c r="G55" s="88">
        <v>45131</v>
      </c>
      <c r="H55" s="14" t="s">
        <v>1140</v>
      </c>
      <c r="I55" s="6">
        <v>800</v>
      </c>
      <c r="J55" s="6"/>
      <c r="K55" s="3">
        <f t="shared" si="5"/>
        <v>-800</v>
      </c>
    </row>
    <row r="56" spans="1:11">
      <c r="A56" s="88"/>
      <c r="B56" s="4"/>
      <c r="C56" s="6"/>
      <c r="D56" s="3"/>
      <c r="E56" s="3"/>
      <c r="G56" s="88">
        <v>45138</v>
      </c>
      <c r="H56" s="14" t="s">
        <v>1150</v>
      </c>
      <c r="I56" s="6"/>
      <c r="J56" s="6">
        <v>800</v>
      </c>
      <c r="K56" s="3">
        <f t="shared" si="5"/>
        <v>0</v>
      </c>
    </row>
    <row r="57" spans="1:11">
      <c r="A57" s="88"/>
      <c r="B57" s="4"/>
      <c r="C57" s="6"/>
      <c r="D57" s="3"/>
      <c r="E57" s="3"/>
      <c r="G57" s="88">
        <v>45139</v>
      </c>
      <c r="H57" s="14" t="s">
        <v>399</v>
      </c>
      <c r="I57" s="6">
        <v>500</v>
      </c>
      <c r="J57" s="6"/>
      <c r="K57" s="3">
        <f t="shared" si="5"/>
        <v>-500</v>
      </c>
    </row>
    <row r="58" spans="1:11">
      <c r="A58" s="88"/>
      <c r="B58" s="4"/>
      <c r="C58" s="6"/>
      <c r="D58" s="3"/>
      <c r="E58" s="3"/>
      <c r="G58" s="88">
        <v>45142</v>
      </c>
      <c r="H58" s="14" t="s">
        <v>1151</v>
      </c>
      <c r="I58" s="6"/>
      <c r="J58" s="6">
        <v>500</v>
      </c>
      <c r="K58" s="3">
        <f t="shared" si="5"/>
        <v>0</v>
      </c>
    </row>
    <row r="59" spans="1:11">
      <c r="A59" s="88"/>
      <c r="B59" s="4"/>
      <c r="C59" s="6"/>
      <c r="D59" s="3"/>
      <c r="E59" s="3"/>
      <c r="G59" s="88">
        <v>45182</v>
      </c>
      <c r="H59" s="14" t="s">
        <v>399</v>
      </c>
      <c r="I59" s="6">
        <v>500</v>
      </c>
      <c r="J59" s="6"/>
      <c r="K59" s="3">
        <f t="shared" si="5"/>
        <v>-500</v>
      </c>
    </row>
    <row r="60" spans="1:11">
      <c r="A60" s="88"/>
      <c r="B60" s="4"/>
      <c r="C60" s="6"/>
      <c r="D60" s="3"/>
      <c r="E60" s="3"/>
      <c r="G60" s="88">
        <v>45187</v>
      </c>
      <c r="H60" s="14" t="s">
        <v>1274</v>
      </c>
      <c r="I60" s="6"/>
      <c r="J60" s="6">
        <v>500</v>
      </c>
      <c r="K60" s="3">
        <f t="shared" si="5"/>
        <v>0</v>
      </c>
    </row>
    <row r="61" spans="1:11">
      <c r="A61" s="88"/>
      <c r="B61" s="4"/>
      <c r="C61" s="6"/>
      <c r="D61" s="3"/>
      <c r="E61" s="3"/>
      <c r="G61" s="88"/>
      <c r="H61" s="14"/>
      <c r="I61" s="6"/>
      <c r="J61" s="6"/>
      <c r="K61" s="3"/>
    </row>
    <row r="62" spans="1:11">
      <c r="A62" s="88"/>
      <c r="B62" s="4"/>
      <c r="C62" s="6"/>
      <c r="D62" s="3"/>
      <c r="E62" s="3"/>
      <c r="G62" s="88"/>
      <c r="H62" s="14"/>
      <c r="I62" s="6"/>
      <c r="J62" s="6"/>
      <c r="K62" s="3"/>
    </row>
    <row r="63" spans="1:11">
      <c r="A63" s="88"/>
      <c r="B63" s="4"/>
      <c r="C63" s="6"/>
      <c r="D63" s="3"/>
      <c r="E63" s="3"/>
      <c r="G63" s="88"/>
      <c r="H63" s="14"/>
      <c r="I63" s="6"/>
      <c r="J63" s="6"/>
      <c r="K63" s="3"/>
    </row>
    <row r="64" spans="1:11">
      <c r="A64" s="88"/>
      <c r="B64" s="4"/>
      <c r="C64" s="6"/>
      <c r="D64" s="3"/>
      <c r="E64" s="3"/>
      <c r="G64" s="88"/>
      <c r="H64" s="14"/>
      <c r="I64" s="6"/>
      <c r="J64" s="6"/>
      <c r="K64" s="3"/>
    </row>
    <row r="65" spans="1:18">
      <c r="A65" s="88"/>
      <c r="B65" s="4"/>
      <c r="C65" s="6"/>
      <c r="D65" s="3"/>
      <c r="E65" s="3"/>
      <c r="G65" s="88"/>
      <c r="H65" s="14"/>
      <c r="I65" s="6"/>
      <c r="J65" s="6"/>
      <c r="K65" s="3"/>
    </row>
    <row r="66" spans="1:18">
      <c r="A66" s="88"/>
      <c r="B66" s="4"/>
      <c r="C66" s="6"/>
      <c r="D66" s="3"/>
      <c r="E66" s="3"/>
      <c r="G66" s="88"/>
      <c r="H66" s="14"/>
      <c r="I66" s="6"/>
      <c r="J66" s="6"/>
      <c r="K66" s="3"/>
    </row>
    <row r="67" spans="1:18">
      <c r="A67" s="88"/>
      <c r="B67" s="4"/>
      <c r="C67" s="6"/>
      <c r="D67" s="3"/>
      <c r="E67" s="3"/>
      <c r="G67" s="88"/>
      <c r="H67" s="4"/>
      <c r="I67" s="6"/>
      <c r="J67" s="6"/>
      <c r="K67" s="3"/>
    </row>
    <row r="68" spans="1:18" s="115" customFormat="1">
      <c r="A68" s="113"/>
      <c r="B68" s="113"/>
      <c r="C68" s="114">
        <f>SUM(C23:C67)</f>
        <v>16238.49</v>
      </c>
      <c r="D68" s="114">
        <f>SUM(D23:D67)</f>
        <v>16238.49</v>
      </c>
      <c r="E68" s="114">
        <f>D68-C68</f>
        <v>0</v>
      </c>
      <c r="G68" s="113"/>
      <c r="H68" s="113"/>
      <c r="I68" s="114">
        <f>SUM(I28:I67)</f>
        <v>6550</v>
      </c>
      <c r="J68" s="114">
        <f>SUM(J28:J67)</f>
        <v>6550</v>
      </c>
      <c r="K68" s="114">
        <f>J68-I68</f>
        <v>0</v>
      </c>
      <c r="L68"/>
      <c r="M68"/>
      <c r="N68"/>
      <c r="O68"/>
      <c r="P68"/>
      <c r="Q68"/>
      <c r="R68"/>
    </row>
  </sheetData>
  <sortState ref="G6:K24">
    <sortCondition ref="G6:G24"/>
  </sortState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6"/>
  <sheetViews>
    <sheetView workbookViewId="0">
      <pane ySplit="4" topLeftCell="A30" activePane="bottomLeft" state="frozen"/>
      <selection activeCell="G4" sqref="G4"/>
      <selection pane="bottomLeft"/>
    </sheetView>
  </sheetViews>
  <sheetFormatPr defaultRowHeight="13.5"/>
  <cols>
    <col min="1" max="1" width="12.625" style="150" customWidth="1"/>
    <col min="2" max="2" width="35.5" style="150" customWidth="1"/>
    <col min="3" max="5" width="14.5" style="150" bestFit="1" customWidth="1"/>
    <col min="6" max="6" width="5.5" style="128" customWidth="1"/>
    <col min="7" max="7" width="12.625" style="150" customWidth="1"/>
    <col min="8" max="8" width="44.125" style="150" customWidth="1"/>
    <col min="9" max="11" width="14.5" style="150" bestFit="1" customWidth="1"/>
    <col min="12" max="12" width="4.875" style="128" customWidth="1"/>
    <col min="13" max="13" width="11.875" style="150" bestFit="1" customWidth="1"/>
    <col min="14" max="14" width="28" style="150" customWidth="1"/>
    <col min="15" max="17" width="12.5" style="150" customWidth="1"/>
    <col min="18" max="18" width="9.5" style="150" bestFit="1" customWidth="1"/>
    <col min="19" max="16384" width="9" style="150"/>
  </cols>
  <sheetData>
    <row r="1" spans="1:17">
      <c r="A1" s="147" t="s">
        <v>978</v>
      </c>
      <c r="B1" s="176" t="s">
        <v>161</v>
      </c>
      <c r="C1" s="176"/>
      <c r="D1" s="176"/>
      <c r="E1" s="65">
        <f>K65+E65+Q65</f>
        <v>561.60560000000078</v>
      </c>
      <c r="F1" s="128" t="s">
        <v>979</v>
      </c>
    </row>
    <row r="3" spans="1:17" ht="18.75">
      <c r="A3" s="167" t="s">
        <v>12</v>
      </c>
      <c r="B3" s="166"/>
      <c r="C3" s="20"/>
      <c r="D3" s="20"/>
      <c r="E3" s="20"/>
      <c r="G3" s="167" t="s">
        <v>13</v>
      </c>
      <c r="H3" s="166"/>
      <c r="I3" s="20"/>
      <c r="J3" s="20"/>
      <c r="K3" s="20"/>
      <c r="M3" s="167" t="s">
        <v>276</v>
      </c>
      <c r="N3" s="166"/>
      <c r="O3" s="20"/>
      <c r="P3" s="20"/>
      <c r="Q3" s="20"/>
    </row>
    <row r="4" spans="1:17" s="165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F4" s="144"/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  <c r="L4" s="144"/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154"/>
      <c r="B5" s="163" t="s">
        <v>6</v>
      </c>
      <c r="C5" s="6">
        <v>0</v>
      </c>
      <c r="D5" s="3">
        <v>0</v>
      </c>
      <c r="E5" s="11"/>
      <c r="G5" s="154"/>
      <c r="H5" s="157" t="s">
        <v>6</v>
      </c>
      <c r="I5" s="164">
        <v>0</v>
      </c>
      <c r="J5" s="164">
        <v>0</v>
      </c>
      <c r="K5" s="11"/>
      <c r="M5" s="154"/>
      <c r="N5" s="163" t="s">
        <v>6</v>
      </c>
      <c r="O5" s="6">
        <v>0</v>
      </c>
      <c r="P5" s="3">
        <v>0</v>
      </c>
      <c r="Q5" s="11"/>
    </row>
    <row r="6" spans="1:17">
      <c r="A6" s="154">
        <v>44875</v>
      </c>
      <c r="B6" s="153" t="s">
        <v>975</v>
      </c>
      <c r="C6" s="10"/>
      <c r="D6" s="10">
        <v>1938.46</v>
      </c>
      <c r="E6" s="3">
        <f>D5+D6-C6</f>
        <v>1938.46</v>
      </c>
      <c r="G6" s="154">
        <v>44953</v>
      </c>
      <c r="H6" s="155" t="s">
        <v>976</v>
      </c>
      <c r="I6" s="3">
        <v>1000</v>
      </c>
      <c r="J6" s="3"/>
      <c r="K6" s="3">
        <f>J5+J6-I6</f>
        <v>-1000</v>
      </c>
      <c r="M6" s="154">
        <v>44909</v>
      </c>
      <c r="N6" s="155" t="s">
        <v>977</v>
      </c>
      <c r="O6" s="3"/>
      <c r="P6" s="3">
        <v>150.22999999999999</v>
      </c>
      <c r="Q6" s="3">
        <f>P5+P6-O6</f>
        <v>150.22999999999999</v>
      </c>
    </row>
    <row r="7" spans="1:17">
      <c r="A7" s="154">
        <v>44874</v>
      </c>
      <c r="B7" s="153" t="s">
        <v>972</v>
      </c>
      <c r="C7" s="10">
        <v>1938.46</v>
      </c>
      <c r="D7" s="10"/>
      <c r="E7" s="3">
        <f>E6+D7-C7</f>
        <v>0</v>
      </c>
      <c r="G7" s="154">
        <v>44972</v>
      </c>
      <c r="H7" s="155" t="s">
        <v>973</v>
      </c>
      <c r="I7" s="3"/>
      <c r="J7" s="3">
        <v>1000</v>
      </c>
      <c r="K7" s="3">
        <f t="shared" ref="K7:K61" si="0">K6+J7-I7</f>
        <v>0</v>
      </c>
      <c r="M7" s="154">
        <v>44937</v>
      </c>
      <c r="N7" s="155" t="s">
        <v>974</v>
      </c>
      <c r="O7" s="3"/>
      <c r="P7" s="3">
        <v>202.04</v>
      </c>
      <c r="Q7" s="3">
        <f>Q6+P7-O7</f>
        <v>352.27</v>
      </c>
    </row>
    <row r="8" spans="1:17">
      <c r="A8" s="154">
        <v>44909</v>
      </c>
      <c r="B8" s="153" t="s">
        <v>970</v>
      </c>
      <c r="C8" s="10"/>
      <c r="D8" s="10">
        <v>2520</v>
      </c>
      <c r="E8" s="3">
        <f>E7+D8-C8</f>
        <v>2520</v>
      </c>
      <c r="G8" s="154">
        <v>45040</v>
      </c>
      <c r="H8" s="155" t="s">
        <v>971</v>
      </c>
      <c r="I8" s="3">
        <v>200</v>
      </c>
      <c r="J8" s="3"/>
      <c r="K8" s="3">
        <f t="shared" si="0"/>
        <v>-200</v>
      </c>
      <c r="M8" s="162"/>
      <c r="N8" s="161" t="s">
        <v>676</v>
      </c>
      <c r="O8" s="110">
        <f>SUM(O5:O7)</f>
        <v>0</v>
      </c>
      <c r="P8" s="110">
        <f>SUM(P5:P7)</f>
        <v>352.27</v>
      </c>
      <c r="Q8" s="110">
        <f>P8-O8</f>
        <v>352.27</v>
      </c>
    </row>
    <row r="9" spans="1:17">
      <c r="A9" s="154">
        <v>44907</v>
      </c>
      <c r="B9" s="153" t="s">
        <v>969</v>
      </c>
      <c r="C9" s="10">
        <v>2520</v>
      </c>
      <c r="D9" s="10"/>
      <c r="E9" s="3">
        <f>E8+D9-C9</f>
        <v>0</v>
      </c>
      <c r="G9" s="154">
        <v>45054</v>
      </c>
      <c r="H9" s="155" t="s">
        <v>1010</v>
      </c>
      <c r="I9" s="3"/>
      <c r="J9" s="3">
        <v>200</v>
      </c>
      <c r="K9" s="3">
        <f t="shared" si="0"/>
        <v>0</v>
      </c>
      <c r="M9" s="154"/>
      <c r="N9" s="160" t="s">
        <v>6</v>
      </c>
      <c r="O9" s="68"/>
      <c r="P9" s="68">
        <f>Q8</f>
        <v>352.27</v>
      </c>
      <c r="Q9" s="11"/>
    </row>
    <row r="10" spans="1:17">
      <c r="A10" s="154">
        <v>44935</v>
      </c>
      <c r="B10" s="155" t="s">
        <v>967</v>
      </c>
      <c r="C10" s="6"/>
      <c r="D10" s="3">
        <v>2347.69</v>
      </c>
      <c r="E10" s="3">
        <f>E9+D10-C10</f>
        <v>2347.69</v>
      </c>
      <c r="G10" s="154">
        <v>45056</v>
      </c>
      <c r="H10" s="155" t="s">
        <v>971</v>
      </c>
      <c r="I10" s="3">
        <v>400</v>
      </c>
      <c r="J10" s="3"/>
      <c r="K10" s="3">
        <f t="shared" si="0"/>
        <v>-400</v>
      </c>
      <c r="M10" s="154">
        <v>44967</v>
      </c>
      <c r="N10" s="155" t="s">
        <v>968</v>
      </c>
      <c r="O10" s="6"/>
      <c r="P10" s="3">
        <v>170.05</v>
      </c>
      <c r="Q10" s="3">
        <f>P9+P10-O10</f>
        <v>522.31999999999994</v>
      </c>
    </row>
    <row r="11" spans="1:17">
      <c r="A11" s="159"/>
      <c r="B11" s="158" t="s">
        <v>676</v>
      </c>
      <c r="C11" s="111">
        <f>SUM(C5:C10)</f>
        <v>4458.46</v>
      </c>
      <c r="D11" s="111">
        <f>SUM(D5:D10)</f>
        <v>6806.15</v>
      </c>
      <c r="E11" s="65">
        <f>D11-C11</f>
        <v>2347.6899999999996</v>
      </c>
      <c r="G11" s="154">
        <v>45061</v>
      </c>
      <c r="H11" s="155" t="s">
        <v>1018</v>
      </c>
      <c r="I11" s="3"/>
      <c r="J11" s="3">
        <v>400</v>
      </c>
      <c r="K11" s="3">
        <f t="shared" si="0"/>
        <v>0</v>
      </c>
      <c r="M11" s="154">
        <v>44974</v>
      </c>
      <c r="N11" s="155" t="s">
        <v>966</v>
      </c>
      <c r="O11" s="6">
        <v>522.32000000000005</v>
      </c>
      <c r="P11" s="3"/>
      <c r="Q11" s="3">
        <f t="shared" ref="Q11:Q30" si="1">Q10+P11-O11</f>
        <v>0</v>
      </c>
    </row>
    <row r="12" spans="1:17">
      <c r="A12" s="157"/>
      <c r="B12" s="157" t="s">
        <v>6</v>
      </c>
      <c r="C12" s="157"/>
      <c r="D12" s="156">
        <f>E11</f>
        <v>2347.6899999999996</v>
      </c>
      <c r="E12" s="11"/>
      <c r="G12" s="154">
        <v>45061</v>
      </c>
      <c r="H12" s="155" t="s">
        <v>971</v>
      </c>
      <c r="I12" s="3">
        <v>600</v>
      </c>
      <c r="J12" s="3"/>
      <c r="K12" s="3">
        <f t="shared" si="0"/>
        <v>-600</v>
      </c>
      <c r="M12" s="154">
        <v>44994</v>
      </c>
      <c r="N12" s="155" t="s">
        <v>965</v>
      </c>
      <c r="O12" s="6"/>
      <c r="P12" s="3">
        <v>310.14999999999998</v>
      </c>
      <c r="Q12" s="3">
        <f t="shared" si="1"/>
        <v>310.14999999999998</v>
      </c>
    </row>
    <row r="13" spans="1:17">
      <c r="A13" s="154">
        <v>44939</v>
      </c>
      <c r="B13" s="153" t="s">
        <v>963</v>
      </c>
      <c r="C13" s="10">
        <v>2347.6899999999996</v>
      </c>
      <c r="D13" s="10"/>
      <c r="E13" s="3">
        <f>D12+D13-C13</f>
        <v>0</v>
      </c>
      <c r="G13" s="154">
        <v>45068</v>
      </c>
      <c r="H13" s="155" t="s">
        <v>1023</v>
      </c>
      <c r="I13" s="6"/>
      <c r="J13" s="3">
        <v>600</v>
      </c>
      <c r="K13" s="3">
        <f t="shared" si="0"/>
        <v>0</v>
      </c>
      <c r="M13" s="154">
        <v>45026</v>
      </c>
      <c r="N13" s="155" t="s">
        <v>964</v>
      </c>
      <c r="O13" s="6"/>
      <c r="P13" s="3">
        <v>971.29</v>
      </c>
      <c r="Q13" s="3">
        <f t="shared" si="1"/>
        <v>1281.44</v>
      </c>
    </row>
    <row r="14" spans="1:17">
      <c r="A14" s="154">
        <v>44963</v>
      </c>
      <c r="B14" s="153" t="s">
        <v>961</v>
      </c>
      <c r="C14" s="10"/>
      <c r="D14" s="10">
        <v>1841.54</v>
      </c>
      <c r="E14" s="3">
        <f>E13+D14-C14</f>
        <v>1841.54</v>
      </c>
      <c r="G14" s="154">
        <v>45068</v>
      </c>
      <c r="H14" s="155" t="s">
        <v>971</v>
      </c>
      <c r="I14" s="6">
        <v>800</v>
      </c>
      <c r="J14" s="3"/>
      <c r="K14" s="3">
        <f t="shared" si="0"/>
        <v>-800</v>
      </c>
      <c r="M14" s="154">
        <v>45021</v>
      </c>
      <c r="N14" s="155" t="s">
        <v>962</v>
      </c>
      <c r="O14" s="6">
        <v>1281.4399999999996</v>
      </c>
      <c r="P14" s="3"/>
      <c r="Q14" s="3">
        <f t="shared" si="1"/>
        <v>0</v>
      </c>
    </row>
    <row r="15" spans="1:17">
      <c r="A15" s="154">
        <v>44972</v>
      </c>
      <c r="B15" s="153" t="s">
        <v>959</v>
      </c>
      <c r="C15" s="10">
        <v>1841.54</v>
      </c>
      <c r="D15" s="10"/>
      <c r="E15" s="3">
        <f>E14+D15-C15</f>
        <v>0</v>
      </c>
      <c r="G15" s="154">
        <v>45076</v>
      </c>
      <c r="H15" s="155" t="s">
        <v>1028</v>
      </c>
      <c r="I15" s="3"/>
      <c r="J15" s="3">
        <v>800</v>
      </c>
      <c r="K15" s="3">
        <f t="shared" si="0"/>
        <v>0</v>
      </c>
      <c r="M15" s="154">
        <v>45033</v>
      </c>
      <c r="N15" s="155" t="s">
        <v>960</v>
      </c>
      <c r="O15" s="6">
        <v>2.86</v>
      </c>
      <c r="P15" s="3"/>
      <c r="Q15" s="3">
        <f t="shared" si="1"/>
        <v>-2.86</v>
      </c>
    </row>
    <row r="16" spans="1:17">
      <c r="A16" s="154">
        <v>45022</v>
      </c>
      <c r="B16" s="153" t="s">
        <v>958</v>
      </c>
      <c r="C16" s="10"/>
      <c r="D16" s="10">
        <v>278.85000000000002</v>
      </c>
      <c r="E16" s="3">
        <f>E15+D16-C16</f>
        <v>278.85000000000002</v>
      </c>
      <c r="G16" s="154">
        <v>45082</v>
      </c>
      <c r="H16" s="155" t="s">
        <v>1060</v>
      </c>
      <c r="I16" s="3">
        <v>600</v>
      </c>
      <c r="J16" s="3"/>
      <c r="K16" s="3">
        <f t="shared" si="0"/>
        <v>-600</v>
      </c>
      <c r="M16" s="154">
        <v>45058</v>
      </c>
      <c r="N16" s="155" t="s">
        <v>989</v>
      </c>
      <c r="O16" s="6"/>
      <c r="P16" s="3">
        <v>861</v>
      </c>
      <c r="Q16" s="3">
        <f t="shared" si="1"/>
        <v>858.14</v>
      </c>
    </row>
    <row r="17" spans="1:18">
      <c r="A17" s="154">
        <v>45021</v>
      </c>
      <c r="B17" s="153" t="s">
        <v>957</v>
      </c>
      <c r="C17" s="10">
        <v>278.85000000000002</v>
      </c>
      <c r="D17" s="10"/>
      <c r="E17" s="3">
        <f t="shared" ref="E17:E39" si="2">E16+D17-C17</f>
        <v>0</v>
      </c>
      <c r="G17" s="154">
        <v>45086</v>
      </c>
      <c r="H17" s="155" t="s">
        <v>1063</v>
      </c>
      <c r="I17" s="3"/>
      <c r="J17" s="3">
        <v>600</v>
      </c>
      <c r="K17" s="3">
        <f t="shared" si="0"/>
        <v>0</v>
      </c>
      <c r="M17" s="154">
        <v>45068</v>
      </c>
      <c r="N17" s="155" t="s">
        <v>962</v>
      </c>
      <c r="O17" s="6">
        <v>858.14</v>
      </c>
      <c r="P17" s="3"/>
      <c r="Q17" s="3">
        <f t="shared" si="1"/>
        <v>0</v>
      </c>
    </row>
    <row r="18" spans="1:18">
      <c r="A18" s="154">
        <v>45051</v>
      </c>
      <c r="B18" s="153" t="s">
        <v>980</v>
      </c>
      <c r="C18" s="10"/>
      <c r="D18" s="10">
        <v>326.67</v>
      </c>
      <c r="E18" s="3">
        <f t="shared" si="2"/>
        <v>326.67</v>
      </c>
      <c r="G18" s="154">
        <v>45086</v>
      </c>
      <c r="H18" s="155" t="s">
        <v>971</v>
      </c>
      <c r="I18" s="3">
        <v>700</v>
      </c>
      <c r="J18" s="3"/>
      <c r="K18" s="3">
        <f t="shared" si="0"/>
        <v>-700</v>
      </c>
      <c r="M18" s="154">
        <v>45089</v>
      </c>
      <c r="N18" s="155" t="s">
        <v>1058</v>
      </c>
      <c r="O18" s="6"/>
      <c r="P18" s="3">
        <v>222.23</v>
      </c>
      <c r="Q18" s="3">
        <f t="shared" si="1"/>
        <v>222.23</v>
      </c>
    </row>
    <row r="19" spans="1:18">
      <c r="A19" s="154">
        <v>45056</v>
      </c>
      <c r="B19" s="153" t="s">
        <v>1004</v>
      </c>
      <c r="C19" s="10">
        <v>326.67</v>
      </c>
      <c r="D19" s="10"/>
      <c r="E19" s="3">
        <f t="shared" si="2"/>
        <v>0</v>
      </c>
      <c r="G19" s="154">
        <v>45096</v>
      </c>
      <c r="H19" s="155" t="s">
        <v>1075</v>
      </c>
      <c r="I19" s="3"/>
      <c r="J19" s="3">
        <v>700</v>
      </c>
      <c r="K19" s="3">
        <f t="shared" si="0"/>
        <v>0</v>
      </c>
      <c r="M19" s="154">
        <v>45121</v>
      </c>
      <c r="N19" s="155" t="s">
        <v>1113</v>
      </c>
      <c r="O19" s="6"/>
      <c r="P19" s="3">
        <v>203.19</v>
      </c>
      <c r="Q19" s="3">
        <f t="shared" si="1"/>
        <v>425.41999999999996</v>
      </c>
    </row>
    <row r="20" spans="1:18">
      <c r="A20" s="154">
        <v>45085</v>
      </c>
      <c r="B20" s="153" t="s">
        <v>1036</v>
      </c>
      <c r="C20" s="10"/>
      <c r="D20" s="10">
        <v>1450</v>
      </c>
      <c r="E20" s="3">
        <f t="shared" si="2"/>
        <v>1450</v>
      </c>
      <c r="G20" s="154">
        <v>45097</v>
      </c>
      <c r="H20" s="155" t="s">
        <v>971</v>
      </c>
      <c r="I20" s="3">
        <v>200</v>
      </c>
      <c r="J20" s="3"/>
      <c r="K20" s="3">
        <f t="shared" si="0"/>
        <v>-200</v>
      </c>
      <c r="M20" s="154">
        <v>45126</v>
      </c>
      <c r="N20" s="155" t="s">
        <v>1147</v>
      </c>
      <c r="O20" s="6">
        <v>425.42</v>
      </c>
      <c r="P20" s="3"/>
      <c r="Q20" s="3">
        <f t="shared" si="1"/>
        <v>0</v>
      </c>
    </row>
    <row r="21" spans="1:18">
      <c r="A21" s="154">
        <v>45082</v>
      </c>
      <c r="B21" s="153" t="s">
        <v>1041</v>
      </c>
      <c r="C21" s="10">
        <v>831.87</v>
      </c>
      <c r="D21" s="10"/>
      <c r="E21" s="3">
        <f t="shared" si="2"/>
        <v>618.13</v>
      </c>
      <c r="G21" s="154">
        <v>45099</v>
      </c>
      <c r="H21" s="155" t="s">
        <v>1076</v>
      </c>
      <c r="I21" s="3"/>
      <c r="J21" s="3">
        <v>200</v>
      </c>
      <c r="K21" s="3">
        <f t="shared" si="0"/>
        <v>0</v>
      </c>
      <c r="M21" s="154">
        <v>45152</v>
      </c>
      <c r="N21" s="155" t="s">
        <v>1184</v>
      </c>
      <c r="O21" s="6"/>
      <c r="P21" s="3">
        <v>500.34</v>
      </c>
      <c r="Q21" s="3">
        <f t="shared" si="1"/>
        <v>500.34</v>
      </c>
    </row>
    <row r="22" spans="1:18">
      <c r="A22" s="154">
        <v>45082</v>
      </c>
      <c r="B22" s="153" t="s">
        <v>1047</v>
      </c>
      <c r="C22" s="10">
        <v>618.13</v>
      </c>
      <c r="D22" s="10"/>
      <c r="E22" s="3">
        <f t="shared" si="2"/>
        <v>0</v>
      </c>
      <c r="G22" s="154">
        <v>45103</v>
      </c>
      <c r="H22" s="155" t="s">
        <v>1082</v>
      </c>
      <c r="I22" s="3">
        <v>600</v>
      </c>
      <c r="J22" s="3"/>
      <c r="K22" s="3">
        <f t="shared" si="0"/>
        <v>-600</v>
      </c>
      <c r="M22" s="154">
        <v>45156</v>
      </c>
      <c r="N22" s="155" t="s">
        <v>1193</v>
      </c>
      <c r="O22" s="6"/>
      <c r="P22" s="3">
        <v>550</v>
      </c>
      <c r="Q22" s="3">
        <f t="shared" si="1"/>
        <v>1050.3399999999999</v>
      </c>
      <c r="R22" s="177"/>
    </row>
    <row r="23" spans="1:18">
      <c r="A23" s="154">
        <v>45117</v>
      </c>
      <c r="B23" s="153" t="s">
        <v>1089</v>
      </c>
      <c r="C23" s="10"/>
      <c r="D23" s="10">
        <v>1400</v>
      </c>
      <c r="E23" s="3">
        <f t="shared" si="2"/>
        <v>1400</v>
      </c>
      <c r="G23" s="154">
        <v>45110</v>
      </c>
      <c r="H23" s="155" t="s">
        <v>1107</v>
      </c>
      <c r="I23" s="3"/>
      <c r="J23" s="3">
        <v>600</v>
      </c>
      <c r="K23" s="3">
        <f t="shared" si="0"/>
        <v>0</v>
      </c>
      <c r="M23" s="154">
        <v>45152</v>
      </c>
      <c r="N23" s="155" t="s">
        <v>962</v>
      </c>
      <c r="O23" s="6">
        <v>500</v>
      </c>
      <c r="P23" s="3"/>
      <c r="Q23" s="3">
        <f t="shared" si="1"/>
        <v>550.33999999999992</v>
      </c>
      <c r="R23" s="177"/>
    </row>
    <row r="24" spans="1:18">
      <c r="A24" s="154">
        <v>45112</v>
      </c>
      <c r="B24" s="153" t="s">
        <v>1100</v>
      </c>
      <c r="C24" s="10">
        <v>653.76</v>
      </c>
      <c r="D24" s="10"/>
      <c r="E24" s="3">
        <f t="shared" si="2"/>
        <v>746.24</v>
      </c>
      <c r="G24" s="154">
        <v>45110</v>
      </c>
      <c r="H24" s="155" t="s">
        <v>971</v>
      </c>
      <c r="I24" s="3">
        <v>400</v>
      </c>
      <c r="J24" s="3"/>
      <c r="K24" s="3">
        <f t="shared" si="0"/>
        <v>-400</v>
      </c>
      <c r="M24" s="154">
        <v>45174</v>
      </c>
      <c r="N24" s="155" t="s">
        <v>962</v>
      </c>
      <c r="O24" s="6">
        <v>500</v>
      </c>
      <c r="P24" s="3"/>
      <c r="Q24" s="3">
        <f t="shared" si="1"/>
        <v>50.339999999999918</v>
      </c>
      <c r="R24" s="177"/>
    </row>
    <row r="25" spans="1:18">
      <c r="A25" s="154">
        <v>45113</v>
      </c>
      <c r="B25" s="153" t="s">
        <v>1103</v>
      </c>
      <c r="C25" s="10">
        <v>746.24</v>
      </c>
      <c r="D25" s="10"/>
      <c r="E25" s="3">
        <f t="shared" si="2"/>
        <v>0</v>
      </c>
      <c r="G25" s="154">
        <v>45117</v>
      </c>
      <c r="H25" s="155" t="s">
        <v>1128</v>
      </c>
      <c r="I25" s="3"/>
      <c r="J25" s="3">
        <v>400</v>
      </c>
      <c r="K25" s="3">
        <f t="shared" si="0"/>
        <v>0</v>
      </c>
      <c r="M25" s="154">
        <v>45190</v>
      </c>
      <c r="N25" s="155" t="s">
        <v>1267</v>
      </c>
      <c r="O25" s="6"/>
      <c r="P25" s="3">
        <v>305.68</v>
      </c>
      <c r="Q25" s="3">
        <f t="shared" si="1"/>
        <v>356.01999999999992</v>
      </c>
    </row>
    <row r="26" spans="1:18">
      <c r="A26" s="154">
        <v>45145</v>
      </c>
      <c r="B26" s="153" t="s">
        <v>1157</v>
      </c>
      <c r="C26" s="10"/>
      <c r="D26" s="10">
        <v>1500</v>
      </c>
      <c r="E26" s="3">
        <f t="shared" si="2"/>
        <v>1500</v>
      </c>
      <c r="G26" s="154">
        <v>45118</v>
      </c>
      <c r="H26" s="155" t="s">
        <v>971</v>
      </c>
      <c r="I26" s="3">
        <v>400</v>
      </c>
      <c r="J26" s="3"/>
      <c r="K26" s="3">
        <f t="shared" si="0"/>
        <v>-400</v>
      </c>
      <c r="M26" s="154">
        <v>45197</v>
      </c>
      <c r="N26" s="155" t="s">
        <v>1277</v>
      </c>
      <c r="O26" s="6"/>
      <c r="P26" s="3">
        <v>2548.19</v>
      </c>
      <c r="Q26" s="3">
        <f t="shared" si="1"/>
        <v>2904.21</v>
      </c>
    </row>
    <row r="27" spans="1:18">
      <c r="A27" s="154">
        <v>45145</v>
      </c>
      <c r="B27" s="153" t="s">
        <v>1174</v>
      </c>
      <c r="C27" s="10">
        <v>1237.56</v>
      </c>
      <c r="D27" s="10"/>
      <c r="E27" s="3">
        <f t="shared" si="2"/>
        <v>262.44000000000005</v>
      </c>
      <c r="G27" s="154">
        <v>45125</v>
      </c>
      <c r="H27" s="155" t="s">
        <v>1136</v>
      </c>
      <c r="I27" s="3"/>
      <c r="J27" s="3">
        <v>400</v>
      </c>
      <c r="K27" s="3">
        <f t="shared" si="0"/>
        <v>0</v>
      </c>
      <c r="M27" s="154">
        <v>45198</v>
      </c>
      <c r="N27" s="155" t="s">
        <v>1280</v>
      </c>
      <c r="O27" s="6">
        <v>356.02</v>
      </c>
      <c r="P27" s="3"/>
      <c r="Q27" s="3">
        <f t="shared" si="1"/>
        <v>2548.19</v>
      </c>
    </row>
    <row r="28" spans="1:18">
      <c r="A28" s="154">
        <v>45145</v>
      </c>
      <c r="B28" s="153" t="s">
        <v>1171</v>
      </c>
      <c r="C28" s="10">
        <v>262.44</v>
      </c>
      <c r="D28" s="10"/>
      <c r="E28" s="3">
        <f t="shared" si="2"/>
        <v>0</v>
      </c>
      <c r="G28" s="154">
        <v>45126</v>
      </c>
      <c r="H28" s="155" t="s">
        <v>971</v>
      </c>
      <c r="I28" s="3">
        <v>400</v>
      </c>
      <c r="J28" s="3"/>
      <c r="K28" s="3">
        <f t="shared" si="0"/>
        <v>-400</v>
      </c>
      <c r="M28" s="154">
        <v>45222</v>
      </c>
      <c r="N28" s="155" t="s">
        <v>1312</v>
      </c>
      <c r="O28" s="6">
        <v>2548.19</v>
      </c>
      <c r="P28" s="3"/>
      <c r="Q28" s="3">
        <f t="shared" si="1"/>
        <v>0</v>
      </c>
    </row>
    <row r="29" spans="1:18">
      <c r="A29" s="154">
        <v>45177</v>
      </c>
      <c r="B29" s="153" t="s">
        <v>1224</v>
      </c>
      <c r="C29" s="10"/>
      <c r="D29" s="10">
        <v>1500</v>
      </c>
      <c r="E29" s="3">
        <f t="shared" si="2"/>
        <v>1500</v>
      </c>
      <c r="G29" s="154">
        <v>45132</v>
      </c>
      <c r="H29" s="155" t="s">
        <v>1143</v>
      </c>
      <c r="I29" s="3">
        <v>1100</v>
      </c>
      <c r="J29" s="3"/>
      <c r="K29" s="3">
        <f t="shared" si="0"/>
        <v>-1500</v>
      </c>
      <c r="M29" s="154">
        <v>45224</v>
      </c>
      <c r="N29" s="155" t="s">
        <v>1315</v>
      </c>
      <c r="O29" s="6"/>
      <c r="P29" s="3">
        <v>449.69</v>
      </c>
      <c r="Q29" s="3">
        <f t="shared" si="1"/>
        <v>449.69</v>
      </c>
    </row>
    <row r="30" spans="1:18">
      <c r="A30" s="154">
        <v>45174</v>
      </c>
      <c r="B30" s="153" t="s">
        <v>1242</v>
      </c>
      <c r="C30" s="10">
        <v>1237.56</v>
      </c>
      <c r="D30" s="10"/>
      <c r="E30" s="3">
        <f t="shared" si="2"/>
        <v>262.44000000000005</v>
      </c>
      <c r="G30" s="154">
        <v>45135</v>
      </c>
      <c r="H30" s="155" t="s">
        <v>1144</v>
      </c>
      <c r="I30" s="3"/>
      <c r="J30" s="3">
        <v>1100</v>
      </c>
      <c r="K30" s="3">
        <f t="shared" si="0"/>
        <v>-400</v>
      </c>
      <c r="M30" s="154">
        <v>45245</v>
      </c>
      <c r="N30" s="155" t="s">
        <v>1363</v>
      </c>
      <c r="O30" s="6"/>
      <c r="P30" s="3">
        <v>911.91560000000004</v>
      </c>
      <c r="Q30" s="3">
        <f t="shared" si="1"/>
        <v>1361.6056000000001</v>
      </c>
    </row>
    <row r="31" spans="1:18">
      <c r="A31" s="154">
        <v>45175</v>
      </c>
      <c r="B31" s="153" t="s">
        <v>1241</v>
      </c>
      <c r="C31" s="10">
        <v>262.44</v>
      </c>
      <c r="D31" s="10"/>
      <c r="E31" s="3">
        <f t="shared" si="2"/>
        <v>0</v>
      </c>
      <c r="G31" s="154">
        <v>45135</v>
      </c>
      <c r="H31" s="155" t="s">
        <v>1145</v>
      </c>
      <c r="I31" s="3"/>
      <c r="J31" s="3">
        <v>400</v>
      </c>
      <c r="K31" s="3">
        <f t="shared" si="0"/>
        <v>0</v>
      </c>
      <c r="M31" s="154"/>
      <c r="N31" s="155"/>
      <c r="O31" s="6"/>
      <c r="P31" s="3"/>
      <c r="Q31" s="3"/>
    </row>
    <row r="32" spans="1:18">
      <c r="A32" s="154">
        <v>45176</v>
      </c>
      <c r="B32" s="153" t="s">
        <v>1243</v>
      </c>
      <c r="C32" s="10">
        <v>1237.56</v>
      </c>
      <c r="D32" s="10"/>
      <c r="E32" s="3">
        <f t="shared" si="2"/>
        <v>-1237.56</v>
      </c>
      <c r="G32" s="154">
        <v>45135</v>
      </c>
      <c r="H32" s="155" t="s">
        <v>1146</v>
      </c>
      <c r="I32" s="3">
        <v>500</v>
      </c>
      <c r="J32" s="3"/>
      <c r="K32" s="3">
        <f t="shared" si="0"/>
        <v>-500</v>
      </c>
      <c r="M32" s="154"/>
      <c r="N32" s="155"/>
      <c r="O32" s="6"/>
      <c r="P32" s="3"/>
      <c r="Q32" s="3"/>
    </row>
    <row r="33" spans="1:17">
      <c r="A33" s="154">
        <v>45182</v>
      </c>
      <c r="B33" s="153" t="s">
        <v>1255</v>
      </c>
      <c r="C33" s="10"/>
      <c r="D33" s="10">
        <v>1237.56</v>
      </c>
      <c r="E33" s="3">
        <f t="shared" si="2"/>
        <v>0</v>
      </c>
      <c r="G33" s="154">
        <v>45140</v>
      </c>
      <c r="H33" s="155" t="s">
        <v>971</v>
      </c>
      <c r="I33" s="3">
        <v>150</v>
      </c>
      <c r="J33" s="3"/>
      <c r="K33" s="3">
        <f t="shared" si="0"/>
        <v>-650</v>
      </c>
      <c r="M33" s="154"/>
      <c r="N33" s="155"/>
      <c r="O33" s="6"/>
      <c r="P33" s="3"/>
      <c r="Q33" s="3"/>
    </row>
    <row r="34" spans="1:17">
      <c r="A34" s="154">
        <v>45211</v>
      </c>
      <c r="B34" s="153" t="s">
        <v>1295</v>
      </c>
      <c r="C34" s="10"/>
      <c r="D34" s="10">
        <v>1287.74</v>
      </c>
      <c r="E34" s="3">
        <f t="shared" si="2"/>
        <v>1287.74</v>
      </c>
      <c r="G34" s="154">
        <v>45142</v>
      </c>
      <c r="H34" s="155" t="s">
        <v>1152</v>
      </c>
      <c r="I34" s="3"/>
      <c r="J34" s="3">
        <v>150</v>
      </c>
      <c r="K34" s="3">
        <f t="shared" si="0"/>
        <v>-500</v>
      </c>
      <c r="M34" s="154"/>
      <c r="N34" s="155"/>
      <c r="O34" s="6"/>
      <c r="P34" s="3"/>
      <c r="Q34" s="3"/>
    </row>
    <row r="35" spans="1:17">
      <c r="A35" s="154">
        <v>45204</v>
      </c>
      <c r="B35" s="153" t="s">
        <v>1283</v>
      </c>
      <c r="C35" s="10">
        <v>1237.56</v>
      </c>
      <c r="D35" s="10"/>
      <c r="E35" s="3">
        <f t="shared" si="2"/>
        <v>50.180000000000064</v>
      </c>
      <c r="G35" s="154">
        <v>45147</v>
      </c>
      <c r="H35" s="155" t="s">
        <v>971</v>
      </c>
      <c r="I35" s="3">
        <v>500</v>
      </c>
      <c r="J35" s="3"/>
      <c r="K35" s="3">
        <f t="shared" si="0"/>
        <v>-1000</v>
      </c>
      <c r="M35" s="154"/>
      <c r="N35" s="155"/>
      <c r="O35" s="6"/>
      <c r="P35" s="3"/>
      <c r="Q35" s="3"/>
    </row>
    <row r="36" spans="1:17">
      <c r="A36" s="154">
        <v>45215</v>
      </c>
      <c r="B36" s="153" t="s">
        <v>1344</v>
      </c>
      <c r="C36" s="10">
        <v>50.180000000000064</v>
      </c>
      <c r="D36" s="10"/>
      <c r="E36" s="3">
        <f t="shared" si="2"/>
        <v>0</v>
      </c>
      <c r="G36" s="154">
        <v>45147</v>
      </c>
      <c r="H36" s="155" t="s">
        <v>1176</v>
      </c>
      <c r="I36" s="3">
        <v>600</v>
      </c>
      <c r="J36" s="3"/>
      <c r="K36" s="3">
        <f t="shared" si="0"/>
        <v>-1600</v>
      </c>
      <c r="M36" s="154"/>
      <c r="N36" s="155"/>
      <c r="O36" s="6"/>
      <c r="P36" s="3"/>
      <c r="Q36" s="3"/>
    </row>
    <row r="37" spans="1:17">
      <c r="A37" s="154">
        <v>45238</v>
      </c>
      <c r="B37" s="153" t="s">
        <v>1331</v>
      </c>
      <c r="C37" s="10"/>
      <c r="D37" s="10">
        <v>1481.25</v>
      </c>
      <c r="E37" s="3">
        <f t="shared" si="2"/>
        <v>1481.25</v>
      </c>
      <c r="G37" s="154">
        <v>45152</v>
      </c>
      <c r="H37" s="155" t="s">
        <v>1201</v>
      </c>
      <c r="I37" s="3"/>
      <c r="J37" s="3">
        <v>500</v>
      </c>
      <c r="K37" s="3">
        <f t="shared" si="0"/>
        <v>-1100</v>
      </c>
      <c r="M37" s="154"/>
      <c r="N37" s="155"/>
      <c r="O37" s="6"/>
      <c r="P37" s="3"/>
      <c r="Q37" s="3"/>
    </row>
    <row r="38" spans="1:17">
      <c r="A38" s="154">
        <v>45236</v>
      </c>
      <c r="B38" s="153" t="s">
        <v>1343</v>
      </c>
      <c r="C38" s="10">
        <v>1237.56</v>
      </c>
      <c r="D38" s="10"/>
      <c r="E38" s="3">
        <f t="shared" si="2"/>
        <v>243.69000000000005</v>
      </c>
      <c r="G38" s="154">
        <v>45152</v>
      </c>
      <c r="H38" s="155" t="s">
        <v>971</v>
      </c>
      <c r="I38" s="3">
        <v>600</v>
      </c>
      <c r="J38" s="3"/>
      <c r="K38" s="3">
        <f t="shared" si="0"/>
        <v>-1700</v>
      </c>
      <c r="M38" s="154"/>
      <c r="N38" s="155"/>
      <c r="O38" s="6"/>
      <c r="P38" s="3"/>
      <c r="Q38" s="3"/>
    </row>
    <row r="39" spans="1:17">
      <c r="A39" s="154">
        <v>45240</v>
      </c>
      <c r="B39" s="153" t="s">
        <v>1345</v>
      </c>
      <c r="C39" s="10">
        <v>243.69</v>
      </c>
      <c r="D39" s="10"/>
      <c r="E39" s="3">
        <f t="shared" si="2"/>
        <v>0</v>
      </c>
      <c r="G39" s="154">
        <v>45152</v>
      </c>
      <c r="H39" s="155" t="s">
        <v>1202</v>
      </c>
      <c r="I39" s="3">
        <v>350</v>
      </c>
      <c r="J39" s="3"/>
      <c r="K39" s="3">
        <f t="shared" si="0"/>
        <v>-2050</v>
      </c>
      <c r="M39" s="154"/>
      <c r="N39" s="155"/>
      <c r="O39" s="6"/>
      <c r="P39" s="3"/>
      <c r="Q39" s="3"/>
    </row>
    <row r="40" spans="1:17">
      <c r="A40" s="154"/>
      <c r="B40" s="153"/>
      <c r="C40" s="10"/>
      <c r="D40" s="10"/>
      <c r="E40" s="3"/>
      <c r="G40" s="154">
        <v>45159</v>
      </c>
      <c r="H40" s="155" t="s">
        <v>1207</v>
      </c>
      <c r="I40" s="3"/>
      <c r="J40" s="3">
        <v>600</v>
      </c>
      <c r="K40" s="3">
        <f t="shared" si="0"/>
        <v>-1450</v>
      </c>
      <c r="M40" s="154"/>
      <c r="N40" s="155"/>
      <c r="O40" s="6"/>
      <c r="P40" s="3"/>
      <c r="Q40" s="3"/>
    </row>
    <row r="41" spans="1:17">
      <c r="A41" s="154"/>
      <c r="B41" s="153"/>
      <c r="C41" s="10"/>
      <c r="D41" s="10"/>
      <c r="E41" s="3"/>
      <c r="G41" s="154">
        <v>45159</v>
      </c>
      <c r="H41" s="155" t="s">
        <v>1208</v>
      </c>
      <c r="I41" s="3"/>
      <c r="J41" s="3">
        <v>600</v>
      </c>
      <c r="K41" s="3">
        <f t="shared" si="0"/>
        <v>-850</v>
      </c>
      <c r="M41" s="154"/>
      <c r="N41" s="155"/>
      <c r="O41" s="6"/>
      <c r="P41" s="3"/>
      <c r="Q41" s="3"/>
    </row>
    <row r="42" spans="1:17">
      <c r="A42" s="154"/>
      <c r="B42" s="153"/>
      <c r="C42" s="10"/>
      <c r="D42" s="10"/>
      <c r="E42" s="3"/>
      <c r="G42" s="154">
        <v>45160</v>
      </c>
      <c r="H42" s="155" t="s">
        <v>1060</v>
      </c>
      <c r="I42" s="3">
        <v>500</v>
      </c>
      <c r="J42" s="3"/>
      <c r="K42" s="3">
        <f t="shared" si="0"/>
        <v>-1350</v>
      </c>
      <c r="M42" s="154"/>
      <c r="N42" s="155"/>
      <c r="O42" s="6"/>
      <c r="P42" s="3"/>
      <c r="Q42" s="3"/>
    </row>
    <row r="43" spans="1:17">
      <c r="A43" s="154"/>
      <c r="B43" s="153"/>
      <c r="C43" s="10"/>
      <c r="D43" s="10"/>
      <c r="E43" s="3"/>
      <c r="G43" s="154">
        <v>45163</v>
      </c>
      <c r="H43" s="155" t="s">
        <v>1209</v>
      </c>
      <c r="I43" s="3">
        <v>492.91</v>
      </c>
      <c r="J43" s="3"/>
      <c r="K43" s="3">
        <f t="shared" si="0"/>
        <v>-1842.91</v>
      </c>
      <c r="M43" s="154"/>
      <c r="N43" s="155"/>
      <c r="O43" s="6"/>
      <c r="P43" s="3"/>
      <c r="Q43" s="3"/>
    </row>
    <row r="44" spans="1:17">
      <c r="A44" s="154"/>
      <c r="B44" s="153"/>
      <c r="C44" s="10"/>
      <c r="D44" s="10"/>
      <c r="E44" s="3"/>
      <c r="G44" s="154">
        <v>45166</v>
      </c>
      <c r="H44" s="155" t="s">
        <v>1213</v>
      </c>
      <c r="I44" s="3"/>
      <c r="J44" s="3">
        <v>500</v>
      </c>
      <c r="K44" s="3">
        <f t="shared" si="0"/>
        <v>-1342.91</v>
      </c>
      <c r="M44" s="154"/>
      <c r="N44" s="155"/>
      <c r="O44" s="6"/>
      <c r="P44" s="3"/>
      <c r="Q44" s="3"/>
    </row>
    <row r="45" spans="1:17">
      <c r="A45" s="154"/>
      <c r="B45" s="153"/>
      <c r="C45" s="10"/>
      <c r="D45" s="10"/>
      <c r="E45" s="3"/>
      <c r="G45" s="154">
        <v>45166</v>
      </c>
      <c r="H45" s="155" t="s">
        <v>971</v>
      </c>
      <c r="I45" s="3">
        <v>700</v>
      </c>
      <c r="J45" s="3"/>
      <c r="K45" s="3">
        <f t="shared" si="0"/>
        <v>-2042.91</v>
      </c>
      <c r="M45" s="154"/>
      <c r="N45" s="155"/>
      <c r="O45" s="6"/>
      <c r="P45" s="3"/>
      <c r="Q45" s="3"/>
    </row>
    <row r="46" spans="1:17">
      <c r="A46" s="154"/>
      <c r="B46" s="153"/>
      <c r="C46" s="10"/>
      <c r="D46" s="10"/>
      <c r="E46" s="3"/>
      <c r="G46" s="154">
        <v>45169</v>
      </c>
      <c r="H46" s="155" t="s">
        <v>1214</v>
      </c>
      <c r="I46" s="3"/>
      <c r="J46" s="3">
        <v>492.91</v>
      </c>
      <c r="K46" s="3">
        <f t="shared" si="0"/>
        <v>-1550</v>
      </c>
      <c r="M46" s="154"/>
      <c r="N46" s="155"/>
      <c r="O46" s="6"/>
      <c r="P46" s="3"/>
      <c r="Q46" s="3"/>
    </row>
    <row r="47" spans="1:17">
      <c r="A47" s="154"/>
      <c r="B47" s="153"/>
      <c r="C47" s="10"/>
      <c r="D47" s="10"/>
      <c r="E47" s="3"/>
      <c r="G47" s="154">
        <v>45169</v>
      </c>
      <c r="H47" s="155" t="s">
        <v>1215</v>
      </c>
      <c r="I47" s="3"/>
      <c r="J47" s="3">
        <v>700</v>
      </c>
      <c r="K47" s="3">
        <f t="shared" si="0"/>
        <v>-850</v>
      </c>
      <c r="M47" s="154"/>
      <c r="N47" s="155"/>
      <c r="O47" s="6"/>
      <c r="P47" s="3"/>
      <c r="Q47" s="3"/>
    </row>
    <row r="48" spans="1:17">
      <c r="A48" s="154"/>
      <c r="B48" s="153"/>
      <c r="C48" s="10"/>
      <c r="D48" s="10"/>
      <c r="E48" s="3"/>
      <c r="G48" s="154">
        <v>45177</v>
      </c>
      <c r="H48" s="155" t="s">
        <v>1232</v>
      </c>
      <c r="I48" s="3">
        <v>700</v>
      </c>
      <c r="J48" s="3"/>
      <c r="K48" s="3">
        <f t="shared" si="0"/>
        <v>-1550</v>
      </c>
      <c r="M48" s="154"/>
      <c r="N48" s="155"/>
      <c r="O48" s="6"/>
      <c r="P48" s="3"/>
      <c r="Q48" s="3"/>
    </row>
    <row r="49" spans="1:17">
      <c r="A49" s="154"/>
      <c r="B49" s="153"/>
      <c r="C49" s="10"/>
      <c r="D49" s="10"/>
      <c r="E49" s="3"/>
      <c r="G49" s="154">
        <v>45187</v>
      </c>
      <c r="H49" s="155" t="s">
        <v>1272</v>
      </c>
      <c r="I49" s="3"/>
      <c r="J49" s="3">
        <v>700</v>
      </c>
      <c r="K49" s="3">
        <f t="shared" si="0"/>
        <v>-850</v>
      </c>
      <c r="M49" s="154"/>
      <c r="N49" s="155"/>
      <c r="O49" s="6"/>
      <c r="P49" s="3"/>
      <c r="Q49" s="3"/>
    </row>
    <row r="50" spans="1:17">
      <c r="A50" s="154"/>
      <c r="B50" s="153"/>
      <c r="C50" s="10"/>
      <c r="D50" s="10"/>
      <c r="E50" s="3"/>
      <c r="G50" s="154">
        <v>45189</v>
      </c>
      <c r="H50" s="155" t="s">
        <v>971</v>
      </c>
      <c r="I50" s="3">
        <v>1200</v>
      </c>
      <c r="J50" s="3"/>
      <c r="K50" s="3">
        <f t="shared" si="0"/>
        <v>-2050</v>
      </c>
      <c r="M50" s="154"/>
      <c r="N50" s="155"/>
      <c r="O50" s="6"/>
      <c r="P50" s="3"/>
      <c r="Q50" s="3"/>
    </row>
    <row r="51" spans="1:17">
      <c r="A51" s="154"/>
      <c r="B51" s="153"/>
      <c r="C51" s="10"/>
      <c r="D51" s="10"/>
      <c r="E51" s="3"/>
      <c r="G51" s="154">
        <v>45198</v>
      </c>
      <c r="H51" s="155" t="s">
        <v>1281</v>
      </c>
      <c r="I51" s="3"/>
      <c r="J51" s="3">
        <v>1200</v>
      </c>
      <c r="K51" s="3">
        <f t="shared" si="0"/>
        <v>-850</v>
      </c>
      <c r="M51" s="154"/>
      <c r="N51" s="155"/>
      <c r="O51" s="6"/>
      <c r="P51" s="3"/>
      <c r="Q51" s="3"/>
    </row>
    <row r="52" spans="1:17">
      <c r="A52" s="154"/>
      <c r="B52" s="153"/>
      <c r="C52" s="10"/>
      <c r="D52" s="10"/>
      <c r="E52" s="3"/>
      <c r="G52" s="154">
        <v>45208</v>
      </c>
      <c r="H52" s="155" t="s">
        <v>971</v>
      </c>
      <c r="I52" s="3">
        <v>900</v>
      </c>
      <c r="J52" s="3"/>
      <c r="K52" s="3">
        <f t="shared" si="0"/>
        <v>-1750</v>
      </c>
      <c r="M52" s="154"/>
      <c r="N52" s="155"/>
      <c r="O52" s="6"/>
      <c r="P52" s="3"/>
      <c r="Q52" s="3"/>
    </row>
    <row r="53" spans="1:17">
      <c r="A53" s="154"/>
      <c r="B53" s="153"/>
      <c r="C53" s="10"/>
      <c r="D53" s="10"/>
      <c r="E53" s="3"/>
      <c r="G53" s="154">
        <v>45215.333831018521</v>
      </c>
      <c r="H53" s="155" t="s">
        <v>1304</v>
      </c>
      <c r="I53" s="3"/>
      <c r="J53" s="3">
        <v>900</v>
      </c>
      <c r="K53" s="3">
        <f t="shared" si="0"/>
        <v>-850</v>
      </c>
      <c r="M53" s="154"/>
      <c r="N53" s="155"/>
      <c r="O53" s="6"/>
      <c r="P53" s="3"/>
      <c r="Q53" s="3"/>
    </row>
    <row r="54" spans="1:17">
      <c r="A54" s="154"/>
      <c r="B54" s="153"/>
      <c r="C54" s="10"/>
      <c r="D54" s="10"/>
      <c r="E54" s="3"/>
      <c r="G54" s="154">
        <v>45215.333831018521</v>
      </c>
      <c r="H54" s="155" t="s">
        <v>971</v>
      </c>
      <c r="I54" s="3">
        <v>800</v>
      </c>
      <c r="J54" s="3"/>
      <c r="K54" s="3">
        <f t="shared" si="0"/>
        <v>-1650</v>
      </c>
      <c r="M54" s="154"/>
      <c r="N54" s="155"/>
      <c r="O54" s="6"/>
      <c r="P54" s="3"/>
      <c r="Q54" s="3"/>
    </row>
    <row r="55" spans="1:17">
      <c r="A55" s="154"/>
      <c r="B55" s="153"/>
      <c r="C55" s="10"/>
      <c r="D55" s="10"/>
      <c r="E55" s="3"/>
      <c r="G55" s="154">
        <v>45222.333831018521</v>
      </c>
      <c r="H55" s="155" t="s">
        <v>1313</v>
      </c>
      <c r="I55" s="3"/>
      <c r="J55" s="3">
        <v>800</v>
      </c>
      <c r="K55" s="3">
        <f t="shared" si="0"/>
        <v>-850</v>
      </c>
      <c r="M55" s="154"/>
      <c r="N55" s="155"/>
      <c r="O55" s="6"/>
      <c r="P55" s="3"/>
      <c r="Q55" s="3"/>
    </row>
    <row r="56" spans="1:17">
      <c r="A56" s="154"/>
      <c r="B56" s="153"/>
      <c r="C56" s="10"/>
      <c r="D56" s="10"/>
      <c r="E56" s="3"/>
      <c r="G56" s="154">
        <v>45222.333831018521</v>
      </c>
      <c r="H56" s="155" t="s">
        <v>1314</v>
      </c>
      <c r="I56" s="3"/>
      <c r="J56" s="3">
        <v>850</v>
      </c>
      <c r="K56" s="3">
        <f t="shared" si="0"/>
        <v>0</v>
      </c>
      <c r="M56" s="154"/>
      <c r="N56" s="155"/>
      <c r="O56" s="6"/>
      <c r="P56" s="3"/>
      <c r="Q56" s="3"/>
    </row>
    <row r="57" spans="1:17">
      <c r="A57" s="154"/>
      <c r="B57" s="153"/>
      <c r="C57" s="10"/>
      <c r="D57" s="10"/>
      <c r="E57" s="3"/>
      <c r="G57" s="154">
        <v>45222.333831018521</v>
      </c>
      <c r="H57" s="155" t="s">
        <v>971</v>
      </c>
      <c r="I57" s="3">
        <v>800</v>
      </c>
      <c r="J57" s="3"/>
      <c r="K57" s="3">
        <f t="shared" si="0"/>
        <v>-800</v>
      </c>
      <c r="M57" s="154"/>
      <c r="N57" s="155"/>
      <c r="O57" s="6"/>
      <c r="P57" s="3"/>
      <c r="Q57" s="3"/>
    </row>
    <row r="58" spans="1:17">
      <c r="A58" s="154"/>
      <c r="B58" s="153"/>
      <c r="C58" s="10"/>
      <c r="D58" s="10"/>
      <c r="E58" s="3"/>
      <c r="G58" s="154">
        <v>45230</v>
      </c>
      <c r="H58" s="155" t="s">
        <v>1323</v>
      </c>
      <c r="I58" s="3"/>
      <c r="J58" s="3">
        <v>800</v>
      </c>
      <c r="K58" s="3">
        <f t="shared" si="0"/>
        <v>0</v>
      </c>
      <c r="M58" s="154"/>
      <c r="N58" s="155"/>
      <c r="O58" s="6"/>
      <c r="P58" s="3"/>
      <c r="Q58" s="3"/>
    </row>
    <row r="59" spans="1:17">
      <c r="A59" s="154"/>
      <c r="B59" s="153"/>
      <c r="C59" s="10"/>
      <c r="D59" s="10"/>
      <c r="E59" s="3"/>
      <c r="G59" s="154">
        <v>45233</v>
      </c>
      <c r="H59" s="155" t="s">
        <v>971</v>
      </c>
      <c r="I59" s="3">
        <v>700</v>
      </c>
      <c r="J59" s="3"/>
      <c r="K59" s="3">
        <f t="shared" si="0"/>
        <v>-700</v>
      </c>
      <c r="M59" s="154"/>
      <c r="N59" s="155"/>
      <c r="O59" s="6"/>
      <c r="P59" s="3"/>
      <c r="Q59" s="3"/>
    </row>
    <row r="60" spans="1:17">
      <c r="A60" s="154"/>
      <c r="B60" s="153"/>
      <c r="C60" s="10"/>
      <c r="D60" s="10"/>
      <c r="E60" s="3"/>
      <c r="G60" s="154">
        <v>45240</v>
      </c>
      <c r="H60" s="155" t="s">
        <v>1353</v>
      </c>
      <c r="I60" s="3"/>
      <c r="J60" s="3">
        <v>700</v>
      </c>
      <c r="K60" s="3">
        <f t="shared" si="0"/>
        <v>0</v>
      </c>
      <c r="M60" s="154"/>
      <c r="N60" s="155"/>
      <c r="O60" s="6"/>
      <c r="P60" s="3"/>
      <c r="Q60" s="3"/>
    </row>
    <row r="61" spans="1:17">
      <c r="A61" s="154"/>
      <c r="B61" s="153"/>
      <c r="C61" s="10"/>
      <c r="D61" s="10"/>
      <c r="E61" s="3"/>
      <c r="G61" s="154">
        <v>45240</v>
      </c>
      <c r="H61" s="155" t="s">
        <v>1354</v>
      </c>
      <c r="I61" s="3">
        <v>800</v>
      </c>
      <c r="J61" s="3"/>
      <c r="K61" s="3">
        <f t="shared" si="0"/>
        <v>-800</v>
      </c>
      <c r="M61" s="154"/>
      <c r="N61" s="155"/>
      <c r="O61" s="6"/>
      <c r="P61" s="3"/>
      <c r="Q61" s="3"/>
    </row>
    <row r="62" spans="1:17">
      <c r="A62" s="154"/>
      <c r="B62" s="153"/>
      <c r="C62" s="10"/>
      <c r="D62" s="10"/>
      <c r="E62" s="3"/>
      <c r="G62" s="154"/>
      <c r="H62" s="155"/>
      <c r="I62" s="3"/>
      <c r="J62" s="3"/>
      <c r="K62" s="3"/>
      <c r="M62" s="154"/>
      <c r="N62" s="155"/>
      <c r="O62" s="6"/>
      <c r="P62" s="3"/>
      <c r="Q62" s="3"/>
    </row>
    <row r="63" spans="1:17">
      <c r="A63" s="154"/>
      <c r="B63" s="153"/>
      <c r="C63" s="10"/>
      <c r="D63" s="10"/>
      <c r="E63" s="3"/>
      <c r="G63" s="154"/>
      <c r="H63" s="155"/>
      <c r="I63" s="3"/>
      <c r="J63" s="3"/>
      <c r="K63" s="3"/>
      <c r="M63" s="154"/>
      <c r="N63" s="155"/>
      <c r="O63" s="6"/>
      <c r="P63" s="3"/>
      <c r="Q63" s="3"/>
    </row>
    <row r="64" spans="1:17">
      <c r="A64" s="154"/>
      <c r="B64" s="153"/>
      <c r="C64" s="10"/>
      <c r="D64" s="10"/>
      <c r="E64" s="3"/>
      <c r="G64" s="154"/>
      <c r="H64" s="155"/>
      <c r="I64" s="3"/>
      <c r="J64" s="3"/>
      <c r="K64" s="3"/>
      <c r="M64" s="154"/>
      <c r="N64" s="155"/>
      <c r="O64" s="6"/>
      <c r="P64" s="3"/>
      <c r="Q64" s="3"/>
    </row>
    <row r="65" spans="1:17" s="151" customFormat="1">
      <c r="A65" s="152"/>
      <c r="B65" s="152"/>
      <c r="C65" s="114">
        <f>SUM(C12:C64)</f>
        <v>14651.3</v>
      </c>
      <c r="D65" s="114">
        <f>SUM(D12:D64)</f>
        <v>14651.3</v>
      </c>
      <c r="E65" s="114">
        <f>D65-C65</f>
        <v>0</v>
      </c>
      <c r="F65" s="128"/>
      <c r="G65" s="152"/>
      <c r="H65" s="152"/>
      <c r="I65" s="114">
        <f>SUM(I5:I64)</f>
        <v>17692.91</v>
      </c>
      <c r="J65" s="114">
        <f>SUM(J5:J64)</f>
        <v>16892.91</v>
      </c>
      <c r="K65" s="114">
        <f>J65-I65</f>
        <v>-800</v>
      </c>
      <c r="L65" s="128"/>
      <c r="M65" s="152"/>
      <c r="N65" s="152"/>
      <c r="O65" s="114">
        <f>SUM(O9:O64)</f>
        <v>6994.3899999999994</v>
      </c>
      <c r="P65" s="114">
        <f>SUM(P9:P64)</f>
        <v>8355.9956000000002</v>
      </c>
      <c r="Q65" s="114">
        <f>P65-O65</f>
        <v>1361.6056000000008</v>
      </c>
    </row>
    <row r="66" spans="1:17">
      <c r="A66" s="151"/>
      <c r="B66" s="151"/>
      <c r="C66" s="151"/>
      <c r="D66" s="151"/>
      <c r="E66" s="151"/>
    </row>
  </sheetData>
  <mergeCells count="1">
    <mergeCell ref="B1:D1"/>
  </mergeCells>
  <phoneticPr fontId="2" type="noConversion"/>
  <hyperlinks>
    <hyperlink ref="A1" location="专职业务员往来账余额!A1" display="孙岩成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6"/>
  <sheetViews>
    <sheetView zoomScaleNormal="100" workbookViewId="0">
      <pane ySplit="4" topLeftCell="A23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36.75" customWidth="1"/>
    <col min="3" max="3" width="13.25" bestFit="1" customWidth="1"/>
    <col min="4" max="5" width="14.5" bestFit="1" customWidth="1"/>
    <col min="6" max="6" width="9.25" bestFit="1" customWidth="1"/>
    <col min="7" max="7" width="11.875" bestFit="1" customWidth="1"/>
    <col min="8" max="8" width="44.25" customWidth="1"/>
    <col min="9" max="10" width="12.75" bestFit="1" customWidth="1"/>
    <col min="11" max="11" width="12" bestFit="1" customWidth="1"/>
    <col min="12" max="12" width="9.125" customWidth="1"/>
    <col min="13" max="13" width="11.625" bestFit="1" customWidth="1"/>
    <col min="14" max="14" width="28.875" customWidth="1"/>
    <col min="15" max="17" width="12.25" customWidth="1"/>
    <col min="18" max="18" width="11.625" bestFit="1" customWidth="1"/>
  </cols>
  <sheetData>
    <row r="1" spans="1:19">
      <c r="A1" s="33" t="s">
        <v>280</v>
      </c>
      <c r="B1" s="175" t="s">
        <v>161</v>
      </c>
      <c r="C1" s="175"/>
      <c r="D1" s="175"/>
      <c r="E1" s="65">
        <f>K30+E56+Q30</f>
        <v>2500.7287999999999</v>
      </c>
    </row>
    <row r="3" spans="1:19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9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9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  <c r="M5" s="88"/>
      <c r="N5" s="17" t="s">
        <v>6</v>
      </c>
      <c r="O5" s="6">
        <v>0</v>
      </c>
      <c r="P5" s="3">
        <v>0</v>
      </c>
      <c r="Q5" s="11"/>
      <c r="R5" s="18"/>
      <c r="S5" s="18"/>
    </row>
    <row r="6" spans="1:19">
      <c r="A6" s="88">
        <v>44817</v>
      </c>
      <c r="B6" s="13" t="s">
        <v>441</v>
      </c>
      <c r="C6" s="10">
        <v>22.95</v>
      </c>
      <c r="D6" s="10"/>
      <c r="E6" s="3">
        <f>ROUND(D5+D6-C6,2)</f>
        <v>-22.95</v>
      </c>
      <c r="G6" s="88">
        <v>44839</v>
      </c>
      <c r="H6" s="4" t="s">
        <v>310</v>
      </c>
      <c r="I6" s="3">
        <v>600</v>
      </c>
      <c r="J6" s="3"/>
      <c r="K6" s="3">
        <f>ROUND(J5+J6-I6,2)</f>
        <v>-600</v>
      </c>
      <c r="M6" s="133">
        <v>45008</v>
      </c>
      <c r="N6" s="4" t="s">
        <v>854</v>
      </c>
      <c r="O6" s="6"/>
      <c r="P6" s="3">
        <v>602.64</v>
      </c>
      <c r="Q6" s="3">
        <f>ROUND(P5+P6-O6,2)</f>
        <v>602.64</v>
      </c>
      <c r="R6" s="18"/>
      <c r="S6" s="18"/>
    </row>
    <row r="7" spans="1:19" ht="27">
      <c r="A7" s="88">
        <v>44819</v>
      </c>
      <c r="B7" s="13" t="s">
        <v>442</v>
      </c>
      <c r="C7" s="10"/>
      <c r="D7" s="10">
        <v>46.67</v>
      </c>
      <c r="E7" s="3">
        <f>ROUND(E6+D7-C7,2)</f>
        <v>23.72</v>
      </c>
      <c r="G7" s="88">
        <v>44918</v>
      </c>
      <c r="H7" s="14" t="s">
        <v>675</v>
      </c>
      <c r="I7" s="6">
        <v>12</v>
      </c>
      <c r="J7" s="3"/>
      <c r="K7" s="3">
        <f>ROUND(K6+J7-I7,2)</f>
        <v>-612</v>
      </c>
      <c r="M7" s="88">
        <v>45026</v>
      </c>
      <c r="N7" s="4" t="s">
        <v>896</v>
      </c>
      <c r="O7" s="6"/>
      <c r="P7" s="3">
        <v>801.49</v>
      </c>
      <c r="Q7" s="3">
        <f t="shared" ref="Q7:Q23" si="0">ROUND(Q6+P7-O7,2)</f>
        <v>1404.13</v>
      </c>
      <c r="R7" s="18"/>
      <c r="S7" s="18"/>
    </row>
    <row r="8" spans="1:19">
      <c r="A8" s="88">
        <v>44830</v>
      </c>
      <c r="B8" s="13" t="s">
        <v>308</v>
      </c>
      <c r="C8" s="10">
        <v>23.72</v>
      </c>
      <c r="D8" s="10"/>
      <c r="E8" s="3">
        <f t="shared" ref="E8:E18" si="1">ROUND(E7+D8-C8,2)</f>
        <v>0</v>
      </c>
      <c r="G8" s="69"/>
      <c r="H8" s="70" t="s">
        <v>676</v>
      </c>
      <c r="I8" s="110">
        <f>SUM(I5:I7)</f>
        <v>612</v>
      </c>
      <c r="J8" s="110">
        <f>SUM(J5:J7)</f>
        <v>0</v>
      </c>
      <c r="K8" s="110">
        <f>J8-I8</f>
        <v>-612</v>
      </c>
      <c r="M8" s="88">
        <v>45021</v>
      </c>
      <c r="N8" s="4" t="s">
        <v>914</v>
      </c>
      <c r="O8" s="6">
        <v>602.64</v>
      </c>
      <c r="P8" s="3"/>
      <c r="Q8" s="3">
        <f t="shared" si="0"/>
        <v>801.49</v>
      </c>
      <c r="R8" s="18"/>
      <c r="S8" s="18"/>
    </row>
    <row r="9" spans="1:19">
      <c r="A9" s="88">
        <v>44848</v>
      </c>
      <c r="B9" s="13" t="s">
        <v>443</v>
      </c>
      <c r="C9" s="10"/>
      <c r="D9" s="10">
        <v>2466.15</v>
      </c>
      <c r="E9" s="3">
        <f t="shared" si="1"/>
        <v>2466.15</v>
      </c>
      <c r="G9" s="88"/>
      <c r="H9" s="67" t="s">
        <v>6</v>
      </c>
      <c r="I9" s="68"/>
      <c r="J9" s="68">
        <f>K8</f>
        <v>-612</v>
      </c>
      <c r="K9" s="11"/>
      <c r="M9" s="88">
        <v>45034</v>
      </c>
      <c r="N9" s="4" t="s">
        <v>930</v>
      </c>
      <c r="O9" s="6">
        <v>17.34</v>
      </c>
      <c r="P9" s="3"/>
      <c r="Q9" s="3">
        <f t="shared" si="0"/>
        <v>784.15</v>
      </c>
      <c r="R9" s="18"/>
      <c r="S9" s="18"/>
    </row>
    <row r="10" spans="1:19">
      <c r="A10" s="88">
        <v>44841</v>
      </c>
      <c r="B10" s="13" t="s">
        <v>444</v>
      </c>
      <c r="C10" s="11">
        <v>347.03</v>
      </c>
      <c r="D10" s="10"/>
      <c r="E10" s="3">
        <f t="shared" si="1"/>
        <v>2119.12</v>
      </c>
      <c r="G10" s="88">
        <v>44939</v>
      </c>
      <c r="H10" s="4" t="s">
        <v>661</v>
      </c>
      <c r="I10" s="6"/>
      <c r="J10" s="3">
        <v>150</v>
      </c>
      <c r="K10" s="3">
        <f>ROUND(J9+J10-I10,2)</f>
        <v>-462</v>
      </c>
      <c r="M10" s="88">
        <v>45051</v>
      </c>
      <c r="N10" s="4" t="s">
        <v>914</v>
      </c>
      <c r="O10" s="6">
        <v>769.35</v>
      </c>
      <c r="P10" s="3"/>
      <c r="Q10" s="3">
        <f t="shared" si="0"/>
        <v>14.8</v>
      </c>
      <c r="R10" s="18"/>
      <c r="S10" s="18"/>
    </row>
    <row r="11" spans="1:19">
      <c r="A11" s="88">
        <v>44844</v>
      </c>
      <c r="B11" s="13" t="s">
        <v>305</v>
      </c>
      <c r="C11" s="10">
        <v>2119.12</v>
      </c>
      <c r="D11" s="10"/>
      <c r="E11" s="3">
        <f t="shared" si="1"/>
        <v>0</v>
      </c>
      <c r="G11" s="88">
        <v>44967</v>
      </c>
      <c r="H11" s="4" t="s">
        <v>746</v>
      </c>
      <c r="I11" s="3"/>
      <c r="J11" s="3">
        <v>462</v>
      </c>
      <c r="K11" s="3">
        <f>ROUND(K10+J11-I11,2)</f>
        <v>0</v>
      </c>
      <c r="M11" s="88">
        <v>45058</v>
      </c>
      <c r="N11" s="4" t="s">
        <v>985</v>
      </c>
      <c r="O11" s="6"/>
      <c r="P11" s="3">
        <v>731.78</v>
      </c>
      <c r="Q11" s="3">
        <f t="shared" si="0"/>
        <v>746.58</v>
      </c>
      <c r="R11" s="18"/>
      <c r="S11" s="18"/>
    </row>
    <row r="12" spans="1:19">
      <c r="A12" s="88">
        <v>44875</v>
      </c>
      <c r="B12" s="13" t="s">
        <v>445</v>
      </c>
      <c r="C12" s="11"/>
      <c r="D12" s="10">
        <v>2573.85</v>
      </c>
      <c r="E12" s="3">
        <f t="shared" si="1"/>
        <v>2573.85</v>
      </c>
      <c r="G12" s="88">
        <v>45142</v>
      </c>
      <c r="H12" s="4" t="s">
        <v>1153</v>
      </c>
      <c r="I12" s="6">
        <v>500</v>
      </c>
      <c r="J12" s="3"/>
      <c r="K12" s="3">
        <f>ROUND(K11+J12-I12,2)</f>
        <v>-500</v>
      </c>
      <c r="M12" s="88">
        <v>45089</v>
      </c>
      <c r="N12" s="4" t="s">
        <v>1052</v>
      </c>
      <c r="O12" s="6"/>
      <c r="P12" s="3">
        <v>827.97</v>
      </c>
      <c r="Q12" s="3">
        <f t="shared" si="0"/>
        <v>1574.55</v>
      </c>
      <c r="R12" s="18"/>
      <c r="S12" s="18"/>
    </row>
    <row r="13" spans="1:19">
      <c r="A13" s="88">
        <v>44872</v>
      </c>
      <c r="B13" s="13" t="s">
        <v>446</v>
      </c>
      <c r="C13" s="11">
        <v>347.03</v>
      </c>
      <c r="D13" s="10"/>
      <c r="E13" s="3">
        <f t="shared" si="1"/>
        <v>2226.8200000000002</v>
      </c>
      <c r="G13" s="88">
        <v>45145</v>
      </c>
      <c r="H13" s="4" t="s">
        <v>1175</v>
      </c>
      <c r="I13" s="6"/>
      <c r="J13" s="3">
        <v>500</v>
      </c>
      <c r="K13" s="3">
        <f>ROUND(K12+J13-I13,2)</f>
        <v>0</v>
      </c>
      <c r="M13" s="88">
        <v>45091</v>
      </c>
      <c r="N13" s="4" t="s">
        <v>1067</v>
      </c>
      <c r="O13" s="6">
        <v>963.61</v>
      </c>
      <c r="P13" s="3"/>
      <c r="Q13" s="3">
        <f t="shared" si="0"/>
        <v>610.94000000000005</v>
      </c>
      <c r="R13" s="18"/>
      <c r="S13" s="18"/>
    </row>
    <row r="14" spans="1:19" ht="27">
      <c r="A14" s="88">
        <v>44874</v>
      </c>
      <c r="B14" s="13" t="s">
        <v>320</v>
      </c>
      <c r="C14" s="11">
        <v>2226.8200000000002</v>
      </c>
      <c r="D14" s="10"/>
      <c r="E14" s="3">
        <f t="shared" si="1"/>
        <v>0</v>
      </c>
      <c r="G14" s="88">
        <v>45224</v>
      </c>
      <c r="H14" s="14" t="s">
        <v>1320</v>
      </c>
      <c r="I14" s="6">
        <v>126.37</v>
      </c>
      <c r="J14" s="3"/>
      <c r="K14" s="3">
        <f>ROUND(K13+J14-I14,2)</f>
        <v>-126.37</v>
      </c>
      <c r="M14" s="88">
        <v>45121</v>
      </c>
      <c r="N14" s="4" t="s">
        <v>1118</v>
      </c>
      <c r="O14" s="6"/>
      <c r="P14" s="3">
        <v>818.44</v>
      </c>
      <c r="Q14" s="3">
        <f t="shared" si="0"/>
        <v>1429.38</v>
      </c>
      <c r="R14" s="18"/>
      <c r="S14" s="18"/>
    </row>
    <row r="15" spans="1:19">
      <c r="A15" s="88">
        <v>44909</v>
      </c>
      <c r="B15" s="13" t="s">
        <v>447</v>
      </c>
      <c r="C15" s="11"/>
      <c r="D15" s="10">
        <v>2520</v>
      </c>
      <c r="E15" s="3">
        <f t="shared" si="1"/>
        <v>2520</v>
      </c>
      <c r="G15" s="88"/>
      <c r="H15" s="4"/>
      <c r="I15" s="6"/>
      <c r="J15" s="3"/>
      <c r="K15" s="3"/>
      <c r="M15" s="88">
        <v>45127</v>
      </c>
      <c r="N15" s="4" t="s">
        <v>914</v>
      </c>
      <c r="O15" s="6">
        <v>1151.97</v>
      </c>
      <c r="P15" s="3"/>
      <c r="Q15" s="3">
        <f t="shared" si="0"/>
        <v>277.41000000000003</v>
      </c>
      <c r="R15" s="18"/>
      <c r="S15" s="18"/>
    </row>
    <row r="16" spans="1:19">
      <c r="A16" s="88">
        <v>44900</v>
      </c>
      <c r="B16" s="13" t="s">
        <v>448</v>
      </c>
      <c r="C16" s="11">
        <v>372.35</v>
      </c>
      <c r="D16" s="10"/>
      <c r="E16" s="3">
        <f t="shared" si="1"/>
        <v>2147.65</v>
      </c>
      <c r="G16" s="88"/>
      <c r="H16" s="4"/>
      <c r="I16" s="6"/>
      <c r="J16" s="3"/>
      <c r="K16" s="3"/>
      <c r="M16" s="88">
        <v>45152</v>
      </c>
      <c r="N16" s="4" t="s">
        <v>1187</v>
      </c>
      <c r="O16" s="6"/>
      <c r="P16" s="3">
        <v>820.43</v>
      </c>
      <c r="Q16" s="3">
        <f t="shared" si="0"/>
        <v>1097.8399999999999</v>
      </c>
      <c r="R16" s="18"/>
      <c r="S16" s="18"/>
    </row>
    <row r="17" spans="1:19">
      <c r="A17" s="88">
        <v>44907</v>
      </c>
      <c r="B17" s="13" t="s">
        <v>624</v>
      </c>
      <c r="C17" s="108">
        <v>2147.65</v>
      </c>
      <c r="D17" s="10"/>
      <c r="E17" s="3">
        <f t="shared" si="1"/>
        <v>0</v>
      </c>
      <c r="G17" s="88"/>
      <c r="H17" s="4"/>
      <c r="I17" s="6"/>
      <c r="J17" s="3"/>
      <c r="K17" s="3"/>
      <c r="M17" s="88">
        <v>45156</v>
      </c>
      <c r="N17" s="4" t="s">
        <v>1194</v>
      </c>
      <c r="O17" s="6"/>
      <c r="P17" s="3">
        <v>120</v>
      </c>
      <c r="Q17" s="3">
        <f t="shared" si="0"/>
        <v>1217.8399999999999</v>
      </c>
      <c r="R17" s="18"/>
      <c r="S17" s="18"/>
    </row>
    <row r="18" spans="1:19">
      <c r="A18" s="88">
        <v>44935</v>
      </c>
      <c r="B18" s="4" t="s">
        <v>625</v>
      </c>
      <c r="C18" s="6"/>
      <c r="D18" s="3">
        <v>2540</v>
      </c>
      <c r="E18" s="3">
        <f t="shared" si="1"/>
        <v>2540</v>
      </c>
      <c r="G18" s="88"/>
      <c r="H18" s="4"/>
      <c r="I18" s="6"/>
      <c r="J18" s="3"/>
      <c r="K18" s="3"/>
      <c r="M18" s="88">
        <v>45190</v>
      </c>
      <c r="N18" s="4" t="s">
        <v>1279</v>
      </c>
      <c r="O18" s="6"/>
      <c r="P18" s="3">
        <v>692.18</v>
      </c>
      <c r="Q18" s="3">
        <f t="shared" si="0"/>
        <v>1910.02</v>
      </c>
      <c r="R18" s="18"/>
      <c r="S18" s="18"/>
    </row>
    <row r="19" spans="1:19">
      <c r="A19" s="63"/>
      <c r="B19" s="64" t="s">
        <v>676</v>
      </c>
      <c r="C19" s="111">
        <f>SUM(C5:C18)</f>
        <v>7606.67</v>
      </c>
      <c r="D19" s="111">
        <f>SUM(D5:D18)</f>
        <v>10146.67</v>
      </c>
      <c r="E19" s="65">
        <f>D19-C19</f>
        <v>2540</v>
      </c>
      <c r="G19" s="88"/>
      <c r="H19" s="4"/>
      <c r="I19" s="6"/>
      <c r="J19" s="3"/>
      <c r="K19" s="3"/>
      <c r="M19" s="88">
        <v>45196</v>
      </c>
      <c r="N19" s="4" t="s">
        <v>914</v>
      </c>
      <c r="O19" s="6">
        <v>1217.8399999999999</v>
      </c>
      <c r="P19" s="3"/>
      <c r="Q19" s="3">
        <f t="shared" si="0"/>
        <v>692.18</v>
      </c>
      <c r="R19" s="18"/>
      <c r="S19" s="18"/>
    </row>
    <row r="20" spans="1:19">
      <c r="A20" s="55"/>
      <c r="B20" s="55" t="s">
        <v>619</v>
      </c>
      <c r="C20" s="55"/>
      <c r="D20" s="109">
        <f>E19</f>
        <v>2540</v>
      </c>
      <c r="E20" s="11"/>
      <c r="G20" s="88"/>
      <c r="H20" s="4"/>
      <c r="I20" s="6"/>
      <c r="J20" s="3"/>
      <c r="K20" s="3"/>
      <c r="M20" s="88">
        <v>45197</v>
      </c>
      <c r="N20" s="4" t="s">
        <v>1276</v>
      </c>
      <c r="O20" s="6"/>
      <c r="P20" s="3">
        <v>555.54999999999995</v>
      </c>
      <c r="Q20" s="3">
        <f t="shared" si="0"/>
        <v>1247.73</v>
      </c>
      <c r="R20" s="18"/>
      <c r="S20" s="18"/>
    </row>
    <row r="21" spans="1:19">
      <c r="A21" s="88">
        <v>44931</v>
      </c>
      <c r="B21" s="13" t="s">
        <v>633</v>
      </c>
      <c r="C21" s="11">
        <v>321.70999999999998</v>
      </c>
      <c r="D21" s="10"/>
      <c r="E21" s="3">
        <f>ROUND(D20+D21-C21,2)</f>
        <v>2218.29</v>
      </c>
      <c r="G21" s="88"/>
      <c r="H21" s="4"/>
      <c r="I21" s="6"/>
      <c r="J21" s="3"/>
      <c r="K21" s="3"/>
      <c r="M21" s="88">
        <v>45224</v>
      </c>
      <c r="N21" s="4" t="s">
        <v>1309</v>
      </c>
      <c r="O21" s="6"/>
      <c r="P21" s="3">
        <v>991.46280000000002</v>
      </c>
      <c r="Q21" s="3">
        <f t="shared" si="0"/>
        <v>2239.19</v>
      </c>
      <c r="R21" s="18"/>
      <c r="S21" s="18"/>
    </row>
    <row r="22" spans="1:19">
      <c r="A22" s="88">
        <v>44937</v>
      </c>
      <c r="B22" s="4" t="s">
        <v>666</v>
      </c>
      <c r="C22" s="6">
        <v>2218.29</v>
      </c>
      <c r="D22" s="3"/>
      <c r="E22" s="3">
        <f>ROUND(E21+D22-C22,2)</f>
        <v>0</v>
      </c>
      <c r="G22" s="88"/>
      <c r="H22" s="4"/>
      <c r="I22" s="6"/>
      <c r="J22" s="3"/>
      <c r="K22" s="3"/>
      <c r="M22" s="88">
        <v>45240</v>
      </c>
      <c r="N22" s="4" t="s">
        <v>914</v>
      </c>
      <c r="O22" s="6">
        <v>1000</v>
      </c>
      <c r="P22" s="3"/>
      <c r="Q22" s="3">
        <f t="shared" si="0"/>
        <v>1239.19</v>
      </c>
      <c r="R22" s="18"/>
      <c r="S22" s="18"/>
    </row>
    <row r="23" spans="1:19">
      <c r="A23" s="88">
        <v>44963</v>
      </c>
      <c r="B23" s="4" t="s">
        <v>697</v>
      </c>
      <c r="C23" s="3"/>
      <c r="D23" s="3">
        <v>2520</v>
      </c>
      <c r="E23" s="3">
        <f t="shared" ref="E23:E51" si="2">ROUND(E22+D23-C23,2)</f>
        <v>2520</v>
      </c>
      <c r="G23" s="88"/>
      <c r="H23" s="4"/>
      <c r="I23" s="6"/>
      <c r="J23" s="3"/>
      <c r="K23" s="3"/>
      <c r="M23" s="88">
        <v>45245</v>
      </c>
      <c r="N23" s="4" t="s">
        <v>1366</v>
      </c>
      <c r="O23" s="6"/>
      <c r="P23" s="3">
        <v>1387.9059999999999</v>
      </c>
      <c r="Q23" s="3">
        <f t="shared" si="0"/>
        <v>2627.1</v>
      </c>
      <c r="R23" s="18"/>
    </row>
    <row r="24" spans="1:19">
      <c r="A24" s="88">
        <v>44963</v>
      </c>
      <c r="B24" s="4" t="s">
        <v>730</v>
      </c>
      <c r="C24" s="3">
        <v>353.92</v>
      </c>
      <c r="D24" s="3"/>
      <c r="E24" s="3">
        <f t="shared" si="2"/>
        <v>2166.08</v>
      </c>
      <c r="G24" s="88"/>
      <c r="H24" s="4"/>
      <c r="I24" s="6"/>
      <c r="J24" s="3"/>
      <c r="K24" s="3"/>
      <c r="M24" s="88"/>
      <c r="N24" s="4"/>
      <c r="O24" s="6"/>
      <c r="P24" s="3"/>
      <c r="Q24" s="3"/>
      <c r="R24" s="18"/>
    </row>
    <row r="25" spans="1:19">
      <c r="A25" s="88">
        <v>44967</v>
      </c>
      <c r="B25" s="4" t="s">
        <v>747</v>
      </c>
      <c r="C25" s="3">
        <v>2166.08</v>
      </c>
      <c r="D25" s="3"/>
      <c r="E25" s="3">
        <f t="shared" si="2"/>
        <v>0</v>
      </c>
      <c r="G25" s="88"/>
      <c r="H25" s="4"/>
      <c r="I25" s="6"/>
      <c r="J25" s="3"/>
      <c r="K25" s="3"/>
      <c r="M25" s="88"/>
      <c r="N25" s="4"/>
      <c r="O25" s="6"/>
      <c r="P25" s="3"/>
      <c r="Q25" s="3"/>
      <c r="R25" s="18"/>
    </row>
    <row r="26" spans="1:19">
      <c r="A26" s="88">
        <v>44992</v>
      </c>
      <c r="B26" s="4" t="s">
        <v>814</v>
      </c>
      <c r="C26" s="3"/>
      <c r="D26" s="3">
        <v>2326.15</v>
      </c>
      <c r="E26" s="3">
        <f t="shared" si="2"/>
        <v>2326.15</v>
      </c>
      <c r="G26" s="88"/>
      <c r="H26" s="4"/>
      <c r="I26" s="6"/>
      <c r="J26" s="3"/>
      <c r="K26" s="3"/>
      <c r="M26" s="88"/>
      <c r="N26" s="4"/>
      <c r="O26" s="6"/>
      <c r="P26" s="3"/>
      <c r="Q26" s="3"/>
      <c r="R26" s="18"/>
    </row>
    <row r="27" spans="1:19">
      <c r="A27" s="88">
        <v>44991</v>
      </c>
      <c r="B27" s="4" t="s">
        <v>866</v>
      </c>
      <c r="C27" s="3">
        <v>353.92000000000007</v>
      </c>
      <c r="D27" s="3"/>
      <c r="E27" s="3">
        <f t="shared" si="2"/>
        <v>1972.23</v>
      </c>
      <c r="G27" s="88"/>
      <c r="H27" s="4"/>
      <c r="I27" s="6"/>
      <c r="J27" s="3"/>
      <c r="K27" s="3"/>
      <c r="M27" s="88"/>
      <c r="N27" s="4"/>
      <c r="O27" s="6"/>
      <c r="P27" s="3"/>
      <c r="Q27" s="3"/>
      <c r="R27" s="18"/>
    </row>
    <row r="28" spans="1:19">
      <c r="A28" s="88">
        <v>44994</v>
      </c>
      <c r="B28" s="4" t="s">
        <v>838</v>
      </c>
      <c r="C28" s="3">
        <v>1972.23</v>
      </c>
      <c r="D28" s="3"/>
      <c r="E28" s="3">
        <f t="shared" si="2"/>
        <v>0</v>
      </c>
      <c r="G28" s="88"/>
      <c r="H28" s="4"/>
      <c r="I28" s="6"/>
      <c r="J28" s="3"/>
      <c r="K28" s="3"/>
      <c r="M28" s="88"/>
      <c r="N28" s="4"/>
      <c r="O28" s="6"/>
      <c r="P28" s="3"/>
      <c r="Q28" s="3"/>
      <c r="R28" s="18"/>
    </row>
    <row r="29" spans="1:19">
      <c r="A29" s="88">
        <v>45022</v>
      </c>
      <c r="B29" s="4" t="s">
        <v>905</v>
      </c>
      <c r="C29" s="3"/>
      <c r="D29" s="3">
        <v>2550</v>
      </c>
      <c r="E29" s="3">
        <f t="shared" si="2"/>
        <v>2550</v>
      </c>
      <c r="G29" s="88"/>
      <c r="H29" s="4"/>
      <c r="I29" s="6"/>
      <c r="J29" s="3"/>
      <c r="K29" s="3"/>
      <c r="M29" s="88"/>
      <c r="N29" s="4"/>
      <c r="O29" s="6"/>
      <c r="P29" s="3"/>
      <c r="Q29" s="3"/>
      <c r="R29" s="18"/>
    </row>
    <row r="30" spans="1:19">
      <c r="A30" s="88">
        <v>45021</v>
      </c>
      <c r="B30" s="4" t="s">
        <v>916</v>
      </c>
      <c r="C30" s="3">
        <v>2108.4499999999998</v>
      </c>
      <c r="D30" s="3"/>
      <c r="E30" s="3">
        <f t="shared" si="2"/>
        <v>441.55</v>
      </c>
      <c r="F30" s="115"/>
      <c r="G30" s="113"/>
      <c r="H30" s="113"/>
      <c r="I30" s="114">
        <f>SUM(I9:I29)</f>
        <v>626.37</v>
      </c>
      <c r="J30" s="114">
        <f>SUM(J9:J29)</f>
        <v>500</v>
      </c>
      <c r="K30" s="114">
        <f>J30-I30</f>
        <v>-126.37</v>
      </c>
      <c r="M30" s="113"/>
      <c r="N30" s="113"/>
      <c r="O30" s="114">
        <f>SUM(O5:O29)</f>
        <v>5722.75</v>
      </c>
      <c r="P30" s="114">
        <f>SUM(P5:P29)</f>
        <v>8349.8487999999998</v>
      </c>
      <c r="Q30" s="114">
        <f>P30-O30</f>
        <v>2627.0987999999998</v>
      </c>
      <c r="R30" s="18"/>
    </row>
    <row r="31" spans="1:19">
      <c r="A31" s="88">
        <v>45021</v>
      </c>
      <c r="B31" s="4" t="s">
        <v>919</v>
      </c>
      <c r="C31" s="3">
        <v>441.55</v>
      </c>
      <c r="D31" s="3"/>
      <c r="E31" s="3">
        <f t="shared" si="2"/>
        <v>0</v>
      </c>
      <c r="R31" s="18"/>
    </row>
    <row r="32" spans="1:19">
      <c r="A32" s="88">
        <v>45051</v>
      </c>
      <c r="B32" s="4" t="s">
        <v>953</v>
      </c>
      <c r="C32" s="3"/>
      <c r="D32" s="3">
        <v>2550</v>
      </c>
      <c r="E32" s="3">
        <f t="shared" si="2"/>
        <v>2550</v>
      </c>
      <c r="L32" s="115"/>
      <c r="R32" s="18"/>
    </row>
    <row r="33" spans="1:18">
      <c r="A33" s="88">
        <v>45051</v>
      </c>
      <c r="B33" s="4" t="s">
        <v>1000</v>
      </c>
      <c r="C33" s="3">
        <v>1450</v>
      </c>
      <c r="D33" s="3"/>
      <c r="E33" s="3">
        <f t="shared" si="2"/>
        <v>1100</v>
      </c>
      <c r="R33" s="18"/>
    </row>
    <row r="34" spans="1:18">
      <c r="A34" s="88">
        <v>45062</v>
      </c>
      <c r="B34" s="4" t="s">
        <v>1017</v>
      </c>
      <c r="C34" s="3">
        <v>1100</v>
      </c>
      <c r="D34" s="3"/>
      <c r="E34" s="3">
        <f t="shared" si="2"/>
        <v>0</v>
      </c>
    </row>
    <row r="35" spans="1:18">
      <c r="A35" s="88">
        <v>45085</v>
      </c>
      <c r="B35" s="4" t="s">
        <v>1037</v>
      </c>
      <c r="C35" s="3"/>
      <c r="D35" s="3">
        <v>2550</v>
      </c>
      <c r="E35" s="3">
        <f t="shared" si="2"/>
        <v>2550</v>
      </c>
    </row>
    <row r="36" spans="1:18">
      <c r="A36" s="88">
        <v>45083</v>
      </c>
      <c r="B36" s="4" t="s">
        <v>1042</v>
      </c>
      <c r="C36" s="3">
        <v>2550</v>
      </c>
      <c r="D36" s="3"/>
      <c r="E36" s="3">
        <f t="shared" si="2"/>
        <v>0</v>
      </c>
    </row>
    <row r="37" spans="1:18">
      <c r="A37" s="88">
        <v>45117</v>
      </c>
      <c r="B37" s="4" t="s">
        <v>1095</v>
      </c>
      <c r="C37" s="3"/>
      <c r="D37" s="3">
        <v>2550</v>
      </c>
      <c r="E37" s="3">
        <f t="shared" si="2"/>
        <v>2550</v>
      </c>
    </row>
    <row r="38" spans="1:18">
      <c r="A38" s="88">
        <v>45113</v>
      </c>
      <c r="B38" s="4" t="s">
        <v>1102</v>
      </c>
      <c r="C38" s="3">
        <v>2550</v>
      </c>
      <c r="D38" s="3"/>
      <c r="E38" s="3">
        <f t="shared" si="2"/>
        <v>0</v>
      </c>
    </row>
    <row r="39" spans="1:18">
      <c r="A39" s="88">
        <v>45145</v>
      </c>
      <c r="B39" s="4" t="s">
        <v>1159</v>
      </c>
      <c r="C39" s="3"/>
      <c r="D39" s="3">
        <v>2550</v>
      </c>
      <c r="E39" s="3">
        <f t="shared" si="2"/>
        <v>2550</v>
      </c>
    </row>
    <row r="40" spans="1:18">
      <c r="A40" s="88">
        <v>45152</v>
      </c>
      <c r="B40" s="4" t="s">
        <v>1170</v>
      </c>
      <c r="C40" s="3">
        <v>2550</v>
      </c>
      <c r="D40" s="3"/>
      <c r="E40" s="3">
        <f t="shared" si="2"/>
        <v>0</v>
      </c>
    </row>
    <row r="41" spans="1:18">
      <c r="A41" s="88">
        <v>45177</v>
      </c>
      <c r="B41" s="4" t="s">
        <v>1226</v>
      </c>
      <c r="C41" s="3"/>
      <c r="D41" s="3">
        <v>2550</v>
      </c>
      <c r="E41" s="3">
        <f t="shared" si="2"/>
        <v>2550</v>
      </c>
    </row>
    <row r="42" spans="1:18">
      <c r="A42" s="88">
        <v>45174</v>
      </c>
      <c r="B42" s="4" t="s">
        <v>1245</v>
      </c>
      <c r="C42" s="3">
        <v>1129.76</v>
      </c>
      <c r="D42" s="3"/>
      <c r="E42" s="3">
        <f t="shared" si="2"/>
        <v>1420.24</v>
      </c>
    </row>
    <row r="43" spans="1:18">
      <c r="A43" s="88">
        <v>45175</v>
      </c>
      <c r="B43" s="4" t="s">
        <v>1244</v>
      </c>
      <c r="C43" s="3">
        <v>1420.24</v>
      </c>
      <c r="D43" s="3"/>
      <c r="E43" s="3">
        <f t="shared" si="2"/>
        <v>0</v>
      </c>
    </row>
    <row r="44" spans="1:18">
      <c r="A44" s="88">
        <v>45176</v>
      </c>
      <c r="B44" s="4" t="s">
        <v>1246</v>
      </c>
      <c r="C44" s="3">
        <v>1129.76</v>
      </c>
      <c r="D44" s="3"/>
      <c r="E44" s="3">
        <f t="shared" si="2"/>
        <v>-1129.76</v>
      </c>
    </row>
    <row r="45" spans="1:18">
      <c r="A45" s="88">
        <v>45180</v>
      </c>
      <c r="B45" s="4" t="s">
        <v>1253</v>
      </c>
      <c r="C45" s="3"/>
      <c r="D45" s="3">
        <v>1129.76</v>
      </c>
      <c r="E45" s="3">
        <f t="shared" si="2"/>
        <v>0</v>
      </c>
    </row>
    <row r="46" spans="1:18">
      <c r="A46" s="88">
        <v>45211</v>
      </c>
      <c r="B46" s="4" t="s">
        <v>1297</v>
      </c>
      <c r="C46" s="3"/>
      <c r="D46" s="3">
        <v>2550</v>
      </c>
      <c r="E46" s="3">
        <f t="shared" si="2"/>
        <v>2550</v>
      </c>
    </row>
    <row r="47" spans="1:18">
      <c r="A47" s="88">
        <v>45204</v>
      </c>
      <c r="B47" s="4" t="s">
        <v>1282</v>
      </c>
      <c r="C47" s="3">
        <v>1210.43</v>
      </c>
      <c r="D47" s="3"/>
      <c r="E47" s="3">
        <f t="shared" si="2"/>
        <v>1339.57</v>
      </c>
    </row>
    <row r="48" spans="1:18">
      <c r="A48" s="88">
        <v>45209</v>
      </c>
      <c r="B48" s="4" t="s">
        <v>1300</v>
      </c>
      <c r="C48" s="3">
        <v>1339.57</v>
      </c>
      <c r="D48" s="3"/>
      <c r="E48" s="3">
        <f t="shared" si="2"/>
        <v>0</v>
      </c>
    </row>
    <row r="49" spans="1:19">
      <c r="A49" s="88">
        <v>45238</v>
      </c>
      <c r="B49" s="4" t="s">
        <v>1332</v>
      </c>
      <c r="C49" s="3"/>
      <c r="D49" s="3">
        <v>1750</v>
      </c>
      <c r="E49" s="3">
        <f t="shared" si="2"/>
        <v>1750</v>
      </c>
    </row>
    <row r="50" spans="1:19">
      <c r="A50" s="88">
        <v>45236</v>
      </c>
      <c r="B50" s="4" t="s">
        <v>1336</v>
      </c>
      <c r="C50" s="3">
        <v>1210.43</v>
      </c>
      <c r="D50" s="3"/>
      <c r="E50" s="3">
        <f t="shared" si="2"/>
        <v>539.57000000000005</v>
      </c>
    </row>
    <row r="51" spans="1:19">
      <c r="A51" s="88">
        <v>45238</v>
      </c>
      <c r="B51" s="4" t="s">
        <v>1335</v>
      </c>
      <c r="C51" s="3">
        <v>539.57000000000005</v>
      </c>
      <c r="D51" s="3"/>
      <c r="E51" s="3">
        <f t="shared" si="2"/>
        <v>0</v>
      </c>
    </row>
    <row r="52" spans="1:19">
      <c r="A52" s="88"/>
      <c r="B52" s="4"/>
      <c r="C52" s="3"/>
      <c r="D52" s="3"/>
      <c r="E52" s="3"/>
    </row>
    <row r="53" spans="1:19">
      <c r="A53" s="88"/>
      <c r="B53" s="4"/>
      <c r="C53" s="3"/>
      <c r="D53" s="3"/>
      <c r="E53" s="3"/>
    </row>
    <row r="54" spans="1:19">
      <c r="A54" s="88"/>
      <c r="B54" s="4"/>
      <c r="C54" s="3"/>
      <c r="D54" s="3"/>
      <c r="E54" s="3"/>
    </row>
    <row r="55" spans="1:19">
      <c r="A55" s="88"/>
      <c r="B55" s="4"/>
      <c r="C55" s="3"/>
      <c r="D55" s="3"/>
      <c r="E55" s="3"/>
    </row>
    <row r="56" spans="1:19" s="115" customFormat="1">
      <c r="A56" s="113"/>
      <c r="B56" s="113"/>
      <c r="C56" s="114">
        <f>SUM(C20:C55)</f>
        <v>28115.909999999996</v>
      </c>
      <c r="D56" s="114">
        <f>SUM(D20:D55)</f>
        <v>28115.91</v>
      </c>
      <c r="E56" s="114">
        <f>D56-C56</f>
        <v>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1">
    <mergeCell ref="B1:D1"/>
  </mergeCells>
  <phoneticPr fontId="2" type="noConversion"/>
  <hyperlinks>
    <hyperlink ref="A1" location="专职业务员往来账余额!A1" display="张微"/>
  </hyperlinks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5"/>
  <sheetViews>
    <sheetView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28" customWidth="1"/>
    <col min="3" max="5" width="14.5" bestFit="1" customWidth="1"/>
    <col min="6" max="6" width="9.25" bestFit="1" customWidth="1"/>
    <col min="7" max="7" width="11.875" bestFit="1" customWidth="1"/>
    <col min="8" max="8" width="25.5" customWidth="1"/>
    <col min="9" max="10" width="13.375" customWidth="1"/>
    <col min="11" max="11" width="14.5" bestFit="1" customWidth="1"/>
    <col min="13" max="13" width="11.875" bestFit="1" customWidth="1"/>
    <col min="14" max="14" width="41.375" customWidth="1"/>
    <col min="15" max="17" width="13.25" bestFit="1" customWidth="1"/>
    <col min="18" max="18" width="11.625" bestFit="1" customWidth="1"/>
  </cols>
  <sheetData>
    <row r="1" spans="1:17">
      <c r="A1" s="33" t="s">
        <v>1093</v>
      </c>
      <c r="B1" s="175" t="s">
        <v>161</v>
      </c>
      <c r="C1" s="175"/>
      <c r="D1" s="175"/>
      <c r="E1" s="65">
        <f>E25+K25+Q25</f>
        <v>4883.1684000000005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  <c r="M5" s="88"/>
      <c r="N5" s="17" t="s">
        <v>6</v>
      </c>
      <c r="O5" s="6">
        <v>0</v>
      </c>
      <c r="P5" s="3">
        <v>0</v>
      </c>
      <c r="Q5" s="11"/>
    </row>
    <row r="6" spans="1:17">
      <c r="A6" s="88">
        <v>45117</v>
      </c>
      <c r="B6" s="4" t="s">
        <v>1094</v>
      </c>
      <c r="C6" s="6"/>
      <c r="D6" s="6">
        <v>269.23</v>
      </c>
      <c r="E6" s="3">
        <f>ROUND(D5+D6-C6,2)</f>
        <v>269.23</v>
      </c>
      <c r="G6" s="88">
        <v>45135</v>
      </c>
      <c r="H6" s="4" t="s">
        <v>1148</v>
      </c>
      <c r="I6" s="6">
        <v>1000</v>
      </c>
      <c r="J6" s="6"/>
      <c r="K6" s="3">
        <f>ROUND(J5+J6-I6,2)</f>
        <v>-1000</v>
      </c>
      <c r="M6" s="88">
        <v>45152</v>
      </c>
      <c r="N6" s="4" t="s">
        <v>1185</v>
      </c>
      <c r="O6" s="6"/>
      <c r="P6" s="6">
        <v>799.56</v>
      </c>
      <c r="Q6" s="3">
        <f>ROUND(P5+P6-O6,2)</f>
        <v>799.56</v>
      </c>
    </row>
    <row r="7" spans="1:17">
      <c r="A7" s="88">
        <v>45112</v>
      </c>
      <c r="B7" s="4" t="s">
        <v>1127</v>
      </c>
      <c r="C7" s="6">
        <v>201.76</v>
      </c>
      <c r="D7" s="6"/>
      <c r="E7" s="3">
        <f>ROUND(E6+D7-C7,2)</f>
        <v>67.47</v>
      </c>
      <c r="G7" s="88">
        <v>45163</v>
      </c>
      <c r="H7" s="4" t="s">
        <v>1210</v>
      </c>
      <c r="I7" s="6"/>
      <c r="J7" s="6">
        <v>1000</v>
      </c>
      <c r="K7" s="3">
        <f>ROUND(K6+J7-I7,2)</f>
        <v>0</v>
      </c>
      <c r="M7" s="88">
        <v>45156</v>
      </c>
      <c r="N7" s="4" t="s">
        <v>1220</v>
      </c>
      <c r="O7" s="6"/>
      <c r="P7" s="6">
        <v>1600</v>
      </c>
      <c r="Q7" s="3">
        <f t="shared" ref="Q7:Q14" si="0">ROUND(Q6+P7-O7,2)</f>
        <v>2399.56</v>
      </c>
    </row>
    <row r="8" spans="1:17">
      <c r="A8" s="88">
        <v>45135</v>
      </c>
      <c r="B8" s="4" t="s">
        <v>1139</v>
      </c>
      <c r="C8" s="6">
        <v>67.47</v>
      </c>
      <c r="D8" s="6"/>
      <c r="E8" s="3">
        <f t="shared" ref="E8:E16" si="1">ROUND(E7+D8-C8,2)</f>
        <v>0</v>
      </c>
      <c r="G8" s="88"/>
      <c r="H8" s="4"/>
      <c r="I8" s="6"/>
      <c r="J8" s="6"/>
      <c r="K8" s="3">
        <f t="shared" ref="K8" si="2">ROUND(K7+J8-I8,2)</f>
        <v>0</v>
      </c>
      <c r="M8" s="88">
        <v>45163</v>
      </c>
      <c r="N8" s="4" t="s">
        <v>1205</v>
      </c>
      <c r="O8" s="6">
        <v>799.56</v>
      </c>
      <c r="P8" s="6"/>
      <c r="Q8" s="3">
        <f t="shared" si="0"/>
        <v>1600</v>
      </c>
    </row>
    <row r="9" spans="1:17">
      <c r="A9" s="88">
        <v>45145</v>
      </c>
      <c r="B9" s="4" t="s">
        <v>1160</v>
      </c>
      <c r="C9" s="6"/>
      <c r="D9" s="6">
        <v>2500</v>
      </c>
      <c r="E9" s="3">
        <f t="shared" si="1"/>
        <v>2500</v>
      </c>
      <c r="G9" s="88"/>
      <c r="H9" s="4"/>
      <c r="I9" s="6"/>
      <c r="J9" s="6"/>
      <c r="K9" s="3"/>
      <c r="M9" s="88">
        <v>45184</v>
      </c>
      <c r="N9" s="14" t="s">
        <v>1252</v>
      </c>
      <c r="O9" s="6">
        <v>1600</v>
      </c>
      <c r="P9" s="6"/>
      <c r="Q9" s="3">
        <f t="shared" si="0"/>
        <v>0</v>
      </c>
    </row>
    <row r="10" spans="1:17">
      <c r="A10" s="88">
        <v>45145</v>
      </c>
      <c r="B10" s="4" t="s">
        <v>1167</v>
      </c>
      <c r="C10" s="6">
        <v>1210.43</v>
      </c>
      <c r="D10" s="6"/>
      <c r="E10" s="3">
        <f t="shared" si="1"/>
        <v>1289.57</v>
      </c>
      <c r="G10" s="88"/>
      <c r="H10" s="4"/>
      <c r="I10" s="6"/>
      <c r="J10" s="6"/>
      <c r="K10" s="3"/>
      <c r="M10" s="88">
        <v>45190</v>
      </c>
      <c r="N10" s="4" t="s">
        <v>1268</v>
      </c>
      <c r="O10" s="6"/>
      <c r="P10" s="6">
        <v>2628.87</v>
      </c>
      <c r="Q10" s="3">
        <f t="shared" si="0"/>
        <v>2628.87</v>
      </c>
    </row>
    <row r="11" spans="1:17">
      <c r="A11" s="88">
        <v>45163</v>
      </c>
      <c r="B11" s="4" t="s">
        <v>1206</v>
      </c>
      <c r="C11" s="6">
        <v>1289.57</v>
      </c>
      <c r="D11" s="3"/>
      <c r="E11" s="3">
        <f t="shared" si="1"/>
        <v>0</v>
      </c>
      <c r="G11" s="88"/>
      <c r="H11" s="4"/>
      <c r="I11" s="6"/>
      <c r="J11" s="3"/>
      <c r="K11" s="3"/>
      <c r="M11" s="88">
        <v>45196</v>
      </c>
      <c r="N11" s="4" t="s">
        <v>1205</v>
      </c>
      <c r="O11" s="6">
        <v>2628.87</v>
      </c>
      <c r="P11" s="3"/>
      <c r="Q11" s="3">
        <f t="shared" si="0"/>
        <v>0</v>
      </c>
    </row>
    <row r="12" spans="1:17">
      <c r="A12" s="88">
        <v>45177</v>
      </c>
      <c r="B12" s="4" t="s">
        <v>1227</v>
      </c>
      <c r="C12" s="6"/>
      <c r="D12" s="3">
        <v>2500</v>
      </c>
      <c r="E12" s="3">
        <f t="shared" si="1"/>
        <v>2500</v>
      </c>
      <c r="G12" s="88"/>
      <c r="H12" s="4"/>
      <c r="I12" s="6"/>
      <c r="J12" s="3"/>
      <c r="K12" s="3"/>
      <c r="M12" s="88">
        <v>45224</v>
      </c>
      <c r="N12" s="4" t="s">
        <v>1307</v>
      </c>
      <c r="O12" s="6"/>
      <c r="P12" s="3">
        <v>2216.0036</v>
      </c>
      <c r="Q12" s="3">
        <f t="shared" si="0"/>
        <v>2216</v>
      </c>
    </row>
    <row r="13" spans="1:17">
      <c r="A13" s="88">
        <v>45174</v>
      </c>
      <c r="B13" s="4" t="s">
        <v>1248</v>
      </c>
      <c r="C13" s="6">
        <v>1210.43</v>
      </c>
      <c r="D13" s="3"/>
      <c r="E13" s="3">
        <f t="shared" si="1"/>
        <v>1289.57</v>
      </c>
      <c r="G13" s="88"/>
      <c r="H13" s="4"/>
      <c r="I13" s="6"/>
      <c r="J13" s="3"/>
      <c r="K13" s="3"/>
      <c r="M13" s="88">
        <v>45229</v>
      </c>
      <c r="N13" s="4" t="s">
        <v>1321</v>
      </c>
      <c r="O13" s="6">
        <v>2216.0036</v>
      </c>
      <c r="P13" s="3"/>
      <c r="Q13" s="3">
        <f t="shared" si="0"/>
        <v>0</v>
      </c>
    </row>
    <row r="14" spans="1:17">
      <c r="A14" s="88">
        <v>45177</v>
      </c>
      <c r="B14" s="4" t="s">
        <v>1247</v>
      </c>
      <c r="C14" s="6">
        <v>1289.57</v>
      </c>
      <c r="D14" s="3"/>
      <c r="E14" s="3">
        <f t="shared" si="1"/>
        <v>0</v>
      </c>
      <c r="G14" s="88"/>
      <c r="H14" s="4"/>
      <c r="I14" s="6"/>
      <c r="J14" s="3"/>
      <c r="K14" s="3"/>
      <c r="M14" s="88">
        <v>45245</v>
      </c>
      <c r="N14" s="4" t="s">
        <v>1364</v>
      </c>
      <c r="O14" s="6"/>
      <c r="P14" s="3">
        <v>3672.7384000000002</v>
      </c>
      <c r="Q14" s="3">
        <f t="shared" si="0"/>
        <v>3672.74</v>
      </c>
    </row>
    <row r="15" spans="1:17">
      <c r="A15" s="88">
        <v>45211</v>
      </c>
      <c r="B15" s="4" t="s">
        <v>1298</v>
      </c>
      <c r="C15" s="6"/>
      <c r="D15" s="3">
        <v>2500</v>
      </c>
      <c r="E15" s="3">
        <f t="shared" si="1"/>
        <v>2500</v>
      </c>
      <c r="G15" s="88"/>
      <c r="H15" s="4"/>
      <c r="I15" s="6"/>
      <c r="J15" s="3"/>
      <c r="K15" s="3"/>
      <c r="M15" s="88"/>
      <c r="N15" s="4"/>
      <c r="O15" s="6"/>
      <c r="P15" s="3"/>
      <c r="Q15" s="3"/>
    </row>
    <row r="16" spans="1:17">
      <c r="A16" s="88">
        <v>45204</v>
      </c>
      <c r="B16" s="4" t="s">
        <v>1285</v>
      </c>
      <c r="C16" s="6">
        <v>1210.43</v>
      </c>
      <c r="D16" s="3"/>
      <c r="E16" s="3">
        <f t="shared" si="1"/>
        <v>1289.57</v>
      </c>
      <c r="G16" s="88"/>
      <c r="H16" s="4"/>
      <c r="I16" s="6"/>
      <c r="J16" s="3"/>
      <c r="K16" s="3"/>
      <c r="M16" s="88"/>
      <c r="N16" s="4"/>
      <c r="O16" s="6"/>
      <c r="P16" s="3"/>
      <c r="Q16" s="3"/>
    </row>
    <row r="17" spans="1:18">
      <c r="A17" s="88">
        <v>45238</v>
      </c>
      <c r="B17" s="4" t="s">
        <v>1333</v>
      </c>
      <c r="C17" s="6"/>
      <c r="D17" s="3">
        <v>2500</v>
      </c>
      <c r="E17" s="3">
        <f>ROUND(E16+D17-C17,2)</f>
        <v>3789.57</v>
      </c>
      <c r="G17" s="88"/>
      <c r="H17" s="4"/>
      <c r="I17" s="6"/>
      <c r="J17" s="3"/>
      <c r="K17" s="3"/>
      <c r="M17" s="88"/>
      <c r="N17" s="4"/>
      <c r="O17" s="6"/>
      <c r="P17" s="3"/>
      <c r="Q17" s="3"/>
    </row>
    <row r="18" spans="1:18">
      <c r="A18" s="88">
        <v>45240</v>
      </c>
      <c r="B18" s="4" t="s">
        <v>1346</v>
      </c>
      <c r="C18" s="6">
        <v>1289.57</v>
      </c>
      <c r="D18" s="3"/>
      <c r="E18" s="3">
        <f>ROUND(E17+D18-C18,2)</f>
        <v>2500</v>
      </c>
      <c r="G18" s="88"/>
      <c r="H18" s="4"/>
      <c r="I18" s="6"/>
      <c r="J18" s="3"/>
      <c r="K18" s="3"/>
      <c r="M18" s="88"/>
      <c r="N18" s="4"/>
      <c r="O18" s="6"/>
      <c r="P18" s="3"/>
      <c r="Q18" s="3"/>
    </row>
    <row r="19" spans="1:18">
      <c r="A19" s="88">
        <v>45240</v>
      </c>
      <c r="B19" s="4" t="s">
        <v>1347</v>
      </c>
      <c r="C19" s="6">
        <v>1289.57</v>
      </c>
      <c r="D19" s="3"/>
      <c r="E19" s="3">
        <f>ROUND(E18+D19-C19,2)</f>
        <v>1210.43</v>
      </c>
      <c r="G19" s="88"/>
      <c r="H19" s="4"/>
      <c r="I19" s="6"/>
      <c r="J19" s="3"/>
      <c r="K19" s="3"/>
      <c r="M19" s="88"/>
      <c r="N19" s="4"/>
      <c r="O19" s="6"/>
      <c r="P19" s="3"/>
      <c r="Q19" s="3"/>
    </row>
    <row r="20" spans="1:18">
      <c r="A20" s="88"/>
      <c r="B20" s="4"/>
      <c r="C20" s="6"/>
      <c r="D20" s="3"/>
      <c r="E20" s="3"/>
      <c r="G20" s="88"/>
      <c r="H20" s="4"/>
      <c r="I20" s="6"/>
      <c r="J20" s="3"/>
      <c r="K20" s="3"/>
      <c r="M20" s="88"/>
      <c r="N20" s="4"/>
      <c r="O20" s="6"/>
      <c r="P20" s="3"/>
      <c r="Q20" s="3"/>
    </row>
    <row r="21" spans="1:18">
      <c r="A21" s="88"/>
      <c r="B21" s="4"/>
      <c r="C21" s="6"/>
      <c r="D21" s="3"/>
      <c r="E21" s="3"/>
      <c r="G21" s="88"/>
      <c r="H21" s="4"/>
      <c r="I21" s="6"/>
      <c r="J21" s="3"/>
      <c r="K21" s="3"/>
      <c r="M21" s="88"/>
      <c r="N21" s="4"/>
      <c r="O21" s="6"/>
      <c r="P21" s="3"/>
      <c r="Q21" s="3"/>
    </row>
    <row r="22" spans="1:18">
      <c r="A22" s="88"/>
      <c r="B22" s="4"/>
      <c r="C22" s="6"/>
      <c r="D22" s="3"/>
      <c r="E22" s="3"/>
      <c r="G22" s="88"/>
      <c r="H22" s="4"/>
      <c r="I22" s="6"/>
      <c r="J22" s="3"/>
      <c r="K22" s="3"/>
      <c r="M22" s="88"/>
      <c r="N22" s="4"/>
      <c r="O22" s="6"/>
      <c r="P22" s="3"/>
      <c r="Q22" s="3"/>
    </row>
    <row r="23" spans="1:18">
      <c r="A23" s="88"/>
      <c r="B23" s="4"/>
      <c r="C23" s="6"/>
      <c r="D23" s="3"/>
      <c r="E23" s="3"/>
      <c r="G23" s="88"/>
      <c r="H23" s="4"/>
      <c r="I23" s="6"/>
      <c r="J23" s="3"/>
      <c r="K23" s="3"/>
      <c r="M23" s="88"/>
      <c r="N23" s="4"/>
      <c r="O23" s="6"/>
      <c r="P23" s="3"/>
      <c r="Q23" s="3"/>
    </row>
    <row r="24" spans="1:18">
      <c r="A24" s="88"/>
      <c r="B24" s="4"/>
      <c r="C24" s="6"/>
      <c r="D24" s="3"/>
      <c r="E24" s="3"/>
      <c r="G24" s="88"/>
      <c r="H24" s="4"/>
      <c r="I24" s="6"/>
      <c r="J24" s="3"/>
      <c r="K24" s="3"/>
      <c r="M24" s="88"/>
      <c r="N24" s="4"/>
      <c r="O24" s="6"/>
      <c r="P24" s="3"/>
      <c r="Q24" s="3"/>
    </row>
    <row r="25" spans="1:18" s="115" customFormat="1">
      <c r="A25" s="113"/>
      <c r="B25" s="113"/>
      <c r="C25" s="114">
        <f>SUM(C5:C24)</f>
        <v>9058.7999999999993</v>
      </c>
      <c r="D25" s="114">
        <f>SUM(D5:D24)</f>
        <v>10269.23</v>
      </c>
      <c r="E25" s="114">
        <f>D25-C25</f>
        <v>1210.4300000000003</v>
      </c>
      <c r="G25" s="113"/>
      <c r="H25" s="113"/>
      <c r="I25" s="114">
        <f>SUM(I5:I24)</f>
        <v>1000</v>
      </c>
      <c r="J25" s="114">
        <f>SUM(J5:J24)</f>
        <v>1000</v>
      </c>
      <c r="K25" s="114">
        <f>J25-I25</f>
        <v>0</v>
      </c>
      <c r="L25"/>
      <c r="M25" s="113"/>
      <c r="N25" s="113"/>
      <c r="O25" s="114">
        <f>SUM(O5:O24)</f>
        <v>7244.4336000000003</v>
      </c>
      <c r="P25" s="114">
        <f>SUM(P5:P24)</f>
        <v>10917.172</v>
      </c>
      <c r="Q25" s="114">
        <f>P25-O25</f>
        <v>3672.7384000000002</v>
      </c>
      <c r="R25"/>
    </row>
  </sheetData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8"/>
  <sheetViews>
    <sheetView workbookViewId="0">
      <pane ySplit="4" topLeftCell="A29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44.125" customWidth="1"/>
    <col min="3" max="4" width="14.5" bestFit="1" customWidth="1"/>
    <col min="5" max="5" width="12.75" bestFit="1" customWidth="1"/>
    <col min="6" max="6" width="9.25" bestFit="1" customWidth="1"/>
    <col min="7" max="7" width="11.875" bestFit="1" customWidth="1"/>
    <col min="8" max="8" width="40.875" customWidth="1"/>
    <col min="9" max="10" width="13.375" customWidth="1"/>
    <col min="11" max="11" width="11.625" bestFit="1" customWidth="1"/>
    <col min="13" max="13" width="11.875" bestFit="1" customWidth="1"/>
    <col min="14" max="14" width="45.75" customWidth="1"/>
    <col min="15" max="17" width="13.25" bestFit="1" customWidth="1"/>
    <col min="18" max="18" width="11.625" bestFit="1" customWidth="1"/>
  </cols>
  <sheetData>
    <row r="1" spans="1:17">
      <c r="A1" s="33" t="s">
        <v>220</v>
      </c>
      <c r="B1" s="175" t="s">
        <v>161</v>
      </c>
      <c r="C1" s="175"/>
      <c r="D1" s="175"/>
      <c r="E1" s="65">
        <f>K19+E58+Q46</f>
        <v>2800.9908999999961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  <c r="M5" s="88"/>
      <c r="N5" s="17" t="s">
        <v>6</v>
      </c>
      <c r="O5" s="6">
        <v>0</v>
      </c>
      <c r="P5" s="3">
        <v>0</v>
      </c>
      <c r="Q5" s="11"/>
    </row>
    <row r="6" spans="1:17">
      <c r="A6" s="88">
        <v>44756</v>
      </c>
      <c r="B6" s="4" t="s">
        <v>335</v>
      </c>
      <c r="C6" s="6"/>
      <c r="D6" s="6">
        <v>2209.17</v>
      </c>
      <c r="E6" s="3">
        <f>ROUND(D5+D6-C6,2)</f>
        <v>2209.17</v>
      </c>
      <c r="G6" s="88">
        <v>45152</v>
      </c>
      <c r="H6" s="4" t="s">
        <v>1199</v>
      </c>
      <c r="I6" s="6">
        <v>1000</v>
      </c>
      <c r="J6" s="6"/>
      <c r="K6" s="3">
        <f>ROUND(J5+J6-I6,2)</f>
        <v>-1000</v>
      </c>
      <c r="M6" s="88">
        <v>44909</v>
      </c>
      <c r="N6" s="4" t="s">
        <v>643</v>
      </c>
      <c r="O6" s="6"/>
      <c r="P6" s="6">
        <v>13.78</v>
      </c>
      <c r="Q6" s="3">
        <f>ROUND(P5+P6-O6,2)</f>
        <v>13.78</v>
      </c>
    </row>
    <row r="7" spans="1:17">
      <c r="A7" s="88">
        <v>44746</v>
      </c>
      <c r="B7" s="13" t="s">
        <v>340</v>
      </c>
      <c r="C7" s="11">
        <v>2209.17</v>
      </c>
      <c r="D7" s="10"/>
      <c r="E7" s="3">
        <f>ROUND(E6+D7-C7,2)</f>
        <v>0</v>
      </c>
      <c r="G7" s="88">
        <v>45152</v>
      </c>
      <c r="H7" s="4" t="s">
        <v>1200</v>
      </c>
      <c r="I7" s="6"/>
      <c r="J7" s="6">
        <v>908.74</v>
      </c>
      <c r="K7" s="3">
        <f>ROUND(K6+J7-I7,2)</f>
        <v>-91.26</v>
      </c>
      <c r="M7" s="88">
        <v>44798</v>
      </c>
      <c r="N7" s="4" t="s">
        <v>644</v>
      </c>
      <c r="O7" s="11"/>
      <c r="P7" s="10">
        <v>195.77</v>
      </c>
      <c r="Q7" s="3">
        <f>ROUND(Q6+P7-O7,2)</f>
        <v>209.55</v>
      </c>
    </row>
    <row r="8" spans="1:17">
      <c r="A8" s="88">
        <v>44791</v>
      </c>
      <c r="B8" s="4" t="s">
        <v>336</v>
      </c>
      <c r="C8" s="6"/>
      <c r="D8" s="3">
        <v>2484</v>
      </c>
      <c r="E8" s="3">
        <f t="shared" ref="E8:E18" si="0">ROUND(E7+D8-C8,2)</f>
        <v>2484</v>
      </c>
      <c r="G8" s="88">
        <v>45176</v>
      </c>
      <c r="H8" s="4" t="s">
        <v>1231</v>
      </c>
      <c r="I8" s="6"/>
      <c r="J8" s="6">
        <v>91.26</v>
      </c>
      <c r="K8" s="3">
        <f t="shared" ref="K8:K9" si="1">ROUND(K7+J8-I8,2)</f>
        <v>0</v>
      </c>
      <c r="M8" s="88">
        <v>44819</v>
      </c>
      <c r="N8" s="4" t="s">
        <v>645</v>
      </c>
      <c r="O8" s="6"/>
      <c r="P8" s="3">
        <v>1072.67</v>
      </c>
      <c r="Q8" s="3">
        <f t="shared" ref="Q8:Q18" si="2">ROUND(Q7+P8-O8,2)</f>
        <v>1282.22</v>
      </c>
    </row>
    <row r="9" spans="1:17" ht="27">
      <c r="A9" s="88">
        <v>44783</v>
      </c>
      <c r="B9" s="4" t="s">
        <v>341</v>
      </c>
      <c r="C9" s="6">
        <v>2484</v>
      </c>
      <c r="D9" s="3"/>
      <c r="E9" s="3">
        <f t="shared" si="0"/>
        <v>0</v>
      </c>
      <c r="G9" s="88">
        <v>45189</v>
      </c>
      <c r="H9" s="14" t="s">
        <v>1275</v>
      </c>
      <c r="I9" s="6">
        <v>363.8</v>
      </c>
      <c r="J9" s="6"/>
      <c r="K9" s="3">
        <f t="shared" si="1"/>
        <v>-363.8</v>
      </c>
      <c r="M9" s="88">
        <v>44848</v>
      </c>
      <c r="N9" s="4" t="s">
        <v>646</v>
      </c>
      <c r="O9" s="6"/>
      <c r="P9" s="3">
        <v>589.72</v>
      </c>
      <c r="Q9" s="3">
        <f t="shared" si="2"/>
        <v>1871.94</v>
      </c>
    </row>
    <row r="10" spans="1:17">
      <c r="A10" s="88">
        <v>44816</v>
      </c>
      <c r="B10" s="4" t="s">
        <v>342</v>
      </c>
      <c r="C10" s="6">
        <v>2390</v>
      </c>
      <c r="D10" s="3"/>
      <c r="E10" s="3">
        <f t="shared" si="0"/>
        <v>-2390</v>
      </c>
      <c r="G10" s="88"/>
      <c r="H10" s="4"/>
      <c r="I10" s="6"/>
      <c r="J10" s="6"/>
      <c r="K10" s="3"/>
      <c r="M10" s="88">
        <v>44909</v>
      </c>
      <c r="N10" s="4" t="s">
        <v>647</v>
      </c>
      <c r="O10" s="6"/>
      <c r="P10" s="3">
        <v>2211.08</v>
      </c>
      <c r="Q10" s="3">
        <f t="shared" si="2"/>
        <v>4083.02</v>
      </c>
    </row>
    <row r="11" spans="1:17">
      <c r="A11" s="88">
        <v>44819</v>
      </c>
      <c r="B11" s="4" t="s">
        <v>337</v>
      </c>
      <c r="C11" s="6"/>
      <c r="D11" s="3">
        <v>2390</v>
      </c>
      <c r="E11" s="3">
        <f t="shared" si="0"/>
        <v>0</v>
      </c>
      <c r="G11" s="88"/>
      <c r="H11" s="4"/>
      <c r="I11" s="6"/>
      <c r="J11" s="3"/>
      <c r="K11" s="3"/>
      <c r="M11" s="88">
        <v>44907</v>
      </c>
      <c r="N11" s="4" t="s">
        <v>570</v>
      </c>
      <c r="O11" s="6">
        <v>4083.01</v>
      </c>
      <c r="P11" s="3"/>
      <c r="Q11" s="3">
        <f t="shared" si="2"/>
        <v>0.01</v>
      </c>
    </row>
    <row r="12" spans="1:17">
      <c r="A12" s="88">
        <v>44848</v>
      </c>
      <c r="B12" s="4" t="s">
        <v>338</v>
      </c>
      <c r="C12" s="6"/>
      <c r="D12" s="3">
        <v>2410</v>
      </c>
      <c r="E12" s="3">
        <f t="shared" si="0"/>
        <v>2410</v>
      </c>
      <c r="G12" s="88"/>
      <c r="H12" s="4"/>
      <c r="I12" s="6"/>
      <c r="J12" s="3"/>
      <c r="K12" s="3"/>
      <c r="M12" s="88">
        <v>44909</v>
      </c>
      <c r="N12" s="4" t="s">
        <v>648</v>
      </c>
      <c r="O12" s="6"/>
      <c r="P12" s="3">
        <v>2598.19</v>
      </c>
      <c r="Q12" s="3">
        <f t="shared" si="2"/>
        <v>2598.1999999999998</v>
      </c>
    </row>
    <row r="13" spans="1:17">
      <c r="A13" s="88">
        <v>44844</v>
      </c>
      <c r="B13" s="4" t="s">
        <v>304</v>
      </c>
      <c r="C13" s="6">
        <v>2410</v>
      </c>
      <c r="D13" s="3"/>
      <c r="E13" s="3">
        <f t="shared" si="0"/>
        <v>0</v>
      </c>
      <c r="G13" s="88"/>
      <c r="H13" s="4"/>
      <c r="I13" s="6"/>
      <c r="J13" s="3"/>
      <c r="K13" s="3"/>
      <c r="M13" s="88">
        <v>44924</v>
      </c>
      <c r="N13" s="4" t="s">
        <v>611</v>
      </c>
      <c r="O13" s="6">
        <v>89.95</v>
      </c>
      <c r="P13" s="3"/>
      <c r="Q13" s="3">
        <f t="shared" si="2"/>
        <v>2508.25</v>
      </c>
    </row>
    <row r="14" spans="1:17">
      <c r="A14" s="88">
        <v>44875</v>
      </c>
      <c r="B14" s="4" t="s">
        <v>339</v>
      </c>
      <c r="C14" s="6"/>
      <c r="D14" s="3">
        <v>2450</v>
      </c>
      <c r="E14" s="3">
        <f t="shared" si="0"/>
        <v>2450</v>
      </c>
      <c r="G14" s="88"/>
      <c r="H14" s="4"/>
      <c r="I14" s="6"/>
      <c r="J14" s="3"/>
      <c r="K14" s="3"/>
      <c r="M14" s="88">
        <v>44924</v>
      </c>
      <c r="N14" s="4" t="s">
        <v>612</v>
      </c>
      <c r="O14" s="6">
        <v>25.9</v>
      </c>
      <c r="P14" s="3"/>
      <c r="Q14" s="3">
        <f t="shared" si="2"/>
        <v>2482.35</v>
      </c>
    </row>
    <row r="15" spans="1:17">
      <c r="A15" s="88">
        <v>44874</v>
      </c>
      <c r="B15" s="4" t="s">
        <v>589</v>
      </c>
      <c r="C15" s="6">
        <v>2450</v>
      </c>
      <c r="D15" s="3"/>
      <c r="E15" s="3">
        <f t="shared" si="0"/>
        <v>0</v>
      </c>
      <c r="G15" s="88"/>
      <c r="H15" s="4"/>
      <c r="I15" s="6"/>
      <c r="J15" s="3"/>
      <c r="K15" s="3"/>
      <c r="M15" s="88">
        <v>44924</v>
      </c>
      <c r="N15" s="4" t="s">
        <v>613</v>
      </c>
      <c r="O15" s="6">
        <v>5.21</v>
      </c>
      <c r="P15" s="3"/>
      <c r="Q15" s="3">
        <f t="shared" si="2"/>
        <v>2477.14</v>
      </c>
    </row>
    <row r="16" spans="1:17">
      <c r="A16" s="88">
        <v>44909</v>
      </c>
      <c r="B16" s="4" t="s">
        <v>449</v>
      </c>
      <c r="C16" s="6"/>
      <c r="D16" s="3">
        <v>2420</v>
      </c>
      <c r="E16" s="3">
        <f t="shared" si="0"/>
        <v>2420</v>
      </c>
      <c r="G16" s="88"/>
      <c r="H16" s="4"/>
      <c r="I16" s="6"/>
      <c r="J16" s="3"/>
      <c r="K16" s="3"/>
      <c r="M16" s="88">
        <v>44924</v>
      </c>
      <c r="N16" s="4" t="s">
        <v>614</v>
      </c>
      <c r="O16" s="6">
        <v>100.8</v>
      </c>
      <c r="P16" s="3"/>
      <c r="Q16" s="3">
        <f t="shared" si="2"/>
        <v>2376.34</v>
      </c>
    </row>
    <row r="17" spans="1:21">
      <c r="A17" s="88">
        <v>44907</v>
      </c>
      <c r="B17" s="4" t="s">
        <v>590</v>
      </c>
      <c r="C17" s="6">
        <v>2420</v>
      </c>
      <c r="D17" s="3"/>
      <c r="E17" s="3">
        <f t="shared" si="0"/>
        <v>0</v>
      </c>
      <c r="G17" s="88"/>
      <c r="H17" s="4"/>
      <c r="I17" s="6"/>
      <c r="J17" s="3"/>
      <c r="K17" s="3"/>
      <c r="M17" s="88">
        <v>44924</v>
      </c>
      <c r="N17" s="4" t="s">
        <v>615</v>
      </c>
      <c r="O17" s="6"/>
      <c r="P17" s="3">
        <v>173.66</v>
      </c>
      <c r="Q17" s="3">
        <f t="shared" si="2"/>
        <v>2550</v>
      </c>
    </row>
    <row r="18" spans="1:21">
      <c r="A18" s="88">
        <v>44935</v>
      </c>
      <c r="B18" s="4" t="s">
        <v>630</v>
      </c>
      <c r="C18" s="6"/>
      <c r="D18" s="3">
        <v>2007.69</v>
      </c>
      <c r="E18" s="3">
        <f t="shared" si="0"/>
        <v>2007.69</v>
      </c>
      <c r="G18" s="88"/>
      <c r="H18" s="4"/>
      <c r="I18" s="6"/>
      <c r="J18" s="3"/>
      <c r="K18" s="3"/>
      <c r="M18" s="88">
        <v>44937</v>
      </c>
      <c r="N18" s="4" t="s">
        <v>649</v>
      </c>
      <c r="O18" s="6"/>
      <c r="P18" s="3">
        <v>2888.92</v>
      </c>
      <c r="Q18" s="3">
        <f t="shared" si="2"/>
        <v>5438.92</v>
      </c>
    </row>
    <row r="19" spans="1:21" s="115" customFormat="1">
      <c r="A19" s="116"/>
      <c r="B19" s="64" t="s">
        <v>676</v>
      </c>
      <c r="C19" s="111">
        <f>SUM(C5:C18)</f>
        <v>14363.17</v>
      </c>
      <c r="D19" s="111">
        <f>SUM(D5:D18)</f>
        <v>16370.86</v>
      </c>
      <c r="E19" s="65">
        <f>D19-C19</f>
        <v>2007.6900000000005</v>
      </c>
      <c r="G19" s="113"/>
      <c r="H19" s="113"/>
      <c r="I19" s="114">
        <f>SUM(I5:I18)</f>
        <v>1363.8</v>
      </c>
      <c r="J19" s="114">
        <f>SUM(J5:J18)</f>
        <v>1000</v>
      </c>
      <c r="K19" s="114">
        <f>J19-I19</f>
        <v>-363.79999999999995</v>
      </c>
      <c r="L19"/>
      <c r="M19" s="116"/>
      <c r="N19" s="64" t="s">
        <v>676</v>
      </c>
      <c r="O19" s="111">
        <f>SUM(O5:O18)</f>
        <v>4304.87</v>
      </c>
      <c r="P19" s="111">
        <f>SUM(P5:P18)</f>
        <v>9743.7900000000009</v>
      </c>
      <c r="Q19" s="65">
        <f>P19-O19</f>
        <v>5438.920000000001</v>
      </c>
      <c r="R19"/>
      <c r="S19"/>
      <c r="T19"/>
      <c r="U19"/>
    </row>
    <row r="20" spans="1:21">
      <c r="A20" s="88"/>
      <c r="B20" s="55" t="s">
        <v>626</v>
      </c>
      <c r="C20" s="6"/>
      <c r="D20" s="6">
        <f>E19</f>
        <v>2007.6900000000005</v>
      </c>
      <c r="E20" s="11"/>
      <c r="L20" s="115"/>
      <c r="M20" s="55"/>
      <c r="N20" s="55" t="s">
        <v>626</v>
      </c>
      <c r="O20" s="55"/>
      <c r="P20" s="109">
        <f>Q19</f>
        <v>5438.920000000001</v>
      </c>
      <c r="Q20" s="11"/>
    </row>
    <row r="21" spans="1:21">
      <c r="A21" s="88">
        <v>44937</v>
      </c>
      <c r="B21" s="55" t="s">
        <v>667</v>
      </c>
      <c r="C21" s="6">
        <v>2007.6900000000005</v>
      </c>
      <c r="D21" s="6"/>
      <c r="E21" s="3">
        <f>ROUND(D20+D21-C21,2)</f>
        <v>0</v>
      </c>
      <c r="M21" s="88">
        <v>44938</v>
      </c>
      <c r="N21" s="4" t="s">
        <v>570</v>
      </c>
      <c r="O21" s="6">
        <v>2550</v>
      </c>
      <c r="P21" s="3"/>
      <c r="Q21" s="3">
        <f>ROUND(P20+P21-O21,2)</f>
        <v>2888.92</v>
      </c>
    </row>
    <row r="22" spans="1:21">
      <c r="A22" s="88">
        <v>44963</v>
      </c>
      <c r="B22" s="55" t="s">
        <v>699</v>
      </c>
      <c r="C22" s="6"/>
      <c r="D22" s="6">
        <v>2261.54</v>
      </c>
      <c r="E22" s="3">
        <f>ROUND(E21+D22-C22,2)</f>
        <v>2261.54</v>
      </c>
      <c r="M22" s="88">
        <v>44967</v>
      </c>
      <c r="N22" s="4" t="s">
        <v>706</v>
      </c>
      <c r="O22" s="6"/>
      <c r="P22" s="3">
        <v>2205.94</v>
      </c>
      <c r="Q22" s="3">
        <f>ROUND(Q21+P22-O22,2)</f>
        <v>5094.8599999999997</v>
      </c>
    </row>
    <row r="23" spans="1:21">
      <c r="A23" s="88">
        <v>44992</v>
      </c>
      <c r="B23" s="55" t="s">
        <v>833</v>
      </c>
      <c r="C23" s="6"/>
      <c r="D23" s="6">
        <v>2667.31</v>
      </c>
      <c r="E23" s="3">
        <f t="shared" ref="E23:E53" si="3">ROUND(E22+D23-C23,2)</f>
        <v>4928.8500000000004</v>
      </c>
      <c r="M23" s="88">
        <v>44995</v>
      </c>
      <c r="N23" s="4" t="s">
        <v>855</v>
      </c>
      <c r="O23" s="6"/>
      <c r="P23" s="3">
        <v>1254.8399999999999</v>
      </c>
      <c r="Q23" s="3">
        <f t="shared" ref="Q23:Q38" si="4">ROUND(Q22+P23-O23,2)</f>
        <v>6349.7</v>
      </c>
    </row>
    <row r="24" spans="1:21">
      <c r="A24" s="88">
        <v>44994</v>
      </c>
      <c r="B24" s="55" t="s">
        <v>835</v>
      </c>
      <c r="C24" s="6">
        <v>2261.54</v>
      </c>
      <c r="D24" s="6"/>
      <c r="E24" s="3">
        <f t="shared" si="3"/>
        <v>2667.31</v>
      </c>
      <c r="M24" s="88">
        <v>44994</v>
      </c>
      <c r="N24" s="4" t="s">
        <v>857</v>
      </c>
      <c r="O24" s="6">
        <v>5249.9</v>
      </c>
      <c r="P24" s="3"/>
      <c r="Q24" s="3">
        <f t="shared" si="4"/>
        <v>1099.8</v>
      </c>
    </row>
    <row r="25" spans="1:21">
      <c r="A25" s="88">
        <v>44994</v>
      </c>
      <c r="B25" s="4" t="s">
        <v>836</v>
      </c>
      <c r="C25" s="6">
        <v>2667.31</v>
      </c>
      <c r="D25" s="6"/>
      <c r="E25" s="3">
        <f t="shared" si="3"/>
        <v>0</v>
      </c>
      <c r="M25" s="88">
        <v>45026</v>
      </c>
      <c r="N25" s="4" t="s">
        <v>898</v>
      </c>
      <c r="O25" s="6"/>
      <c r="P25" s="3">
        <v>315.67</v>
      </c>
      <c r="Q25" s="3">
        <f t="shared" si="4"/>
        <v>1415.47</v>
      </c>
    </row>
    <row r="26" spans="1:21">
      <c r="A26" s="88">
        <v>45022</v>
      </c>
      <c r="B26" s="4" t="s">
        <v>907</v>
      </c>
      <c r="C26" s="6"/>
      <c r="D26" s="6">
        <v>2450</v>
      </c>
      <c r="E26" s="3">
        <f t="shared" si="3"/>
        <v>2450</v>
      </c>
      <c r="M26" s="88">
        <v>45058</v>
      </c>
      <c r="N26" s="4" t="s">
        <v>570</v>
      </c>
      <c r="O26" s="6">
        <v>1797.86</v>
      </c>
      <c r="P26" s="3"/>
      <c r="Q26" s="3">
        <f t="shared" si="4"/>
        <v>-382.39</v>
      </c>
    </row>
    <row r="27" spans="1:21" s="115" customFormat="1">
      <c r="A27" s="88">
        <v>45051</v>
      </c>
      <c r="B27" s="4" t="s">
        <v>955</v>
      </c>
      <c r="C27" s="6"/>
      <c r="D27" s="6">
        <v>2450</v>
      </c>
      <c r="E27" s="3">
        <f t="shared" si="3"/>
        <v>4900</v>
      </c>
      <c r="F27"/>
      <c r="G27"/>
      <c r="H27"/>
      <c r="I27"/>
      <c r="L27"/>
      <c r="M27" s="88">
        <v>45058</v>
      </c>
      <c r="N27" s="4" t="s">
        <v>988</v>
      </c>
      <c r="O27" s="6"/>
      <c r="P27" s="3">
        <v>568.03</v>
      </c>
      <c r="Q27" s="3">
        <f t="shared" si="4"/>
        <v>185.64</v>
      </c>
      <c r="R27"/>
      <c r="S27"/>
      <c r="T27"/>
      <c r="U27"/>
    </row>
    <row r="28" spans="1:21">
      <c r="A28" s="88">
        <v>45051</v>
      </c>
      <c r="B28" s="4" t="s">
        <v>982</v>
      </c>
      <c r="C28" s="6">
        <v>786.11</v>
      </c>
      <c r="D28" s="6"/>
      <c r="E28" s="3">
        <f t="shared" si="3"/>
        <v>4113.8900000000003</v>
      </c>
      <c r="M28" s="88">
        <v>45077</v>
      </c>
      <c r="N28" s="4" t="s">
        <v>1025</v>
      </c>
      <c r="O28" s="6">
        <v>125.11</v>
      </c>
      <c r="P28" s="3"/>
      <c r="Q28" s="3">
        <f t="shared" si="4"/>
        <v>60.53</v>
      </c>
    </row>
    <row r="29" spans="1:21">
      <c r="A29" s="88">
        <v>45051</v>
      </c>
      <c r="B29" s="4" t="s">
        <v>981</v>
      </c>
      <c r="C29" s="6">
        <v>762.26</v>
      </c>
      <c r="D29" s="6"/>
      <c r="E29" s="3">
        <f t="shared" si="3"/>
        <v>3351.63</v>
      </c>
      <c r="M29" s="88">
        <v>45089</v>
      </c>
      <c r="N29" s="4" t="s">
        <v>1053</v>
      </c>
      <c r="O29" s="6"/>
      <c r="P29" s="3">
        <v>3244.71</v>
      </c>
      <c r="Q29" s="3">
        <f t="shared" si="4"/>
        <v>3305.24</v>
      </c>
    </row>
    <row r="30" spans="1:21" ht="27">
      <c r="A30" s="88">
        <v>45055</v>
      </c>
      <c r="B30" s="14" t="s">
        <v>1003</v>
      </c>
      <c r="C30" s="6">
        <v>901.63</v>
      </c>
      <c r="D30" s="6"/>
      <c r="E30" s="3">
        <f t="shared" si="3"/>
        <v>2450</v>
      </c>
      <c r="G30" s="115"/>
      <c r="H30" s="115"/>
      <c r="I30" s="115"/>
      <c r="M30" s="88">
        <v>45117</v>
      </c>
      <c r="N30" s="4" t="s">
        <v>570</v>
      </c>
      <c r="O30" s="6">
        <v>4003.93</v>
      </c>
      <c r="P30" s="3"/>
      <c r="Q30" s="3">
        <f t="shared" si="4"/>
        <v>-698.69</v>
      </c>
    </row>
    <row r="31" spans="1:21">
      <c r="A31" s="88">
        <v>45055</v>
      </c>
      <c r="B31" s="4" t="s">
        <v>1002</v>
      </c>
      <c r="C31" s="6">
        <v>901.63</v>
      </c>
      <c r="D31" s="6"/>
      <c r="E31" s="3">
        <f t="shared" si="3"/>
        <v>1548.37</v>
      </c>
      <c r="G31" s="115"/>
      <c r="H31" s="115"/>
      <c r="I31" s="115"/>
      <c r="M31" s="88">
        <v>45121</v>
      </c>
      <c r="N31" s="4" t="s">
        <v>1119</v>
      </c>
      <c r="O31" s="6"/>
      <c r="P31" s="3">
        <v>1093.1099999999999</v>
      </c>
      <c r="Q31" s="3">
        <f t="shared" si="4"/>
        <v>394.42</v>
      </c>
    </row>
    <row r="32" spans="1:21">
      <c r="A32" s="88">
        <v>45058</v>
      </c>
      <c r="B32" s="4" t="s">
        <v>1005</v>
      </c>
      <c r="C32" s="6">
        <v>781.34</v>
      </c>
      <c r="D32" s="6"/>
      <c r="E32" s="3">
        <f t="shared" si="3"/>
        <v>767.03</v>
      </c>
      <c r="G32" s="115"/>
      <c r="H32" s="115"/>
      <c r="I32" s="115"/>
      <c r="M32" s="88">
        <v>45152</v>
      </c>
      <c r="N32" s="4" t="s">
        <v>1186</v>
      </c>
      <c r="O32" s="6"/>
      <c r="P32" s="3">
        <v>1142.3800000000001</v>
      </c>
      <c r="Q32" s="3">
        <f t="shared" si="4"/>
        <v>1536.8</v>
      </c>
    </row>
    <row r="33" spans="1:19">
      <c r="A33" s="88">
        <v>45058</v>
      </c>
      <c r="B33" s="4" t="s">
        <v>1006</v>
      </c>
      <c r="C33" s="6">
        <v>771.8</v>
      </c>
      <c r="D33" s="6"/>
      <c r="E33" s="3">
        <f t="shared" si="3"/>
        <v>-4.7699999999999996</v>
      </c>
      <c r="G33" s="115"/>
      <c r="H33" s="115"/>
      <c r="I33" s="115"/>
      <c r="M33" s="88">
        <v>45156</v>
      </c>
      <c r="N33" s="4" t="s">
        <v>1195</v>
      </c>
      <c r="O33" s="6"/>
      <c r="P33" s="3">
        <v>90</v>
      </c>
      <c r="Q33" s="3">
        <f t="shared" si="4"/>
        <v>1626.8</v>
      </c>
    </row>
    <row r="34" spans="1:19">
      <c r="A34" s="88">
        <v>45085</v>
      </c>
      <c r="B34" s="4" t="s">
        <v>1038</v>
      </c>
      <c r="C34" s="6"/>
      <c r="D34" s="6">
        <v>2470</v>
      </c>
      <c r="E34" s="3">
        <f t="shared" si="3"/>
        <v>2465.23</v>
      </c>
      <c r="G34" s="115"/>
      <c r="H34" s="115"/>
      <c r="I34" s="115"/>
      <c r="M34" s="88">
        <v>45177</v>
      </c>
      <c r="N34" s="4" t="s">
        <v>570</v>
      </c>
      <c r="O34" s="6">
        <v>1535</v>
      </c>
      <c r="P34" s="3"/>
      <c r="Q34" s="3">
        <f t="shared" si="4"/>
        <v>91.8</v>
      </c>
    </row>
    <row r="35" spans="1:19">
      <c r="A35" s="88">
        <v>45090</v>
      </c>
      <c r="B35" s="4" t="s">
        <v>1068</v>
      </c>
      <c r="C35" s="6">
        <v>1688.66</v>
      </c>
      <c r="D35" s="6"/>
      <c r="E35" s="3">
        <f t="shared" si="3"/>
        <v>776.57</v>
      </c>
      <c r="G35" s="115"/>
      <c r="H35" s="115"/>
      <c r="I35" s="115"/>
      <c r="M35" s="88">
        <v>45190</v>
      </c>
      <c r="N35" s="4" t="s">
        <v>1269</v>
      </c>
      <c r="O35" s="6"/>
      <c r="P35" s="3">
        <v>1041.8499999999999</v>
      </c>
      <c r="Q35" s="3">
        <f t="shared" si="4"/>
        <v>1133.6500000000001</v>
      </c>
    </row>
    <row r="36" spans="1:19">
      <c r="A36" s="88">
        <v>45092</v>
      </c>
      <c r="B36" s="4" t="s">
        <v>1069</v>
      </c>
      <c r="C36" s="6">
        <v>781.34</v>
      </c>
      <c r="D36" s="6"/>
      <c r="E36" s="3">
        <f t="shared" si="3"/>
        <v>-4.7699999999999996</v>
      </c>
      <c r="G36" s="115"/>
      <c r="H36" s="115"/>
      <c r="I36" s="115"/>
      <c r="M36" s="88">
        <v>45224</v>
      </c>
      <c r="N36" s="4" t="s">
        <v>1308</v>
      </c>
      <c r="O36" s="6"/>
      <c r="P36" s="3">
        <v>1509.23</v>
      </c>
      <c r="Q36" s="3">
        <f t="shared" si="4"/>
        <v>2642.88</v>
      </c>
    </row>
    <row r="37" spans="1:19">
      <c r="A37" s="88">
        <v>45117</v>
      </c>
      <c r="B37" s="4" t="s">
        <v>1096</v>
      </c>
      <c r="C37" s="6"/>
      <c r="D37" s="6">
        <v>2450</v>
      </c>
      <c r="E37" s="3">
        <f t="shared" si="3"/>
        <v>2445.23</v>
      </c>
      <c r="G37" s="115"/>
      <c r="H37" s="115"/>
      <c r="I37" s="115"/>
      <c r="M37" s="88">
        <v>45240</v>
      </c>
      <c r="N37" s="4" t="s">
        <v>570</v>
      </c>
      <c r="O37" s="6">
        <v>2279</v>
      </c>
      <c r="P37" s="3"/>
      <c r="Q37" s="3">
        <f t="shared" si="4"/>
        <v>363.88</v>
      </c>
    </row>
    <row r="38" spans="1:19">
      <c r="A38" s="88">
        <v>45114</v>
      </c>
      <c r="B38" s="4" t="s">
        <v>1105</v>
      </c>
      <c r="C38" s="6">
        <v>776.57</v>
      </c>
      <c r="D38" s="6"/>
      <c r="E38" s="3">
        <f t="shared" si="3"/>
        <v>1668.66</v>
      </c>
      <c r="G38" s="115"/>
      <c r="H38" s="115"/>
      <c r="I38" s="115"/>
      <c r="M38" s="88">
        <v>45245</v>
      </c>
      <c r="N38" s="4" t="s">
        <v>1365</v>
      </c>
      <c r="O38" s="6"/>
      <c r="P38" s="3">
        <v>2800.9108999999999</v>
      </c>
      <c r="Q38" s="3">
        <f t="shared" si="4"/>
        <v>3164.79</v>
      </c>
      <c r="S38" s="115"/>
    </row>
    <row r="39" spans="1:19">
      <c r="A39" s="88">
        <v>45117</v>
      </c>
      <c r="B39" s="4" t="s">
        <v>1122</v>
      </c>
      <c r="C39" s="6">
        <v>1673.43</v>
      </c>
      <c r="D39" s="6"/>
      <c r="E39" s="3">
        <f t="shared" si="3"/>
        <v>-4.7699999999999996</v>
      </c>
      <c r="G39" s="115"/>
      <c r="H39" s="115"/>
      <c r="I39" s="115"/>
      <c r="M39" s="88"/>
      <c r="N39" s="4"/>
      <c r="O39" s="6"/>
      <c r="P39" s="3"/>
      <c r="Q39" s="3"/>
      <c r="S39" s="115"/>
    </row>
    <row r="40" spans="1:19">
      <c r="A40" s="88">
        <v>45117</v>
      </c>
      <c r="B40" s="4" t="s">
        <v>1123</v>
      </c>
      <c r="C40" s="6"/>
      <c r="D40" s="6">
        <v>4.7699999999999996</v>
      </c>
      <c r="E40" s="3">
        <f t="shared" si="3"/>
        <v>0</v>
      </c>
      <c r="G40" s="115"/>
      <c r="H40" s="115"/>
      <c r="I40" s="115"/>
      <c r="M40" s="88"/>
      <c r="N40" s="4"/>
      <c r="O40" s="6"/>
      <c r="P40" s="3"/>
      <c r="Q40" s="3"/>
      <c r="S40" s="115"/>
    </row>
    <row r="41" spans="1:19">
      <c r="A41" s="88">
        <v>45145</v>
      </c>
      <c r="B41" s="4" t="s">
        <v>1161</v>
      </c>
      <c r="C41" s="6"/>
      <c r="D41" s="6">
        <v>2261.54</v>
      </c>
      <c r="E41" s="3">
        <f t="shared" si="3"/>
        <v>2261.54</v>
      </c>
      <c r="G41" s="115"/>
      <c r="H41" s="115"/>
      <c r="I41" s="115"/>
      <c r="M41" s="88"/>
      <c r="N41" s="4"/>
      <c r="O41" s="6"/>
      <c r="P41" s="3"/>
      <c r="Q41" s="3"/>
      <c r="S41" s="115"/>
    </row>
    <row r="42" spans="1:19">
      <c r="A42" s="88">
        <v>45149</v>
      </c>
      <c r="B42" s="4" t="s">
        <v>1173</v>
      </c>
      <c r="C42" s="6">
        <v>676.4</v>
      </c>
      <c r="D42" s="6"/>
      <c r="E42" s="3">
        <f t="shared" si="3"/>
        <v>1585.14</v>
      </c>
      <c r="G42" s="115"/>
      <c r="H42" s="115"/>
      <c r="I42" s="115"/>
      <c r="M42" s="88"/>
      <c r="N42" s="4"/>
      <c r="O42" s="6"/>
      <c r="P42" s="3"/>
      <c r="Q42" s="3"/>
      <c r="S42" s="115"/>
    </row>
    <row r="43" spans="1:19">
      <c r="A43" s="88">
        <v>45149</v>
      </c>
      <c r="B43" s="4" t="s">
        <v>1173</v>
      </c>
      <c r="C43" s="6">
        <v>676.4</v>
      </c>
      <c r="D43" s="6"/>
      <c r="E43" s="3">
        <f t="shared" si="3"/>
        <v>908.74</v>
      </c>
      <c r="G43" s="115"/>
      <c r="H43" s="115"/>
      <c r="I43" s="115"/>
      <c r="M43" s="88"/>
      <c r="N43" s="4"/>
      <c r="O43" s="6"/>
      <c r="P43" s="3"/>
      <c r="Q43" s="3"/>
      <c r="S43" s="115"/>
    </row>
    <row r="44" spans="1:19">
      <c r="A44" s="88">
        <v>45152</v>
      </c>
      <c r="B44" s="4" t="s">
        <v>1198</v>
      </c>
      <c r="C44" s="6">
        <v>908.74</v>
      </c>
      <c r="D44" s="6"/>
      <c r="E44" s="3">
        <f t="shared" si="3"/>
        <v>0</v>
      </c>
      <c r="G44" s="115"/>
      <c r="H44" s="115"/>
      <c r="I44" s="115"/>
      <c r="M44" s="88"/>
      <c r="N44" s="4"/>
      <c r="O44" s="6"/>
      <c r="P44" s="3"/>
      <c r="Q44" s="3"/>
      <c r="S44" s="115"/>
    </row>
    <row r="45" spans="1:19">
      <c r="A45" s="88">
        <v>45177</v>
      </c>
      <c r="B45" s="4" t="s">
        <v>1228</v>
      </c>
      <c r="C45" s="6"/>
      <c r="D45" s="6">
        <v>2261.54</v>
      </c>
      <c r="E45" s="3">
        <f t="shared" si="3"/>
        <v>2261.54</v>
      </c>
      <c r="G45" s="115"/>
      <c r="H45" s="115"/>
      <c r="I45" s="115"/>
      <c r="M45" s="88"/>
      <c r="N45" s="4"/>
      <c r="O45" s="3"/>
      <c r="P45" s="3"/>
      <c r="Q45" s="3"/>
    </row>
    <row r="46" spans="1:19">
      <c r="A46" s="88">
        <v>45175</v>
      </c>
      <c r="B46" s="4" t="s">
        <v>1250</v>
      </c>
      <c r="C46" s="6">
        <v>781.34</v>
      </c>
      <c r="D46" s="6"/>
      <c r="E46" s="3">
        <f t="shared" si="3"/>
        <v>1480.2</v>
      </c>
      <c r="G46" s="115"/>
      <c r="H46" s="115"/>
      <c r="I46" s="115"/>
      <c r="L46" s="115"/>
      <c r="M46" s="113"/>
      <c r="N46" s="113"/>
      <c r="O46" s="114">
        <f>SUM(O20:O45)</f>
        <v>17540.800000000003</v>
      </c>
      <c r="P46" s="114">
        <f>SUM(P20:P45)</f>
        <v>20705.590899999999</v>
      </c>
      <c r="Q46" s="114">
        <f>P46-O46</f>
        <v>3164.7908999999963</v>
      </c>
      <c r="R46" s="115"/>
    </row>
    <row r="47" spans="1:19">
      <c r="A47" s="88">
        <v>45176</v>
      </c>
      <c r="B47" s="4" t="s">
        <v>1249</v>
      </c>
      <c r="C47" s="6">
        <v>1480.2</v>
      </c>
      <c r="D47" s="6"/>
      <c r="E47" s="3">
        <f t="shared" si="3"/>
        <v>0</v>
      </c>
      <c r="G47" s="115"/>
      <c r="H47" s="115"/>
      <c r="I47" s="115"/>
    </row>
    <row r="48" spans="1:19">
      <c r="A48" s="88">
        <v>45211</v>
      </c>
      <c r="B48" s="4" t="s">
        <v>1299</v>
      </c>
      <c r="C48" s="6"/>
      <c r="D48" s="6">
        <v>2167.31</v>
      </c>
      <c r="E48" s="3">
        <f t="shared" si="3"/>
        <v>2167.31</v>
      </c>
      <c r="G48" s="115"/>
      <c r="H48" s="115"/>
      <c r="I48" s="115"/>
    </row>
    <row r="49" spans="1:9">
      <c r="A49" s="88">
        <v>45209</v>
      </c>
      <c r="B49" s="4" t="s">
        <v>1348</v>
      </c>
      <c r="C49" s="6">
        <v>1390.74</v>
      </c>
      <c r="D49" s="6"/>
      <c r="E49" s="3">
        <f t="shared" si="3"/>
        <v>776.57</v>
      </c>
      <c r="G49" s="115"/>
      <c r="H49" s="115"/>
      <c r="I49" s="115"/>
    </row>
    <row r="50" spans="1:9">
      <c r="A50" s="88">
        <v>45217</v>
      </c>
      <c r="B50" s="4" t="s">
        <v>1303</v>
      </c>
      <c r="C50" s="6">
        <v>776.57</v>
      </c>
      <c r="D50" s="6"/>
      <c r="E50" s="3">
        <f t="shared" si="3"/>
        <v>0</v>
      </c>
      <c r="G50" s="115"/>
      <c r="H50" s="115"/>
      <c r="I50" s="115"/>
    </row>
    <row r="51" spans="1:9">
      <c r="A51" s="88">
        <v>45238</v>
      </c>
      <c r="B51" s="4" t="s">
        <v>1334</v>
      </c>
      <c r="C51" s="6"/>
      <c r="D51" s="6">
        <v>2450</v>
      </c>
      <c r="E51" s="3">
        <f t="shared" si="3"/>
        <v>2450</v>
      </c>
      <c r="G51" s="115"/>
      <c r="H51" s="115"/>
      <c r="I51" s="115"/>
    </row>
    <row r="52" spans="1:9">
      <c r="A52" s="88">
        <v>45239</v>
      </c>
      <c r="B52" s="4" t="s">
        <v>1349</v>
      </c>
      <c r="C52" s="6">
        <v>1673.43</v>
      </c>
      <c r="D52" s="6"/>
      <c r="E52" s="3">
        <f t="shared" si="3"/>
        <v>776.57</v>
      </c>
      <c r="G52" s="115"/>
      <c r="H52" s="115"/>
      <c r="I52" s="115"/>
    </row>
    <row r="53" spans="1:9">
      <c r="A53" s="88">
        <v>45243</v>
      </c>
      <c r="B53" s="4" t="s">
        <v>1357</v>
      </c>
      <c r="C53" s="6">
        <v>776.57</v>
      </c>
      <c r="D53" s="6"/>
      <c r="E53" s="3">
        <f t="shared" si="3"/>
        <v>0</v>
      </c>
      <c r="G53" s="115"/>
      <c r="H53" s="115"/>
      <c r="I53" s="115"/>
    </row>
    <row r="54" spans="1:9">
      <c r="A54" s="88"/>
      <c r="B54" s="4"/>
      <c r="C54" s="6"/>
      <c r="D54" s="6"/>
      <c r="E54" s="3"/>
      <c r="G54" s="115"/>
      <c r="H54" s="115"/>
      <c r="I54" s="115"/>
    </row>
    <row r="55" spans="1:9">
      <c r="A55" s="88"/>
      <c r="B55" s="4"/>
      <c r="C55" s="6"/>
      <c r="D55" s="6"/>
      <c r="E55" s="3"/>
      <c r="G55" s="115"/>
      <c r="H55" s="115"/>
      <c r="I55" s="115"/>
    </row>
    <row r="56" spans="1:9">
      <c r="A56" s="88"/>
      <c r="B56" s="4"/>
      <c r="C56" s="6"/>
      <c r="D56" s="6"/>
      <c r="E56" s="3"/>
      <c r="G56" s="115"/>
      <c r="H56" s="115"/>
      <c r="I56" s="115"/>
    </row>
    <row r="57" spans="1:9">
      <c r="A57" s="88"/>
      <c r="B57" s="4"/>
      <c r="C57" s="6"/>
      <c r="D57" s="6"/>
      <c r="E57" s="3"/>
    </row>
    <row r="58" spans="1:9">
      <c r="A58" s="113"/>
      <c r="B58" s="113"/>
      <c r="C58" s="114">
        <f>SUM(C20:C57)</f>
        <v>25901.700000000004</v>
      </c>
      <c r="D58" s="114">
        <f>SUM(D20:D57)</f>
        <v>25901.700000000004</v>
      </c>
      <c r="E58" s="114">
        <f>D58-C58</f>
        <v>0</v>
      </c>
      <c r="F58" s="115"/>
    </row>
  </sheetData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39"/>
  <sheetViews>
    <sheetView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45" customWidth="1"/>
    <col min="3" max="4" width="13.25" bestFit="1" customWidth="1"/>
    <col min="5" max="5" width="12.75" bestFit="1" customWidth="1"/>
    <col min="6" max="6" width="9.25" bestFit="1" customWidth="1"/>
    <col min="7" max="7" width="11.875" bestFit="1" customWidth="1"/>
    <col min="8" max="8" width="55.25" customWidth="1"/>
    <col min="9" max="10" width="11.25" customWidth="1"/>
    <col min="11" max="11" width="12" bestFit="1" customWidth="1"/>
    <col min="13" max="13" width="11.875" bestFit="1" customWidth="1"/>
    <col min="14" max="14" width="43.125" customWidth="1"/>
    <col min="15" max="17" width="13.25" bestFit="1" customWidth="1"/>
    <col min="18" max="18" width="9.5" bestFit="1" customWidth="1"/>
  </cols>
  <sheetData>
    <row r="1" spans="1:17">
      <c r="A1" s="33" t="s">
        <v>313</v>
      </c>
      <c r="B1" s="175" t="s">
        <v>161</v>
      </c>
      <c r="C1" s="175"/>
      <c r="D1" s="175"/>
      <c r="E1" s="65">
        <f>K11+E26+Q36</f>
        <v>955.6315999999988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  <c r="M5" s="88"/>
      <c r="N5" s="17" t="s">
        <v>6</v>
      </c>
      <c r="O5" s="6">
        <v>0</v>
      </c>
      <c r="P5" s="3">
        <v>0</v>
      </c>
      <c r="Q5" s="11"/>
    </row>
    <row r="6" spans="1:17">
      <c r="A6" s="88">
        <v>44875</v>
      </c>
      <c r="B6" s="4" t="s">
        <v>450</v>
      </c>
      <c r="C6" s="6"/>
      <c r="D6" s="6">
        <v>2450</v>
      </c>
      <c r="E6" s="3">
        <f>ROUND(D5+D6-C6,2)</f>
        <v>2450</v>
      </c>
      <c r="G6" s="88">
        <v>45057</v>
      </c>
      <c r="H6" s="4" t="s">
        <v>1013</v>
      </c>
      <c r="I6" s="6"/>
      <c r="J6" s="3">
        <v>146.47</v>
      </c>
      <c r="K6" s="3">
        <f>ROUND(J5+J6-I6,2)</f>
        <v>146.47</v>
      </c>
      <c r="M6" s="88">
        <v>44909</v>
      </c>
      <c r="N6" s="4" t="s">
        <v>650</v>
      </c>
      <c r="O6" s="6"/>
      <c r="P6" s="6">
        <v>70.349999999999994</v>
      </c>
      <c r="Q6" s="3">
        <f>ROUND(P5+P6-O6,2)</f>
        <v>70.349999999999994</v>
      </c>
    </row>
    <row r="7" spans="1:17">
      <c r="A7" s="88">
        <v>44874</v>
      </c>
      <c r="B7" s="13" t="s">
        <v>343</v>
      </c>
      <c r="C7" s="11">
        <v>2450</v>
      </c>
      <c r="D7" s="10"/>
      <c r="E7" s="3">
        <f>ROUND(E6+D7-C7,2)</f>
        <v>0</v>
      </c>
      <c r="G7" s="88">
        <v>45061</v>
      </c>
      <c r="H7" s="4" t="s">
        <v>1019</v>
      </c>
      <c r="I7" s="6"/>
      <c r="J7" s="3">
        <v>57.44</v>
      </c>
      <c r="K7" s="3">
        <f>ROUND(K6+J7-I7,2)</f>
        <v>203.91</v>
      </c>
      <c r="M7" s="88">
        <v>44909</v>
      </c>
      <c r="N7" s="4" t="s">
        <v>651</v>
      </c>
      <c r="O7" s="11"/>
      <c r="P7" s="10">
        <v>269.07</v>
      </c>
      <c r="Q7" s="3">
        <f>ROUND(Q6+P7-O7,2)</f>
        <v>339.42</v>
      </c>
    </row>
    <row r="8" spans="1:17">
      <c r="A8" s="88">
        <v>44909</v>
      </c>
      <c r="B8" s="4" t="s">
        <v>451</v>
      </c>
      <c r="C8" s="6"/>
      <c r="D8" s="3">
        <v>2420</v>
      </c>
      <c r="E8" s="3">
        <f t="shared" ref="E8:E10" si="0">ROUND(E7+D8-C8,2)</f>
        <v>2420</v>
      </c>
      <c r="G8" s="88">
        <v>45064</v>
      </c>
      <c r="H8" s="4" t="s">
        <v>1021</v>
      </c>
      <c r="I8" s="6">
        <v>138.01</v>
      </c>
      <c r="J8" s="3"/>
      <c r="K8" s="3">
        <f t="shared" ref="K8:K10" si="1">ROUND(K7+J8-I8,2)</f>
        <v>65.900000000000006</v>
      </c>
      <c r="M8" s="88">
        <v>44937</v>
      </c>
      <c r="N8" s="4" t="s">
        <v>652</v>
      </c>
      <c r="O8" s="6"/>
      <c r="P8" s="3">
        <v>603.55999999999995</v>
      </c>
      <c r="Q8" s="3">
        <f>ROUND(Q7+P8-O8,2)</f>
        <v>942.98</v>
      </c>
    </row>
    <row r="9" spans="1:17" ht="27">
      <c r="A9" s="88">
        <v>44907</v>
      </c>
      <c r="B9" s="4" t="s">
        <v>591</v>
      </c>
      <c r="C9" s="6">
        <v>2420</v>
      </c>
      <c r="D9" s="3"/>
      <c r="E9" s="3">
        <f t="shared" si="0"/>
        <v>0</v>
      </c>
      <c r="G9" s="88">
        <v>45105</v>
      </c>
      <c r="H9" s="14" t="s">
        <v>1085</v>
      </c>
      <c r="I9" s="6"/>
      <c r="J9" s="3">
        <v>138.01</v>
      </c>
      <c r="K9" s="3">
        <f t="shared" si="1"/>
        <v>203.91</v>
      </c>
      <c r="M9" s="116"/>
      <c r="N9" s="64" t="s">
        <v>676</v>
      </c>
      <c r="O9" s="111">
        <f>SUM(O5:O8)</f>
        <v>0</v>
      </c>
      <c r="P9" s="111">
        <f>SUM(P5:P8)</f>
        <v>942.9799999999999</v>
      </c>
      <c r="Q9" s="65">
        <f>P9-O9</f>
        <v>942.9799999999999</v>
      </c>
    </row>
    <row r="10" spans="1:17">
      <c r="A10" s="88">
        <v>44935</v>
      </c>
      <c r="B10" s="4" t="s">
        <v>631</v>
      </c>
      <c r="C10" s="6"/>
      <c r="D10" s="3">
        <v>1653.85</v>
      </c>
      <c r="E10" s="3">
        <f t="shared" si="0"/>
        <v>1653.85</v>
      </c>
      <c r="G10" s="88">
        <v>45127</v>
      </c>
      <c r="H10" s="14" t="s">
        <v>1138</v>
      </c>
      <c r="I10" s="6">
        <v>203.91</v>
      </c>
      <c r="J10" s="3"/>
      <c r="K10" s="3">
        <f t="shared" si="1"/>
        <v>0</v>
      </c>
      <c r="M10" s="55"/>
      <c r="N10" s="55" t="s">
        <v>626</v>
      </c>
      <c r="O10" s="55"/>
      <c r="P10" s="109">
        <f>Q9</f>
        <v>942.9799999999999</v>
      </c>
      <c r="Q10" s="11"/>
    </row>
    <row r="11" spans="1:17">
      <c r="A11" s="116"/>
      <c r="B11" s="64" t="s">
        <v>676</v>
      </c>
      <c r="C11" s="111">
        <f>SUM(C5:C10)</f>
        <v>4870</v>
      </c>
      <c r="D11" s="111">
        <f>SUM(D5:D10)</f>
        <v>6523.85</v>
      </c>
      <c r="E11" s="65">
        <f>D11-C11</f>
        <v>1653.8500000000004</v>
      </c>
      <c r="G11" s="113"/>
      <c r="H11" s="113"/>
      <c r="I11" s="114">
        <f>SUM(I5:I10)</f>
        <v>341.91999999999996</v>
      </c>
      <c r="J11" s="114">
        <f>SUM(J5:J10)</f>
        <v>341.91999999999996</v>
      </c>
      <c r="K11" s="114">
        <f>J11-I11</f>
        <v>0</v>
      </c>
      <c r="L11" s="115"/>
      <c r="M11" s="88">
        <v>44938</v>
      </c>
      <c r="N11" s="4" t="s">
        <v>653</v>
      </c>
      <c r="O11" s="6">
        <v>339.42</v>
      </c>
      <c r="P11" s="3"/>
      <c r="Q11" s="3">
        <f>ROUND(P10+P11-O11,2)</f>
        <v>603.55999999999995</v>
      </c>
    </row>
    <row r="12" spans="1:17">
      <c r="A12" s="55"/>
      <c r="B12" s="55" t="s">
        <v>626</v>
      </c>
      <c r="C12" s="55"/>
      <c r="D12" s="109">
        <f>E11</f>
        <v>1653.8500000000004</v>
      </c>
      <c r="E12" s="11"/>
      <c r="M12" s="88">
        <v>44967</v>
      </c>
      <c r="N12" s="4" t="s">
        <v>1054</v>
      </c>
      <c r="O12" s="6"/>
      <c r="P12" s="3">
        <v>729.22</v>
      </c>
      <c r="Q12" s="3">
        <f>ROUND(Q11+P12-O12,2)</f>
        <v>1332.78</v>
      </c>
    </row>
    <row r="13" spans="1:17">
      <c r="A13" s="88">
        <v>44937</v>
      </c>
      <c r="B13" s="4" t="s">
        <v>668</v>
      </c>
      <c r="C13" s="6">
        <v>1653.8500000000004</v>
      </c>
      <c r="D13" s="3"/>
      <c r="E13" s="3">
        <f>ROUND(D12+D13-C13,2)</f>
        <v>0</v>
      </c>
      <c r="M13" s="88">
        <v>44966</v>
      </c>
      <c r="N13" s="4" t="s">
        <v>741</v>
      </c>
      <c r="O13" s="6">
        <v>603.54999999999995</v>
      </c>
      <c r="P13" s="3"/>
      <c r="Q13" s="3">
        <f t="shared" ref="Q13:Q30" si="2">ROUND(Q12+P13-O13,2)</f>
        <v>729.23</v>
      </c>
    </row>
    <row r="14" spans="1:17">
      <c r="A14" s="88">
        <v>44963</v>
      </c>
      <c r="B14" s="4" t="s">
        <v>700</v>
      </c>
      <c r="C14" s="6"/>
      <c r="D14" s="3">
        <v>2261.54</v>
      </c>
      <c r="E14" s="3">
        <f>ROUND(E13+D14-C14,2)</f>
        <v>2261.54</v>
      </c>
      <c r="M14" s="88">
        <v>44995</v>
      </c>
      <c r="N14" s="4" t="s">
        <v>856</v>
      </c>
      <c r="O14" s="6"/>
      <c r="P14" s="3">
        <v>582.73</v>
      </c>
      <c r="Q14" s="3">
        <f t="shared" si="2"/>
        <v>1311.96</v>
      </c>
    </row>
    <row r="15" spans="1:17">
      <c r="A15" s="88">
        <v>44966</v>
      </c>
      <c r="B15" s="4" t="s">
        <v>737</v>
      </c>
      <c r="C15" s="6">
        <v>2261.54</v>
      </c>
      <c r="D15" s="3"/>
      <c r="E15" s="3">
        <f t="shared" ref="E15:E25" si="3">ROUND(E14+D15-C15,2)</f>
        <v>0</v>
      </c>
      <c r="F15" s="115"/>
      <c r="M15" s="88">
        <v>44994</v>
      </c>
      <c r="N15" s="4" t="s">
        <v>653</v>
      </c>
      <c r="O15" s="6">
        <v>729.23</v>
      </c>
      <c r="P15" s="3"/>
      <c r="Q15" s="3">
        <f t="shared" si="2"/>
        <v>582.73</v>
      </c>
    </row>
    <row r="16" spans="1:17">
      <c r="A16" s="88">
        <v>44992</v>
      </c>
      <c r="B16" s="4" t="s">
        <v>834</v>
      </c>
      <c r="C16" s="6"/>
      <c r="D16" s="3">
        <v>2378.85</v>
      </c>
      <c r="E16" s="3">
        <f t="shared" si="3"/>
        <v>2378.85</v>
      </c>
      <c r="M16" s="88">
        <v>45026</v>
      </c>
      <c r="N16" s="4" t="s">
        <v>1055</v>
      </c>
      <c r="O16" s="6"/>
      <c r="P16" s="3">
        <v>378.17</v>
      </c>
      <c r="Q16" s="3">
        <f t="shared" si="2"/>
        <v>960.9</v>
      </c>
    </row>
    <row r="17" spans="1:19" ht="27">
      <c r="A17" s="88">
        <v>44991</v>
      </c>
      <c r="B17" s="4" t="s">
        <v>837</v>
      </c>
      <c r="C17" s="6">
        <v>2378.85</v>
      </c>
      <c r="D17" s="3"/>
      <c r="E17" s="3">
        <f t="shared" si="3"/>
        <v>0</v>
      </c>
      <c r="M17" s="88">
        <v>45043</v>
      </c>
      <c r="N17" s="14" t="s">
        <v>934</v>
      </c>
      <c r="O17" s="6">
        <v>50</v>
      </c>
      <c r="P17" s="3"/>
      <c r="Q17" s="3">
        <f t="shared" si="2"/>
        <v>910.9</v>
      </c>
    </row>
    <row r="18" spans="1:19">
      <c r="A18" s="88">
        <v>45022</v>
      </c>
      <c r="B18" s="4" t="s">
        <v>908</v>
      </c>
      <c r="C18" s="6"/>
      <c r="D18" s="3">
        <v>2450</v>
      </c>
      <c r="E18" s="3">
        <f t="shared" si="3"/>
        <v>2450</v>
      </c>
      <c r="M18" s="88">
        <v>45055</v>
      </c>
      <c r="N18" s="4" t="s">
        <v>653</v>
      </c>
      <c r="O18" s="6">
        <v>582.72</v>
      </c>
      <c r="P18" s="3"/>
      <c r="Q18" s="3">
        <f t="shared" si="2"/>
        <v>328.18</v>
      </c>
    </row>
    <row r="19" spans="1:19">
      <c r="A19" s="88">
        <v>45026</v>
      </c>
      <c r="B19" s="4" t="s">
        <v>925</v>
      </c>
      <c r="C19" s="6">
        <v>2450</v>
      </c>
      <c r="D19" s="3"/>
      <c r="E19" s="3">
        <f t="shared" si="3"/>
        <v>0</v>
      </c>
      <c r="M19" s="88">
        <v>45055</v>
      </c>
      <c r="N19" s="4" t="s">
        <v>653</v>
      </c>
      <c r="O19" s="6">
        <v>328.17</v>
      </c>
      <c r="P19" s="3"/>
      <c r="Q19" s="3">
        <f t="shared" si="2"/>
        <v>0.01</v>
      </c>
    </row>
    <row r="20" spans="1:19" s="115" customFormat="1">
      <c r="A20" s="88">
        <v>45051</v>
      </c>
      <c r="B20" s="4" t="s">
        <v>956</v>
      </c>
      <c r="C20" s="6"/>
      <c r="D20" s="3">
        <v>2450</v>
      </c>
      <c r="E20" s="3">
        <f t="shared" si="3"/>
        <v>2450</v>
      </c>
      <c r="F20"/>
      <c r="G20"/>
      <c r="H20"/>
      <c r="I20"/>
      <c r="J20"/>
      <c r="K20"/>
      <c r="L20"/>
      <c r="M20" s="88">
        <v>45058</v>
      </c>
      <c r="N20" s="4" t="s">
        <v>1056</v>
      </c>
      <c r="O20" s="6"/>
      <c r="P20" s="3">
        <v>806.29</v>
      </c>
      <c r="Q20" s="3">
        <f t="shared" si="2"/>
        <v>806.3</v>
      </c>
      <c r="R20"/>
      <c r="S20"/>
    </row>
    <row r="21" spans="1:19" s="115" customFormat="1">
      <c r="A21" s="88">
        <v>45055</v>
      </c>
      <c r="B21" s="4" t="s">
        <v>1001</v>
      </c>
      <c r="C21" s="6">
        <v>2450</v>
      </c>
      <c r="D21" s="3"/>
      <c r="E21" s="3">
        <f t="shared" si="3"/>
        <v>0</v>
      </c>
      <c r="F21"/>
      <c r="G21"/>
      <c r="H21"/>
      <c r="I21"/>
      <c r="J21"/>
      <c r="K21"/>
      <c r="L21"/>
      <c r="M21" s="88">
        <v>45089</v>
      </c>
      <c r="N21" s="4" t="s">
        <v>1057</v>
      </c>
      <c r="O21" s="6"/>
      <c r="P21" s="3">
        <v>1460.43</v>
      </c>
      <c r="Q21" s="3">
        <f t="shared" si="2"/>
        <v>2266.73</v>
      </c>
      <c r="R21"/>
      <c r="S21"/>
    </row>
    <row r="22" spans="1:19" s="115" customFormat="1">
      <c r="A22" s="88">
        <v>45085</v>
      </c>
      <c r="B22" s="4" t="s">
        <v>1039</v>
      </c>
      <c r="C22" s="6"/>
      <c r="D22" s="3">
        <v>2261.54</v>
      </c>
      <c r="E22" s="3">
        <f t="shared" si="3"/>
        <v>2261.54</v>
      </c>
      <c r="F22"/>
      <c r="G22"/>
      <c r="H22"/>
      <c r="I22"/>
      <c r="J22"/>
      <c r="K22"/>
      <c r="L22"/>
      <c r="M22" s="88">
        <v>45086</v>
      </c>
      <c r="N22" s="4" t="s">
        <v>653</v>
      </c>
      <c r="O22" s="6">
        <v>800</v>
      </c>
      <c r="P22" s="3"/>
      <c r="Q22" s="3">
        <f t="shared" si="2"/>
        <v>1466.73</v>
      </c>
      <c r="R22"/>
      <c r="S22"/>
    </row>
    <row r="23" spans="1:19" s="115" customFormat="1">
      <c r="A23" s="88">
        <v>45086</v>
      </c>
      <c r="B23" s="4" t="s">
        <v>1064</v>
      </c>
      <c r="C23" s="6">
        <v>2261.54</v>
      </c>
      <c r="D23" s="3"/>
      <c r="E23" s="3">
        <f t="shared" si="3"/>
        <v>0</v>
      </c>
      <c r="F23"/>
      <c r="G23"/>
      <c r="H23"/>
      <c r="I23"/>
      <c r="J23"/>
      <c r="K23"/>
      <c r="L23"/>
      <c r="M23" s="88">
        <v>45086</v>
      </c>
      <c r="N23" s="4" t="s">
        <v>653</v>
      </c>
      <c r="O23" s="6">
        <v>1460</v>
      </c>
      <c r="P23" s="3"/>
      <c r="Q23" s="3">
        <f t="shared" si="2"/>
        <v>6.73</v>
      </c>
      <c r="R23"/>
      <c r="S23"/>
    </row>
    <row r="24" spans="1:19" s="115" customFormat="1">
      <c r="A24" s="88">
        <v>45117</v>
      </c>
      <c r="B24" s="4" t="s">
        <v>1126</v>
      </c>
      <c r="C24" s="6"/>
      <c r="D24" s="3">
        <v>1761.54</v>
      </c>
      <c r="E24" s="3">
        <f t="shared" si="3"/>
        <v>1761.54</v>
      </c>
      <c r="F24"/>
      <c r="G24"/>
      <c r="H24"/>
      <c r="I24"/>
      <c r="J24"/>
      <c r="K24"/>
      <c r="L24"/>
      <c r="M24" s="88">
        <v>45121</v>
      </c>
      <c r="N24" s="4" t="s">
        <v>1120</v>
      </c>
      <c r="O24" s="6"/>
      <c r="P24" s="3">
        <v>293.2</v>
      </c>
      <c r="Q24" s="3">
        <f t="shared" si="2"/>
        <v>299.93</v>
      </c>
      <c r="R24"/>
      <c r="S24"/>
    </row>
    <row r="25" spans="1:19" s="115" customFormat="1">
      <c r="A25" s="88">
        <v>45127</v>
      </c>
      <c r="B25" s="14" t="s">
        <v>1132</v>
      </c>
      <c r="C25" s="6">
        <v>1761.54</v>
      </c>
      <c r="D25" s="3"/>
      <c r="E25" s="3">
        <f t="shared" si="3"/>
        <v>0</v>
      </c>
      <c r="F25"/>
      <c r="G25"/>
      <c r="H25"/>
      <c r="I25"/>
      <c r="J25"/>
      <c r="K25"/>
      <c r="L25"/>
      <c r="M25" s="88">
        <v>45127</v>
      </c>
      <c r="N25" s="4" t="s">
        <v>1133</v>
      </c>
      <c r="O25" s="6">
        <v>593.75</v>
      </c>
      <c r="P25" s="3"/>
      <c r="Q25" s="3">
        <f t="shared" si="2"/>
        <v>-293.82</v>
      </c>
      <c r="R25"/>
      <c r="S25"/>
    </row>
    <row r="26" spans="1:19" s="115" customFormat="1">
      <c r="A26" s="113"/>
      <c r="B26" s="113"/>
      <c r="C26" s="114">
        <f>SUM(C12:C25)</f>
        <v>15217.32</v>
      </c>
      <c r="D26" s="114">
        <f>SUM(D12:D25)</f>
        <v>15217.32</v>
      </c>
      <c r="E26" s="114">
        <f>D26-C26</f>
        <v>0</v>
      </c>
      <c r="F26"/>
      <c r="G26"/>
      <c r="H26"/>
      <c r="I26"/>
      <c r="J26"/>
      <c r="K26"/>
      <c r="L26"/>
      <c r="M26" s="88">
        <v>45152</v>
      </c>
      <c r="N26" s="4" t="s">
        <v>1188</v>
      </c>
      <c r="O26" s="6"/>
      <c r="P26" s="3">
        <v>354.27</v>
      </c>
      <c r="Q26" s="3">
        <f t="shared" si="2"/>
        <v>60.45</v>
      </c>
      <c r="R26"/>
      <c r="S26"/>
    </row>
    <row r="27" spans="1:19" s="115" customFormat="1">
      <c r="A27"/>
      <c r="B27"/>
      <c r="C27"/>
      <c r="D27"/>
      <c r="E27"/>
      <c r="F27"/>
      <c r="G27"/>
      <c r="H27"/>
      <c r="I27"/>
      <c r="J27"/>
      <c r="K27"/>
      <c r="L27"/>
      <c r="M27" s="88">
        <v>45156</v>
      </c>
      <c r="N27" s="4" t="s">
        <v>1196</v>
      </c>
      <c r="O27" s="6"/>
      <c r="P27" s="3">
        <v>150</v>
      </c>
      <c r="Q27" s="3">
        <f t="shared" si="2"/>
        <v>210.45</v>
      </c>
      <c r="R27"/>
      <c r="S27"/>
    </row>
    <row r="28" spans="1:19" s="115" customFormat="1">
      <c r="A28"/>
      <c r="B28"/>
      <c r="C28"/>
      <c r="D28"/>
      <c r="E28"/>
      <c r="F28"/>
      <c r="G28"/>
      <c r="H28"/>
      <c r="I28"/>
      <c r="J28"/>
      <c r="K28"/>
      <c r="L28"/>
      <c r="M28" s="88">
        <v>45190</v>
      </c>
      <c r="N28" s="4" t="s">
        <v>1270</v>
      </c>
      <c r="O28" s="6"/>
      <c r="P28" s="3">
        <v>27.42</v>
      </c>
      <c r="Q28" s="3">
        <f t="shared" si="2"/>
        <v>237.87</v>
      </c>
      <c r="R28"/>
      <c r="S28"/>
    </row>
    <row r="29" spans="1:19" s="115" customFormat="1">
      <c r="A29"/>
      <c r="B29"/>
      <c r="C29"/>
      <c r="D29"/>
      <c r="E29"/>
      <c r="F29"/>
      <c r="G29"/>
      <c r="H29"/>
      <c r="I29"/>
      <c r="J29"/>
      <c r="K29"/>
      <c r="L29"/>
      <c r="M29" s="88">
        <v>45224</v>
      </c>
      <c r="N29" s="4" t="s">
        <v>1310</v>
      </c>
      <c r="O29" s="6"/>
      <c r="P29" s="3">
        <v>442.26</v>
      </c>
      <c r="Q29" s="3">
        <f t="shared" si="2"/>
        <v>680.13</v>
      </c>
      <c r="R29"/>
      <c r="S29"/>
    </row>
    <row r="30" spans="1:19" s="115" customFormat="1">
      <c r="A30"/>
      <c r="B30"/>
      <c r="C30"/>
      <c r="D30"/>
      <c r="E30"/>
      <c r="F30"/>
      <c r="G30"/>
      <c r="H30"/>
      <c r="I30"/>
      <c r="J30"/>
      <c r="K30"/>
      <c r="L30"/>
      <c r="M30" s="88">
        <v>45245</v>
      </c>
      <c r="N30" s="4" t="s">
        <v>1367</v>
      </c>
      <c r="O30" s="6"/>
      <c r="P30" s="3">
        <v>275.5016</v>
      </c>
      <c r="Q30" s="3">
        <f t="shared" si="2"/>
        <v>955.63</v>
      </c>
      <c r="R30"/>
      <c r="S30"/>
    </row>
    <row r="31" spans="1:19" s="115" customFormat="1">
      <c r="A31"/>
      <c r="B31"/>
      <c r="C31"/>
      <c r="D31"/>
      <c r="E31"/>
      <c r="F31"/>
      <c r="G31"/>
      <c r="H31"/>
      <c r="I31"/>
      <c r="J31"/>
      <c r="K31"/>
      <c r="L31"/>
      <c r="M31" s="88"/>
      <c r="N31" s="4"/>
      <c r="O31" s="6"/>
      <c r="P31" s="3"/>
      <c r="Q31" s="3"/>
      <c r="R31"/>
      <c r="S31"/>
    </row>
    <row r="32" spans="1:19" s="115" customFormat="1">
      <c r="A32"/>
      <c r="B32"/>
      <c r="C32"/>
      <c r="D32"/>
      <c r="E32"/>
      <c r="F32"/>
      <c r="G32"/>
      <c r="H32"/>
      <c r="I32"/>
      <c r="J32"/>
      <c r="K32"/>
      <c r="L32"/>
      <c r="M32" s="88"/>
      <c r="N32" s="4"/>
      <c r="O32" s="6"/>
      <c r="P32" s="3"/>
      <c r="Q32" s="3"/>
      <c r="R32"/>
      <c r="S32"/>
    </row>
    <row r="33" spans="1:19" s="115" customFormat="1">
      <c r="A33"/>
      <c r="B33"/>
      <c r="C33"/>
      <c r="D33"/>
      <c r="E33"/>
      <c r="F33"/>
      <c r="G33"/>
      <c r="H33"/>
      <c r="I33"/>
      <c r="J33"/>
      <c r="K33"/>
      <c r="L33"/>
      <c r="M33" s="88"/>
      <c r="N33" s="4"/>
      <c r="O33" s="6"/>
      <c r="P33" s="3"/>
      <c r="Q33" s="3"/>
      <c r="R33"/>
      <c r="S33"/>
    </row>
    <row r="34" spans="1:19" s="115" customFormat="1">
      <c r="A34"/>
      <c r="B34"/>
      <c r="C34"/>
      <c r="D34"/>
      <c r="E34"/>
      <c r="F34"/>
      <c r="G34"/>
      <c r="H34"/>
      <c r="I34"/>
      <c r="J34"/>
      <c r="K34"/>
      <c r="L34"/>
      <c r="M34" s="88"/>
      <c r="N34" s="4"/>
      <c r="O34" s="6"/>
      <c r="P34" s="3"/>
      <c r="Q34" s="3"/>
      <c r="R34"/>
      <c r="S34"/>
    </row>
    <row r="35" spans="1:19">
      <c r="M35" s="88"/>
      <c r="N35" s="4"/>
      <c r="O35" s="3"/>
      <c r="P35" s="3"/>
      <c r="Q35" s="3"/>
    </row>
    <row r="36" spans="1:19">
      <c r="M36" s="113"/>
      <c r="N36" s="113"/>
      <c r="O36" s="114">
        <f>SUM(O10:O35)</f>
        <v>5486.84</v>
      </c>
      <c r="P36" s="114">
        <f>SUM(P10:P35)</f>
        <v>6442.4715999999989</v>
      </c>
      <c r="Q36" s="114">
        <f>P36-O36</f>
        <v>955.6315999999988</v>
      </c>
      <c r="R36" s="115"/>
      <c r="S36" s="115"/>
    </row>
    <row r="37" spans="1:19">
      <c r="R37" s="115"/>
      <c r="S37" s="115"/>
    </row>
    <row r="38" spans="1:19">
      <c r="R38" s="115"/>
      <c r="S38" s="115"/>
    </row>
    <row r="39" spans="1:19">
      <c r="R39" s="115"/>
      <c r="S39" s="115"/>
    </row>
  </sheetData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31"/>
  <sheetViews>
    <sheetView workbookViewId="0">
      <pane ySplit="4" topLeftCell="A11" activePane="bottomLeft" state="frozen"/>
      <selection activeCell="E47" sqref="E47"/>
      <selection pane="bottomLeft"/>
    </sheetView>
  </sheetViews>
  <sheetFormatPr defaultRowHeight="13.5"/>
  <cols>
    <col min="1" max="1" width="12.625" style="128" customWidth="1"/>
    <col min="2" max="2" width="32" style="128" bestFit="1" customWidth="1"/>
    <col min="3" max="4" width="14.5" style="128" bestFit="1" customWidth="1"/>
    <col min="5" max="5" width="12.75" style="128" bestFit="1" customWidth="1"/>
    <col min="6" max="6" width="9" style="128"/>
    <col min="7" max="7" width="11.875" style="128" bestFit="1" customWidth="1"/>
    <col min="8" max="8" width="35.125" style="128" bestFit="1" customWidth="1"/>
    <col min="9" max="10" width="10.25" style="128" bestFit="1" customWidth="1"/>
    <col min="11" max="11" width="10.5" style="128" bestFit="1" customWidth="1"/>
    <col min="12" max="12" width="9" style="128"/>
    <col min="13" max="13" width="11.875" style="128" bestFit="1" customWidth="1"/>
    <col min="14" max="14" width="33.5" style="128" customWidth="1"/>
    <col min="15" max="17" width="13.25" style="128" bestFit="1" customWidth="1"/>
    <col min="18" max="16384" width="9" style="128"/>
  </cols>
  <sheetData>
    <row r="1" spans="1:17">
      <c r="A1" s="147" t="s">
        <v>805</v>
      </c>
      <c r="B1" s="176" t="s">
        <v>804</v>
      </c>
      <c r="C1" s="176"/>
      <c r="D1" s="176"/>
      <c r="E1" s="65">
        <f>K12+E31+Q31</f>
        <v>-94.490000000000236</v>
      </c>
      <c r="F1" s="128" t="s">
        <v>993</v>
      </c>
    </row>
    <row r="3" spans="1:17" ht="18.75">
      <c r="A3" s="146" t="s">
        <v>345</v>
      </c>
      <c r="B3" s="145"/>
      <c r="C3" s="20"/>
      <c r="D3" s="20"/>
      <c r="E3" s="20"/>
      <c r="G3" s="146" t="s">
        <v>802</v>
      </c>
      <c r="H3" s="145"/>
      <c r="I3" s="20"/>
      <c r="J3" s="20"/>
      <c r="K3" s="20"/>
      <c r="M3" s="146" t="s">
        <v>803</v>
      </c>
      <c r="N3" s="145"/>
      <c r="O3" s="20"/>
      <c r="P3" s="20"/>
      <c r="Q3" s="20"/>
    </row>
    <row r="4" spans="1:17" s="144" customFormat="1" ht="18.75">
      <c r="A4" s="19" t="s">
        <v>801</v>
      </c>
      <c r="B4" s="19" t="s">
        <v>800</v>
      </c>
      <c r="C4" s="19" t="s">
        <v>9</v>
      </c>
      <c r="D4" s="19" t="s">
        <v>8</v>
      </c>
      <c r="E4" s="19" t="s">
        <v>7</v>
      </c>
      <c r="G4" s="19" t="s">
        <v>801</v>
      </c>
      <c r="H4" s="19" t="s">
        <v>800</v>
      </c>
      <c r="I4" s="19" t="s">
        <v>9</v>
      </c>
      <c r="J4" s="19" t="s">
        <v>8</v>
      </c>
      <c r="K4" s="19" t="s">
        <v>7</v>
      </c>
      <c r="M4" s="27" t="s">
        <v>801</v>
      </c>
      <c r="N4" s="27" t="s">
        <v>800</v>
      </c>
      <c r="O4" s="19" t="s">
        <v>9</v>
      </c>
      <c r="P4" s="19" t="s">
        <v>8</v>
      </c>
      <c r="Q4" s="19" t="s">
        <v>7</v>
      </c>
    </row>
    <row r="5" spans="1:17">
      <c r="A5" s="133"/>
      <c r="B5" s="143" t="s">
        <v>799</v>
      </c>
      <c r="C5" s="6">
        <v>0</v>
      </c>
      <c r="D5" s="3">
        <v>0</v>
      </c>
      <c r="E5" s="11"/>
      <c r="G5" s="133"/>
      <c r="H5" s="143" t="s">
        <v>799</v>
      </c>
      <c r="I5" s="6">
        <v>0</v>
      </c>
      <c r="J5" s="3">
        <v>0</v>
      </c>
      <c r="K5" s="11"/>
      <c r="M5" s="133"/>
      <c r="N5" s="143" t="s">
        <v>799</v>
      </c>
      <c r="O5" s="6">
        <v>0</v>
      </c>
      <c r="P5" s="3">
        <v>0</v>
      </c>
      <c r="Q5" s="11"/>
    </row>
    <row r="6" spans="1:17">
      <c r="A6" s="141">
        <v>44621</v>
      </c>
      <c r="B6" s="132" t="s">
        <v>816</v>
      </c>
      <c r="C6" s="6"/>
      <c r="D6" s="6">
        <v>866.67</v>
      </c>
      <c r="E6" s="3">
        <f>ROUND(D5+D6-C6,2)</f>
        <v>866.67</v>
      </c>
      <c r="G6" s="141">
        <v>44725</v>
      </c>
      <c r="H6" s="132" t="s">
        <v>797</v>
      </c>
      <c r="I6" s="3">
        <v>500</v>
      </c>
      <c r="J6" s="3"/>
      <c r="K6" s="3">
        <f>ROUND(J5+J6-I6,2)</f>
        <v>-500</v>
      </c>
      <c r="M6" s="141">
        <v>44798</v>
      </c>
      <c r="N6" s="132" t="s">
        <v>798</v>
      </c>
      <c r="O6" s="6"/>
      <c r="P6" s="6">
        <v>50.63</v>
      </c>
      <c r="Q6" s="3">
        <f>ROUND(P5+P6-O6,2)</f>
        <v>50.63</v>
      </c>
    </row>
    <row r="7" spans="1:17" ht="27">
      <c r="A7" s="141">
        <v>44655.000497685185</v>
      </c>
      <c r="B7" s="132" t="s">
        <v>817</v>
      </c>
      <c r="C7" s="6">
        <v>600</v>
      </c>
      <c r="D7" s="3"/>
      <c r="E7" s="3">
        <f>ROUND(E6+D7-C7,2)</f>
        <v>266.67</v>
      </c>
      <c r="G7" s="141">
        <v>44733</v>
      </c>
      <c r="H7" s="140" t="s">
        <v>795</v>
      </c>
      <c r="I7" s="6"/>
      <c r="J7" s="3">
        <v>2.2999999999999998</v>
      </c>
      <c r="K7" s="3">
        <f>ROUND(K6+J7-I7,2)</f>
        <v>-497.7</v>
      </c>
      <c r="M7" s="142">
        <v>44819</v>
      </c>
      <c r="N7" s="132" t="s">
        <v>796</v>
      </c>
      <c r="O7" s="11"/>
      <c r="P7" s="10">
        <v>429.95</v>
      </c>
      <c r="Q7" s="3">
        <f>ROUND(Q6+P7-O7,2)</f>
        <v>480.58</v>
      </c>
    </row>
    <row r="8" spans="1:17">
      <c r="A8" s="141">
        <v>44656</v>
      </c>
      <c r="B8" s="132" t="s">
        <v>818</v>
      </c>
      <c r="C8" s="6">
        <v>254.46999999999991</v>
      </c>
      <c r="D8" s="3"/>
      <c r="E8" s="3">
        <f t="shared" ref="E8:E24" si="0">ROUND(E7+D8-C8,2)</f>
        <v>12.2</v>
      </c>
      <c r="G8" s="133">
        <v>44847</v>
      </c>
      <c r="H8" s="132" t="s">
        <v>793</v>
      </c>
      <c r="I8" s="3"/>
      <c r="J8" s="3">
        <v>500</v>
      </c>
      <c r="K8" s="3">
        <f>ROUND(K7+J8-I8,2)</f>
        <v>2.2999999999999998</v>
      </c>
      <c r="M8" s="141">
        <v>44846</v>
      </c>
      <c r="N8" s="132" t="s">
        <v>794</v>
      </c>
      <c r="O8" s="6"/>
      <c r="P8" s="3">
        <v>1575.4</v>
      </c>
      <c r="Q8" s="3">
        <f>ROUND(Q7+P8-O8,2)</f>
        <v>2055.98</v>
      </c>
    </row>
    <row r="9" spans="1:17">
      <c r="A9" s="141">
        <v>44662</v>
      </c>
      <c r="B9" s="132" t="s">
        <v>791</v>
      </c>
      <c r="C9" s="6">
        <v>12.2</v>
      </c>
      <c r="D9" s="3"/>
      <c r="E9" s="3">
        <f t="shared" si="0"/>
        <v>0</v>
      </c>
      <c r="G9" s="137"/>
      <c r="H9" s="136" t="s">
        <v>676</v>
      </c>
      <c r="I9" s="114">
        <f>SUM(I5:I8)</f>
        <v>500</v>
      </c>
      <c r="J9" s="114">
        <f>SUM(J5:J8)</f>
        <v>502.3</v>
      </c>
      <c r="K9" s="114">
        <f>J9-I9</f>
        <v>2.3000000000000114</v>
      </c>
      <c r="M9" s="141">
        <v>44847</v>
      </c>
      <c r="N9" s="132" t="s">
        <v>792</v>
      </c>
      <c r="O9" s="6">
        <v>480.58</v>
      </c>
      <c r="P9" s="3"/>
      <c r="Q9" s="3">
        <f t="shared" ref="Q9:Q15" si="1">ROUND(Q8+P9-O9,2)</f>
        <v>1575.4</v>
      </c>
    </row>
    <row r="10" spans="1:17">
      <c r="A10" s="141">
        <v>44690</v>
      </c>
      <c r="B10" s="132" t="s">
        <v>819</v>
      </c>
      <c r="C10" s="6"/>
      <c r="D10" s="3">
        <v>2420</v>
      </c>
      <c r="E10" s="3">
        <f t="shared" si="0"/>
        <v>2420</v>
      </c>
      <c r="G10" s="135"/>
      <c r="H10" s="134" t="s">
        <v>619</v>
      </c>
      <c r="I10" s="3"/>
      <c r="J10" s="3">
        <f>K9</f>
        <v>2.3000000000000114</v>
      </c>
      <c r="K10" s="11"/>
      <c r="M10" s="133">
        <v>44847</v>
      </c>
      <c r="N10" s="132" t="s">
        <v>790</v>
      </c>
      <c r="O10" s="6">
        <v>1575.4</v>
      </c>
      <c r="P10" s="3"/>
      <c r="Q10" s="3">
        <f t="shared" si="1"/>
        <v>0</v>
      </c>
    </row>
    <row r="11" spans="1:17" ht="27">
      <c r="A11" s="133">
        <v>44692</v>
      </c>
      <c r="B11" s="132" t="s">
        <v>820</v>
      </c>
      <c r="C11" s="6">
        <v>2420</v>
      </c>
      <c r="D11" s="3"/>
      <c r="E11" s="3">
        <f t="shared" si="0"/>
        <v>0</v>
      </c>
      <c r="G11" s="133">
        <v>44957</v>
      </c>
      <c r="H11" s="140" t="s">
        <v>788</v>
      </c>
      <c r="I11" s="6">
        <v>2.3000000000000114</v>
      </c>
      <c r="J11" s="3"/>
      <c r="K11" s="3">
        <f>ROUND(J10+J11-I11,2)</f>
        <v>0</v>
      </c>
      <c r="M11" s="133">
        <v>44868</v>
      </c>
      <c r="N11" s="132" t="s">
        <v>789</v>
      </c>
      <c r="O11" s="6"/>
      <c r="P11" s="3">
        <v>1626.05</v>
      </c>
      <c r="Q11" s="3">
        <f t="shared" si="1"/>
        <v>1626.05</v>
      </c>
    </row>
    <row r="12" spans="1:17">
      <c r="A12" s="133">
        <v>44726</v>
      </c>
      <c r="B12" s="132" t="s">
        <v>821</v>
      </c>
      <c r="C12" s="6"/>
      <c r="D12" s="3">
        <v>3046.34</v>
      </c>
      <c r="E12" s="3">
        <f t="shared" si="0"/>
        <v>3046.34</v>
      </c>
      <c r="G12" s="130"/>
      <c r="H12" s="129"/>
      <c r="I12" s="114">
        <f>SUM(I10:I11)</f>
        <v>2.3000000000000114</v>
      </c>
      <c r="J12" s="114">
        <f>SUM(J10:J11)</f>
        <v>2.3000000000000114</v>
      </c>
      <c r="K12" s="114">
        <f>J12-I12</f>
        <v>0</v>
      </c>
      <c r="M12" s="133">
        <v>44880</v>
      </c>
      <c r="N12" s="132" t="s">
        <v>784</v>
      </c>
      <c r="O12" s="6">
        <v>1626.05</v>
      </c>
      <c r="P12" s="3"/>
      <c r="Q12" s="3">
        <f t="shared" si="1"/>
        <v>0</v>
      </c>
    </row>
    <row r="13" spans="1:17">
      <c r="A13" s="133">
        <v>44720.000497685185</v>
      </c>
      <c r="B13" s="132" t="s">
        <v>822</v>
      </c>
      <c r="C13" s="6">
        <v>347.03</v>
      </c>
      <c r="D13" s="3"/>
      <c r="E13" s="3">
        <f t="shared" si="0"/>
        <v>2699.31</v>
      </c>
      <c r="M13" s="133">
        <v>44902</v>
      </c>
      <c r="N13" s="132" t="s">
        <v>787</v>
      </c>
      <c r="O13" s="6"/>
      <c r="P13" s="3">
        <v>1702.43</v>
      </c>
      <c r="Q13" s="3">
        <f t="shared" si="1"/>
        <v>1702.43</v>
      </c>
    </row>
    <row r="14" spans="1:17">
      <c r="A14" s="133">
        <v>44725.000497685185</v>
      </c>
      <c r="B14" s="132" t="s">
        <v>823</v>
      </c>
      <c r="C14" s="6">
        <v>2699.31</v>
      </c>
      <c r="D14" s="3"/>
      <c r="E14" s="3">
        <f t="shared" si="0"/>
        <v>0</v>
      </c>
      <c r="M14" s="133">
        <v>44909</v>
      </c>
      <c r="N14" s="132" t="s">
        <v>786</v>
      </c>
      <c r="O14" s="6">
        <v>1702.43</v>
      </c>
      <c r="P14" s="3"/>
      <c r="Q14" s="3">
        <f t="shared" si="1"/>
        <v>0</v>
      </c>
    </row>
    <row r="15" spans="1:17">
      <c r="A15" s="133">
        <v>44756</v>
      </c>
      <c r="B15" s="132" t="s">
        <v>824</v>
      </c>
      <c r="C15" s="6"/>
      <c r="D15" s="3">
        <v>2827.8</v>
      </c>
      <c r="E15" s="3">
        <f t="shared" si="0"/>
        <v>2827.8</v>
      </c>
      <c r="M15" s="139">
        <v>44931</v>
      </c>
      <c r="N15" s="138" t="s">
        <v>785</v>
      </c>
      <c r="O15" s="53"/>
      <c r="P15" s="53">
        <v>1801.82</v>
      </c>
      <c r="Q15" s="3">
        <f t="shared" si="1"/>
        <v>1801.82</v>
      </c>
    </row>
    <row r="16" spans="1:17">
      <c r="A16" s="133">
        <v>44748.000497685185</v>
      </c>
      <c r="B16" s="132" t="s">
        <v>825</v>
      </c>
      <c r="C16" s="6">
        <v>141</v>
      </c>
      <c r="D16" s="3"/>
      <c r="E16" s="3">
        <f t="shared" si="0"/>
        <v>2686.8</v>
      </c>
      <c r="M16" s="137"/>
      <c r="N16" s="136" t="s">
        <v>676</v>
      </c>
      <c r="O16" s="114">
        <f>SUM(O5:O15)</f>
        <v>5384.46</v>
      </c>
      <c r="P16" s="114">
        <f>SUM(P5:P15)</f>
        <v>7186.28</v>
      </c>
      <c r="Q16" s="114">
        <f>P16-O16</f>
        <v>1801.8199999999997</v>
      </c>
    </row>
    <row r="17" spans="1:17">
      <c r="A17" s="133">
        <v>44753.000497685185</v>
      </c>
      <c r="B17" s="132" t="s">
        <v>826</v>
      </c>
      <c r="C17" s="6">
        <v>2686.8</v>
      </c>
      <c r="D17" s="3"/>
      <c r="E17" s="3">
        <f t="shared" si="0"/>
        <v>0</v>
      </c>
      <c r="M17" s="135"/>
      <c r="N17" s="134" t="s">
        <v>619</v>
      </c>
      <c r="O17" s="3"/>
      <c r="P17" s="3">
        <f>Q16</f>
        <v>1801.8199999999997</v>
      </c>
      <c r="Q17" s="11"/>
    </row>
    <row r="18" spans="1:17">
      <c r="A18" s="133">
        <v>44791</v>
      </c>
      <c r="B18" s="132" t="s">
        <v>827</v>
      </c>
      <c r="C18" s="6"/>
      <c r="D18" s="3">
        <v>2684</v>
      </c>
      <c r="E18" s="3">
        <f t="shared" si="0"/>
        <v>2684</v>
      </c>
      <c r="M18" s="133">
        <v>44942</v>
      </c>
      <c r="N18" s="132" t="s">
        <v>784</v>
      </c>
      <c r="O18" s="6">
        <v>1801</v>
      </c>
      <c r="P18" s="3"/>
      <c r="Q18" s="3">
        <f>ROUND(P17+P18-O18,2)</f>
        <v>0.82</v>
      </c>
    </row>
    <row r="19" spans="1:17">
      <c r="A19" s="133">
        <v>44783</v>
      </c>
      <c r="B19" s="132" t="s">
        <v>828</v>
      </c>
      <c r="C19" s="6">
        <v>1684</v>
      </c>
      <c r="D19" s="3"/>
      <c r="E19" s="3">
        <f t="shared" si="0"/>
        <v>1000</v>
      </c>
      <c r="M19" s="133">
        <v>44967</v>
      </c>
      <c r="N19" s="132" t="s">
        <v>783</v>
      </c>
      <c r="O19" s="6"/>
      <c r="P19" s="3">
        <v>462.66</v>
      </c>
      <c r="Q19" s="3">
        <f t="shared" ref="Q19:Q25" si="2">ROUND(Q18+P19-O19,2)</f>
        <v>463.48</v>
      </c>
    </row>
    <row r="20" spans="1:17">
      <c r="A20" s="133">
        <v>44784</v>
      </c>
      <c r="B20" s="132" t="s">
        <v>829</v>
      </c>
      <c r="C20" s="6">
        <v>1000</v>
      </c>
      <c r="D20" s="3"/>
      <c r="E20" s="3">
        <f t="shared" si="0"/>
        <v>0</v>
      </c>
      <c r="M20" s="133">
        <v>45008</v>
      </c>
      <c r="N20" s="132" t="s">
        <v>882</v>
      </c>
      <c r="O20" s="6"/>
      <c r="P20" s="3">
        <v>75.22</v>
      </c>
      <c r="Q20" s="3">
        <f t="shared" si="2"/>
        <v>538.70000000000005</v>
      </c>
    </row>
    <row r="21" spans="1:17">
      <c r="A21" s="133">
        <v>44809</v>
      </c>
      <c r="B21" s="132" t="s">
        <v>782</v>
      </c>
      <c r="C21" s="6">
        <v>1000</v>
      </c>
      <c r="D21" s="3"/>
      <c r="E21" s="3">
        <f t="shared" si="0"/>
        <v>-1000</v>
      </c>
      <c r="M21" s="133">
        <v>45026</v>
      </c>
      <c r="N21" s="132" t="s">
        <v>897</v>
      </c>
      <c r="O21" s="6"/>
      <c r="P21" s="3">
        <v>83.63</v>
      </c>
      <c r="Q21" s="3">
        <f t="shared" si="2"/>
        <v>622.33000000000004</v>
      </c>
    </row>
    <row r="22" spans="1:17">
      <c r="A22" s="133">
        <v>44818</v>
      </c>
      <c r="B22" s="132" t="s">
        <v>830</v>
      </c>
      <c r="C22" s="6">
        <v>1000</v>
      </c>
      <c r="D22" s="3"/>
      <c r="E22" s="3">
        <f t="shared" si="0"/>
        <v>-2000</v>
      </c>
      <c r="M22" s="133">
        <v>45058</v>
      </c>
      <c r="N22" s="132" t="s">
        <v>986</v>
      </c>
      <c r="O22" s="6"/>
      <c r="P22" s="3">
        <v>54.08</v>
      </c>
      <c r="Q22" s="3">
        <f t="shared" si="2"/>
        <v>676.41</v>
      </c>
    </row>
    <row r="23" spans="1:17" ht="27">
      <c r="A23" s="133">
        <v>44819</v>
      </c>
      <c r="B23" s="132" t="s">
        <v>831</v>
      </c>
      <c r="C23" s="6"/>
      <c r="D23" s="3">
        <v>2220</v>
      </c>
      <c r="E23" s="3">
        <f t="shared" si="0"/>
        <v>220</v>
      </c>
      <c r="M23" s="133">
        <v>45117</v>
      </c>
      <c r="N23" s="140" t="s">
        <v>1121</v>
      </c>
      <c r="O23" s="6">
        <v>886.33</v>
      </c>
      <c r="P23" s="3"/>
      <c r="Q23" s="3">
        <f t="shared" si="2"/>
        <v>-209.92</v>
      </c>
    </row>
    <row r="24" spans="1:17">
      <c r="A24" s="133">
        <v>44847</v>
      </c>
      <c r="B24" s="132" t="s">
        <v>781</v>
      </c>
      <c r="C24" s="6">
        <v>220</v>
      </c>
      <c r="D24" s="3"/>
      <c r="E24" s="3">
        <f t="shared" si="0"/>
        <v>0</v>
      </c>
      <c r="M24" s="133">
        <v>45152</v>
      </c>
      <c r="N24" s="140" t="s">
        <v>1189</v>
      </c>
      <c r="O24" s="6"/>
      <c r="P24" s="3">
        <v>117.86</v>
      </c>
      <c r="Q24" s="3">
        <f t="shared" si="2"/>
        <v>-92.06</v>
      </c>
    </row>
    <row r="25" spans="1:17">
      <c r="A25" s="137"/>
      <c r="B25" s="136" t="s">
        <v>676</v>
      </c>
      <c r="C25" s="114">
        <f>SUM(C5:C24)</f>
        <v>14064.810000000001</v>
      </c>
      <c r="D25" s="114">
        <f>SUM(D5:D24)</f>
        <v>14064.810000000001</v>
      </c>
      <c r="E25" s="114">
        <f>D25-C25</f>
        <v>0</v>
      </c>
      <c r="M25" s="133">
        <v>45190</v>
      </c>
      <c r="N25" s="140" t="s">
        <v>1271</v>
      </c>
      <c r="O25" s="6"/>
      <c r="P25" s="3">
        <v>-2.4300000000000002</v>
      </c>
      <c r="Q25" s="3">
        <f t="shared" si="2"/>
        <v>-94.49</v>
      </c>
    </row>
    <row r="26" spans="1:17">
      <c r="A26" s="133"/>
      <c r="B26" s="134" t="s">
        <v>619</v>
      </c>
      <c r="C26" s="3"/>
      <c r="D26" s="3">
        <f>E25</f>
        <v>0</v>
      </c>
      <c r="E26" s="11"/>
      <c r="M26" s="133"/>
      <c r="N26" s="140"/>
      <c r="O26" s="6"/>
      <c r="P26" s="3"/>
      <c r="Q26" s="3"/>
    </row>
    <row r="27" spans="1:17">
      <c r="A27" s="133">
        <v>44992</v>
      </c>
      <c r="B27" s="132" t="s">
        <v>832</v>
      </c>
      <c r="C27" s="6"/>
      <c r="D27" s="3">
        <v>2520</v>
      </c>
      <c r="E27" s="3">
        <f>ROUND(D26+D27-C27,2)</f>
        <v>2520</v>
      </c>
      <c r="M27" s="133"/>
      <c r="N27" s="140"/>
      <c r="O27" s="6"/>
      <c r="P27" s="3"/>
      <c r="Q27" s="3"/>
    </row>
    <row r="28" spans="1:17">
      <c r="A28" s="133">
        <v>44995</v>
      </c>
      <c r="B28" s="132" t="s">
        <v>839</v>
      </c>
      <c r="C28" s="6">
        <v>2520</v>
      </c>
      <c r="D28" s="3"/>
      <c r="E28" s="3">
        <f>ROUND(E27+D28-C28,2)</f>
        <v>0</v>
      </c>
      <c r="M28" s="133"/>
      <c r="N28" s="140"/>
      <c r="O28" s="6"/>
      <c r="P28" s="3"/>
      <c r="Q28" s="3"/>
    </row>
    <row r="29" spans="1:17">
      <c r="A29" s="139">
        <v>45022</v>
      </c>
      <c r="B29" s="132" t="s">
        <v>906</v>
      </c>
      <c r="C29" s="6"/>
      <c r="D29" s="3">
        <v>1400</v>
      </c>
      <c r="E29" s="3">
        <f>ROUND(E28+D29-C29,2)</f>
        <v>1400</v>
      </c>
      <c r="M29" s="133"/>
      <c r="N29" s="140"/>
      <c r="O29" s="6"/>
      <c r="P29" s="3"/>
      <c r="Q29" s="3"/>
    </row>
    <row r="30" spans="1:17" ht="27">
      <c r="A30" s="133">
        <v>45117</v>
      </c>
      <c r="B30" s="140" t="s">
        <v>1124</v>
      </c>
      <c r="C30" s="6">
        <v>1400</v>
      </c>
      <c r="D30" s="3"/>
      <c r="E30" s="3">
        <f>ROUND(E29+D30-C30,2)</f>
        <v>0</v>
      </c>
      <c r="M30" s="133"/>
      <c r="N30" s="132"/>
      <c r="O30" s="6"/>
      <c r="P30" s="3"/>
      <c r="Q30" s="3"/>
    </row>
    <row r="31" spans="1:17">
      <c r="A31" s="130"/>
      <c r="B31" s="129"/>
      <c r="C31" s="114">
        <f>SUM(C26:C30)</f>
        <v>3920</v>
      </c>
      <c r="D31" s="114">
        <f>SUM(D26:D30)</f>
        <v>3920</v>
      </c>
      <c r="E31" s="114">
        <f>D31-C31</f>
        <v>0</v>
      </c>
      <c r="M31" s="130"/>
      <c r="N31" s="131"/>
      <c r="O31" s="114">
        <f>SUM(O17:O30)</f>
        <v>2687.33</v>
      </c>
      <c r="P31" s="114">
        <f>SUM(P17:P30)</f>
        <v>2592.8399999999997</v>
      </c>
      <c r="Q31" s="114">
        <f>P31-O31</f>
        <v>-94.490000000000236</v>
      </c>
    </row>
  </sheetData>
  <mergeCells count="1">
    <mergeCell ref="B1:D1"/>
  </mergeCells>
  <phoneticPr fontId="2" type="noConversion"/>
  <hyperlinks>
    <hyperlink ref="A1" location="专职业务员往来账余额!A1" display="张智辉"/>
  </hyperlink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S43"/>
  <sheetViews>
    <sheetView zoomScaleNormal="100"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39" customWidth="1"/>
    <col min="3" max="4" width="14.5" bestFit="1" customWidth="1"/>
    <col min="5" max="5" width="12.875" bestFit="1" customWidth="1"/>
    <col min="6" max="6" width="5" customWidth="1"/>
    <col min="7" max="7" width="12" bestFit="1" customWidth="1"/>
    <col min="8" max="8" width="46.125" customWidth="1"/>
    <col min="9" max="10" width="13.25" bestFit="1" customWidth="1"/>
    <col min="11" max="11" width="11.75" bestFit="1" customWidth="1"/>
    <col min="12" max="12" width="4.5" customWidth="1"/>
    <col min="13" max="13" width="12" bestFit="1" customWidth="1"/>
    <col min="14" max="14" width="41.625" customWidth="1"/>
    <col min="15" max="15" width="12.375" customWidth="1"/>
    <col min="16" max="17" width="13.25" bestFit="1" customWidth="1"/>
  </cols>
  <sheetData>
    <row r="1" spans="1:17">
      <c r="A1" s="33" t="s">
        <v>184</v>
      </c>
      <c r="B1" s="175" t="s">
        <v>161</v>
      </c>
      <c r="C1" s="175"/>
      <c r="D1" s="175"/>
      <c r="E1" s="65">
        <f>K21+E34+Q29</f>
        <v>60.429999999999382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  <c r="M5" s="88"/>
      <c r="N5" s="17" t="s">
        <v>6</v>
      </c>
      <c r="O5" s="6">
        <v>0</v>
      </c>
      <c r="P5" s="3">
        <v>0</v>
      </c>
      <c r="Q5" s="11"/>
    </row>
    <row r="6" spans="1:17">
      <c r="A6" s="88">
        <v>44726</v>
      </c>
      <c r="B6" s="4" t="s">
        <v>321</v>
      </c>
      <c r="C6" s="6"/>
      <c r="D6" s="6">
        <v>778.20512820512818</v>
      </c>
      <c r="E6" s="3">
        <f>ROUND(D5+D6-C6,2)</f>
        <v>778.21</v>
      </c>
      <c r="G6" s="88">
        <v>44732</v>
      </c>
      <c r="H6" s="4" t="s">
        <v>216</v>
      </c>
      <c r="I6" s="6">
        <v>1500</v>
      </c>
      <c r="J6" s="6"/>
      <c r="K6" s="3">
        <f>ROUND(J5+J6-I6,2)</f>
        <v>-1500</v>
      </c>
      <c r="M6" s="88">
        <v>44798</v>
      </c>
      <c r="N6" s="4" t="s">
        <v>637</v>
      </c>
      <c r="O6" s="6"/>
      <c r="P6" s="6">
        <v>239.94</v>
      </c>
      <c r="Q6" s="3">
        <f>ROUND(P5+P6-O6,2)</f>
        <v>239.94</v>
      </c>
    </row>
    <row r="7" spans="1:17">
      <c r="A7" s="88">
        <v>44722</v>
      </c>
      <c r="B7" s="13" t="s">
        <v>186</v>
      </c>
      <c r="C7" s="11">
        <v>778.20512820512818</v>
      </c>
      <c r="D7" s="10"/>
      <c r="E7" s="3">
        <f>ROUND(E6+D7-C7,2)</f>
        <v>0</v>
      </c>
      <c r="G7" s="88">
        <v>44753</v>
      </c>
      <c r="H7" s="13" t="s">
        <v>231</v>
      </c>
      <c r="I7" s="11"/>
      <c r="J7" s="10">
        <v>1500</v>
      </c>
      <c r="K7" s="3">
        <f>ROUND(K6+J7-I7,2)</f>
        <v>0</v>
      </c>
      <c r="M7" s="88">
        <v>44819</v>
      </c>
      <c r="N7" s="4" t="s">
        <v>638</v>
      </c>
      <c r="O7" s="11"/>
      <c r="P7" s="10">
        <v>235.98</v>
      </c>
      <c r="Q7" s="3">
        <f>ROUND(Q6+P7-O7,2)</f>
        <v>475.92</v>
      </c>
    </row>
    <row r="8" spans="1:17">
      <c r="A8" s="88">
        <v>44756</v>
      </c>
      <c r="B8" s="4" t="s">
        <v>322</v>
      </c>
      <c r="C8" s="6"/>
      <c r="D8" s="3">
        <v>2420</v>
      </c>
      <c r="E8" s="3">
        <f t="shared" ref="E8:E26" si="0">ROUND(E7+D8-C8,2)</f>
        <v>2420</v>
      </c>
      <c r="G8" s="88">
        <v>44753</v>
      </c>
      <c r="H8" s="4" t="s">
        <v>232</v>
      </c>
      <c r="I8" s="6">
        <v>1500</v>
      </c>
      <c r="J8" s="3"/>
      <c r="K8" s="3">
        <f t="shared" ref="K8:K12" si="1">ROUND(K7+J8-I8,2)</f>
        <v>-1500</v>
      </c>
      <c r="M8" s="88">
        <v>44848</v>
      </c>
      <c r="N8" s="4" t="s">
        <v>639</v>
      </c>
      <c r="O8" s="6"/>
      <c r="P8" s="3">
        <v>243.42</v>
      </c>
      <c r="Q8" s="3">
        <f t="shared" ref="Q8:Q11" si="2">ROUND(Q7+P8-O8,2)</f>
        <v>719.34</v>
      </c>
    </row>
    <row r="9" spans="1:17">
      <c r="A9" s="88">
        <v>44748.000497685185</v>
      </c>
      <c r="B9" s="4" t="s">
        <v>323</v>
      </c>
      <c r="C9" s="6">
        <v>347.03</v>
      </c>
      <c r="D9" s="3"/>
      <c r="E9" s="3">
        <f t="shared" si="0"/>
        <v>2072.9699999999998</v>
      </c>
      <c r="G9" s="88">
        <v>44783</v>
      </c>
      <c r="H9" s="4" t="s">
        <v>231</v>
      </c>
      <c r="I9" s="6"/>
      <c r="J9" s="3">
        <v>1500</v>
      </c>
      <c r="K9" s="3">
        <f t="shared" si="1"/>
        <v>0</v>
      </c>
      <c r="M9" s="88">
        <v>44909</v>
      </c>
      <c r="N9" s="4" t="s">
        <v>640</v>
      </c>
      <c r="O9" s="6"/>
      <c r="P9" s="3">
        <v>398.21</v>
      </c>
      <c r="Q9" s="3">
        <f t="shared" si="2"/>
        <v>1117.55</v>
      </c>
    </row>
    <row r="10" spans="1:17">
      <c r="A10" s="88">
        <v>44753.000497685185</v>
      </c>
      <c r="B10" s="4" t="s">
        <v>324</v>
      </c>
      <c r="C10" s="6">
        <v>2072.9699999999998</v>
      </c>
      <c r="D10" s="3"/>
      <c r="E10" s="3">
        <f t="shared" si="0"/>
        <v>0</v>
      </c>
      <c r="G10" s="88">
        <v>44816</v>
      </c>
      <c r="H10" s="66" t="s">
        <v>294</v>
      </c>
      <c r="I10" s="6">
        <v>2.17</v>
      </c>
      <c r="J10" s="3"/>
      <c r="K10" s="3">
        <f t="shared" si="1"/>
        <v>-2.17</v>
      </c>
      <c r="M10" s="88">
        <v>44909</v>
      </c>
      <c r="N10" s="4" t="s">
        <v>641</v>
      </c>
      <c r="O10" s="6"/>
      <c r="P10" s="3">
        <v>493.1</v>
      </c>
      <c r="Q10" s="3">
        <f t="shared" si="2"/>
        <v>1610.65</v>
      </c>
    </row>
    <row r="11" spans="1:17">
      <c r="A11" s="88">
        <v>44791</v>
      </c>
      <c r="B11" s="4" t="s">
        <v>325</v>
      </c>
      <c r="C11" s="6"/>
      <c r="D11" s="3">
        <v>2418</v>
      </c>
      <c r="E11" s="3">
        <f t="shared" si="0"/>
        <v>2418</v>
      </c>
      <c r="G11" s="88">
        <v>44816</v>
      </c>
      <c r="H11" s="66" t="s">
        <v>318</v>
      </c>
      <c r="I11" s="6">
        <v>15.86</v>
      </c>
      <c r="J11" s="3"/>
      <c r="K11" s="3">
        <f t="shared" si="1"/>
        <v>-18.03</v>
      </c>
      <c r="M11" s="88">
        <v>44937</v>
      </c>
      <c r="N11" s="4" t="s">
        <v>642</v>
      </c>
      <c r="O11" s="6"/>
      <c r="P11" s="3">
        <v>599.41</v>
      </c>
      <c r="Q11" s="3">
        <f t="shared" si="2"/>
        <v>2210.06</v>
      </c>
    </row>
    <row r="12" spans="1:17">
      <c r="A12" s="88">
        <v>44777</v>
      </c>
      <c r="B12" s="4" t="s">
        <v>326</v>
      </c>
      <c r="C12" s="6">
        <v>347.03</v>
      </c>
      <c r="D12" s="3"/>
      <c r="E12" s="3">
        <f t="shared" si="0"/>
        <v>2070.9699999999998</v>
      </c>
      <c r="G12" s="88">
        <v>44875</v>
      </c>
      <c r="H12" s="66" t="s">
        <v>317</v>
      </c>
      <c r="I12" s="6"/>
      <c r="J12" s="3">
        <v>20.61</v>
      </c>
      <c r="K12" s="3">
        <f t="shared" si="1"/>
        <v>2.58</v>
      </c>
      <c r="M12" s="69"/>
      <c r="N12" s="70" t="s">
        <v>676</v>
      </c>
      <c r="O12" s="110">
        <f>SUM(O5:O11)</f>
        <v>0</v>
      </c>
      <c r="P12" s="110">
        <f>SUM(P5:P11)</f>
        <v>2210.06</v>
      </c>
      <c r="Q12" s="110">
        <f>P12-O12</f>
        <v>2210.06</v>
      </c>
    </row>
    <row r="13" spans="1:17">
      <c r="A13" s="88">
        <v>44783</v>
      </c>
      <c r="B13" s="4" t="s">
        <v>327</v>
      </c>
      <c r="C13" s="6">
        <v>2070.9699999999998</v>
      </c>
      <c r="D13" s="3"/>
      <c r="E13" s="3">
        <f t="shared" si="0"/>
        <v>0</v>
      </c>
      <c r="G13" s="69"/>
      <c r="H13" s="70" t="s">
        <v>676</v>
      </c>
      <c r="I13" s="110">
        <f>SUM(I5:I12)</f>
        <v>3018.03</v>
      </c>
      <c r="J13" s="110">
        <f>SUM(J5:J12)</f>
        <v>3020.61</v>
      </c>
      <c r="K13" s="110">
        <f>J13-I13</f>
        <v>2.5799999999999272</v>
      </c>
      <c r="M13" s="88"/>
      <c r="N13" s="67" t="s">
        <v>6</v>
      </c>
      <c r="O13" s="68"/>
      <c r="P13" s="68">
        <f>Q12</f>
        <v>2210.06</v>
      </c>
      <c r="Q13" s="11"/>
    </row>
    <row r="14" spans="1:17">
      <c r="A14" s="88">
        <v>44812</v>
      </c>
      <c r="B14" s="4" t="s">
        <v>328</v>
      </c>
      <c r="C14" s="6">
        <v>347.03</v>
      </c>
      <c r="D14" s="3"/>
      <c r="E14" s="3">
        <f t="shared" si="0"/>
        <v>-347.03</v>
      </c>
      <c r="G14" s="88"/>
      <c r="H14" s="67" t="s">
        <v>6</v>
      </c>
      <c r="I14" s="68"/>
      <c r="J14" s="68">
        <f>K13</f>
        <v>2.5799999999999272</v>
      </c>
      <c r="K14" s="11"/>
      <c r="M14" s="88">
        <v>44939</v>
      </c>
      <c r="N14" s="54" t="s">
        <v>654</v>
      </c>
      <c r="O14" s="52">
        <v>1260</v>
      </c>
      <c r="P14" s="53"/>
      <c r="Q14" s="3">
        <f>ROUND(P13+P14-O14,2)</f>
        <v>950.06</v>
      </c>
    </row>
    <row r="15" spans="1:17" ht="27">
      <c r="A15" s="88">
        <v>44816</v>
      </c>
      <c r="B15" s="4" t="s">
        <v>329</v>
      </c>
      <c r="C15" s="6">
        <v>2172.9699999999998</v>
      </c>
      <c r="D15" s="3"/>
      <c r="E15" s="3">
        <f t="shared" si="0"/>
        <v>-2520</v>
      </c>
      <c r="G15" s="88">
        <v>44957</v>
      </c>
      <c r="H15" s="4" t="s">
        <v>738</v>
      </c>
      <c r="I15" s="6">
        <v>2.5799999999999272</v>
      </c>
      <c r="J15" s="3"/>
      <c r="K15" s="3">
        <f>ROUND(J14+J15-I15,2)</f>
        <v>0</v>
      </c>
      <c r="M15" s="88">
        <v>44943</v>
      </c>
      <c r="N15" s="14" t="s">
        <v>680</v>
      </c>
      <c r="O15" s="6"/>
      <c r="P15" s="3">
        <v>1260</v>
      </c>
      <c r="Q15" s="3">
        <f>ROUND(Q14+P15-O15,2)</f>
        <v>2210.06</v>
      </c>
    </row>
    <row r="16" spans="1:17">
      <c r="A16" s="88">
        <v>44819</v>
      </c>
      <c r="B16" s="4" t="s">
        <v>330</v>
      </c>
      <c r="C16" s="6"/>
      <c r="D16" s="3">
        <v>2520</v>
      </c>
      <c r="E16" s="3">
        <f t="shared" si="0"/>
        <v>0</v>
      </c>
      <c r="G16" s="88">
        <v>44973</v>
      </c>
      <c r="H16" s="4" t="s">
        <v>759</v>
      </c>
      <c r="I16" s="6"/>
      <c r="J16" s="3">
        <v>121.07</v>
      </c>
      <c r="K16" s="3">
        <f>ROUND(K15+J16-I16,2)</f>
        <v>121.07</v>
      </c>
      <c r="M16" s="102">
        <v>44967</v>
      </c>
      <c r="N16" s="13" t="s">
        <v>707</v>
      </c>
      <c r="O16" s="11"/>
      <c r="P16" s="10">
        <v>335.68</v>
      </c>
      <c r="Q16" s="3">
        <f t="shared" ref="Q16:Q25" si="3">ROUND(Q15+P16-O16,2)</f>
        <v>2545.7399999999998</v>
      </c>
    </row>
    <row r="17" spans="1:18">
      <c r="A17" s="88">
        <v>44848</v>
      </c>
      <c r="B17" s="4" t="s">
        <v>331</v>
      </c>
      <c r="C17" s="6"/>
      <c r="D17" s="3">
        <v>2520</v>
      </c>
      <c r="E17" s="3">
        <f t="shared" si="0"/>
        <v>2520</v>
      </c>
      <c r="G17" s="88">
        <v>45007</v>
      </c>
      <c r="H17" s="4" t="s">
        <v>885</v>
      </c>
      <c r="I17" s="6"/>
      <c r="J17" s="3">
        <v>598.49</v>
      </c>
      <c r="K17" s="3">
        <f>ROUND(K16+J17-I17,2)</f>
        <v>719.56</v>
      </c>
      <c r="M17" s="102">
        <v>44977</v>
      </c>
      <c r="N17" s="12" t="s">
        <v>774</v>
      </c>
      <c r="O17" s="11">
        <v>9.02</v>
      </c>
      <c r="P17" s="10"/>
      <c r="Q17" s="3">
        <f t="shared" si="3"/>
        <v>2536.7199999999998</v>
      </c>
    </row>
    <row r="18" spans="1:18">
      <c r="A18" s="88">
        <v>44841</v>
      </c>
      <c r="B18" s="4" t="s">
        <v>332</v>
      </c>
      <c r="C18" s="6">
        <v>347.03000000000247</v>
      </c>
      <c r="D18" s="3"/>
      <c r="E18" s="3">
        <f t="shared" si="0"/>
        <v>2172.9699999999998</v>
      </c>
      <c r="G18" s="88">
        <v>45049</v>
      </c>
      <c r="H18" s="4" t="s">
        <v>984</v>
      </c>
      <c r="I18" s="6">
        <v>719.56</v>
      </c>
      <c r="J18" s="3"/>
      <c r="K18" s="3">
        <f>ROUND(K17+J18-I18,2)</f>
        <v>0</v>
      </c>
      <c r="M18" s="102">
        <v>44995</v>
      </c>
      <c r="N18" s="13" t="s">
        <v>852</v>
      </c>
      <c r="O18" s="11"/>
      <c r="P18" s="10">
        <v>518.17999999999995</v>
      </c>
      <c r="Q18" s="3">
        <f t="shared" si="3"/>
        <v>3054.9</v>
      </c>
    </row>
    <row r="19" spans="1:18" ht="27">
      <c r="A19" s="88">
        <v>44844</v>
      </c>
      <c r="B19" s="4" t="s">
        <v>307</v>
      </c>
      <c r="C19" s="6">
        <v>2172.9699999999998</v>
      </c>
      <c r="D19" s="3"/>
      <c r="E19" s="3">
        <f t="shared" si="0"/>
        <v>0</v>
      </c>
      <c r="G19" s="88">
        <v>45083</v>
      </c>
      <c r="H19" s="14" t="s">
        <v>1061</v>
      </c>
      <c r="I19" s="6"/>
      <c r="J19" s="3">
        <v>780.57</v>
      </c>
      <c r="K19" s="3">
        <f t="shared" ref="K19:K20" si="4">ROUND(K18+J19-I19,2)</f>
        <v>780.57</v>
      </c>
      <c r="M19" s="88">
        <v>45007</v>
      </c>
      <c r="N19" s="4" t="s">
        <v>884</v>
      </c>
      <c r="O19" s="6">
        <v>3054.9</v>
      </c>
      <c r="P19" s="3"/>
      <c r="Q19" s="3">
        <f t="shared" si="3"/>
        <v>0</v>
      </c>
    </row>
    <row r="20" spans="1:18">
      <c r="A20" s="88">
        <v>44875</v>
      </c>
      <c r="B20" s="4" t="s">
        <v>333</v>
      </c>
      <c r="C20" s="6"/>
      <c r="D20" s="3">
        <v>2550</v>
      </c>
      <c r="E20" s="3">
        <f t="shared" si="0"/>
        <v>2550</v>
      </c>
      <c r="G20" s="88">
        <v>45089</v>
      </c>
      <c r="H20" s="14" t="s">
        <v>1070</v>
      </c>
      <c r="I20" s="6">
        <v>780.57</v>
      </c>
      <c r="J20" s="3"/>
      <c r="K20" s="3">
        <f t="shared" si="4"/>
        <v>0</v>
      </c>
      <c r="M20" s="88">
        <v>45027</v>
      </c>
      <c r="N20" s="4" t="s">
        <v>924</v>
      </c>
      <c r="O20" s="6"/>
      <c r="P20" s="3">
        <v>159.88999999999999</v>
      </c>
      <c r="Q20" s="3">
        <f t="shared" si="3"/>
        <v>159.88999999999999</v>
      </c>
    </row>
    <row r="21" spans="1:18">
      <c r="A21" s="88">
        <v>44872</v>
      </c>
      <c r="B21" s="4" t="s">
        <v>334</v>
      </c>
      <c r="C21" s="6">
        <v>347.03</v>
      </c>
      <c r="D21" s="3"/>
      <c r="E21" s="3">
        <f t="shared" si="0"/>
        <v>2202.9699999999998</v>
      </c>
      <c r="G21" s="113"/>
      <c r="H21" s="113"/>
      <c r="I21" s="114">
        <f>SUM(I14:I20)</f>
        <v>1502.71</v>
      </c>
      <c r="J21" s="114">
        <f>SUM(J14:J20)</f>
        <v>1502.71</v>
      </c>
      <c r="K21" s="114">
        <f>J21-I21</f>
        <v>0</v>
      </c>
      <c r="M21" s="88">
        <v>45049</v>
      </c>
      <c r="N21" s="4" t="s">
        <v>939</v>
      </c>
      <c r="O21" s="6">
        <v>159.88999999999999</v>
      </c>
      <c r="P21" s="3"/>
      <c r="Q21" s="3">
        <f t="shared" si="3"/>
        <v>0</v>
      </c>
    </row>
    <row r="22" spans="1:18">
      <c r="A22" s="88">
        <v>44874</v>
      </c>
      <c r="B22" s="4" t="s">
        <v>593</v>
      </c>
      <c r="C22" s="6">
        <v>2202.9699999999993</v>
      </c>
      <c r="D22" s="3"/>
      <c r="E22" s="3">
        <f t="shared" si="0"/>
        <v>0</v>
      </c>
      <c r="M22" s="88">
        <v>45058</v>
      </c>
      <c r="N22" s="4" t="s">
        <v>992</v>
      </c>
      <c r="O22" s="6"/>
      <c r="P22" s="3">
        <v>80.209999999999994</v>
      </c>
      <c r="Q22" s="3">
        <f t="shared" si="3"/>
        <v>80.209999999999994</v>
      </c>
    </row>
    <row r="23" spans="1:18">
      <c r="A23" s="88">
        <v>44909</v>
      </c>
      <c r="B23" s="4" t="s">
        <v>440</v>
      </c>
      <c r="C23" s="6"/>
      <c r="D23" s="3">
        <v>2520</v>
      </c>
      <c r="E23" s="3">
        <f t="shared" si="0"/>
        <v>2520</v>
      </c>
      <c r="L23" s="115"/>
      <c r="M23" s="88">
        <v>45090</v>
      </c>
      <c r="N23" s="4" t="s">
        <v>1072</v>
      </c>
      <c r="O23" s="6"/>
      <c r="P23" s="3">
        <v>24.19</v>
      </c>
      <c r="Q23" s="3">
        <f t="shared" si="3"/>
        <v>104.4</v>
      </c>
    </row>
    <row r="24" spans="1:18">
      <c r="A24" s="88">
        <v>44900</v>
      </c>
      <c r="B24" s="4" t="s">
        <v>592</v>
      </c>
      <c r="C24" s="6">
        <v>335.47</v>
      </c>
      <c r="D24" s="3"/>
      <c r="E24" s="3">
        <f t="shared" si="0"/>
        <v>2184.5300000000002</v>
      </c>
      <c r="M24" s="88">
        <v>45089</v>
      </c>
      <c r="N24" s="4" t="s">
        <v>1065</v>
      </c>
      <c r="O24" s="6"/>
      <c r="P24" s="3">
        <v>36.24</v>
      </c>
      <c r="Q24" s="3">
        <f t="shared" si="3"/>
        <v>140.63999999999999</v>
      </c>
    </row>
    <row r="25" spans="1:18">
      <c r="A25" s="88">
        <v>44907</v>
      </c>
      <c r="B25" s="4" t="s">
        <v>622</v>
      </c>
      <c r="C25" s="6">
        <v>2184.5300000000002</v>
      </c>
      <c r="D25" s="3"/>
      <c r="E25" s="3">
        <f t="shared" si="0"/>
        <v>0</v>
      </c>
      <c r="M25" s="88">
        <v>45089</v>
      </c>
      <c r="N25" s="4" t="s">
        <v>1066</v>
      </c>
      <c r="O25" s="6">
        <v>80.209999999999994</v>
      </c>
      <c r="P25" s="3"/>
      <c r="Q25" s="3">
        <f t="shared" si="3"/>
        <v>60.43</v>
      </c>
    </row>
    <row r="26" spans="1:18">
      <c r="A26" s="88">
        <v>44935</v>
      </c>
      <c r="B26" s="4" t="s">
        <v>623</v>
      </c>
      <c r="C26" s="6"/>
      <c r="D26" s="3">
        <v>2476.92</v>
      </c>
      <c r="E26" s="3">
        <f t="shared" si="0"/>
        <v>2476.92</v>
      </c>
      <c r="M26" s="88"/>
      <c r="N26" s="4"/>
      <c r="O26" s="6"/>
      <c r="P26" s="3"/>
      <c r="Q26" s="3"/>
    </row>
    <row r="27" spans="1:18">
      <c r="A27" s="63"/>
      <c r="B27" s="64" t="s">
        <v>676</v>
      </c>
      <c r="C27" s="111">
        <f>SUM(C5:C26)</f>
        <v>15726.205128205129</v>
      </c>
      <c r="D27" s="111">
        <f>SUM(D5:D26)</f>
        <v>18203.125128205131</v>
      </c>
      <c r="E27" s="65">
        <f>D27-C27</f>
        <v>2476.9200000000019</v>
      </c>
      <c r="M27" s="88"/>
      <c r="N27" s="4"/>
      <c r="O27" s="6"/>
      <c r="P27" s="3"/>
      <c r="Q27" s="3"/>
    </row>
    <row r="28" spans="1:18">
      <c r="A28" s="55"/>
      <c r="B28" s="55" t="s">
        <v>619</v>
      </c>
      <c r="C28" s="55"/>
      <c r="D28" s="109">
        <f>E27</f>
        <v>2476.9200000000019</v>
      </c>
      <c r="E28" s="11"/>
      <c r="M28" s="88"/>
      <c r="N28" s="4"/>
      <c r="O28" s="6"/>
      <c r="P28" s="3"/>
      <c r="Q28" s="3"/>
    </row>
    <row r="29" spans="1:18">
      <c r="A29" s="88">
        <v>44938</v>
      </c>
      <c r="B29" s="4" t="s">
        <v>671</v>
      </c>
      <c r="C29" s="6">
        <v>2476.9200000000019</v>
      </c>
      <c r="D29" s="3"/>
      <c r="E29" s="3">
        <f>ROUND(D28+D29-C29,2)</f>
        <v>0</v>
      </c>
      <c r="F29" s="115"/>
      <c r="M29" s="113"/>
      <c r="N29" s="113"/>
      <c r="O29" s="114">
        <f>SUM(O13:O28)</f>
        <v>4564.0200000000004</v>
      </c>
      <c r="P29" s="114">
        <f>SUM(P13:P28)</f>
        <v>4624.45</v>
      </c>
      <c r="Q29" s="114">
        <f>P29-O29</f>
        <v>60.429999999999382</v>
      </c>
      <c r="R29" s="115"/>
    </row>
    <row r="30" spans="1:18">
      <c r="A30" s="88">
        <v>44963</v>
      </c>
      <c r="B30" s="4" t="s">
        <v>696</v>
      </c>
      <c r="C30" s="6"/>
      <c r="D30" s="3">
        <v>2520</v>
      </c>
      <c r="E30" s="3">
        <f>ROUND(E29+D30-C30,2)</f>
        <v>2520</v>
      </c>
    </row>
    <row r="31" spans="1:18">
      <c r="A31" s="88">
        <v>44992</v>
      </c>
      <c r="B31" s="4" t="s">
        <v>813</v>
      </c>
      <c r="C31" s="6"/>
      <c r="D31" s="3">
        <v>2147.69</v>
      </c>
      <c r="E31" s="3">
        <f t="shared" ref="E31:E33" si="5">ROUND(E30+D31-C31,2)</f>
        <v>4667.6899999999996</v>
      </c>
    </row>
    <row r="32" spans="1:18">
      <c r="A32" s="88">
        <v>45007</v>
      </c>
      <c r="B32" s="4" t="s">
        <v>883</v>
      </c>
      <c r="C32" s="6">
        <v>2992.32</v>
      </c>
      <c r="D32" s="3"/>
      <c r="E32" s="3">
        <f t="shared" si="5"/>
        <v>1675.37</v>
      </c>
    </row>
    <row r="33" spans="1:19">
      <c r="A33" s="88">
        <v>45049</v>
      </c>
      <c r="B33" s="4" t="s">
        <v>940</v>
      </c>
      <c r="C33" s="6">
        <v>1675.3700000000008</v>
      </c>
      <c r="D33" s="3"/>
      <c r="E33" s="3">
        <f t="shared" si="5"/>
        <v>0</v>
      </c>
    </row>
    <row r="34" spans="1:19" s="115" customFormat="1">
      <c r="A34" s="113"/>
      <c r="B34" s="113"/>
      <c r="C34" s="114">
        <f>SUM(C28:C33)</f>
        <v>7144.6100000000024</v>
      </c>
      <c r="D34" s="114">
        <f>SUM(D28:D33)</f>
        <v>7144.6100000000024</v>
      </c>
      <c r="E34" s="114">
        <f>D34-C34</f>
        <v>0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</row>
    <row r="43" spans="1:19">
      <c r="S43" s="115"/>
    </row>
  </sheetData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"/>
  <sheetViews>
    <sheetView workbookViewId="0">
      <selection activeCell="O43" sqref="O43"/>
    </sheetView>
  </sheetViews>
  <sheetFormatPr defaultRowHeight="13.5"/>
  <sheetData/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9"/>
  <sheetViews>
    <sheetView zoomScaleNormal="100"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35.375" customWidth="1"/>
    <col min="3" max="3" width="13.25" bestFit="1" customWidth="1"/>
    <col min="4" max="4" width="14.5" bestFit="1" customWidth="1"/>
    <col min="5" max="5" width="12.875" bestFit="1" customWidth="1"/>
    <col min="6" max="6" width="5" customWidth="1"/>
    <col min="7" max="7" width="12" bestFit="1" customWidth="1"/>
    <col min="8" max="8" width="24.5" bestFit="1" customWidth="1"/>
    <col min="9" max="10" width="14.5" bestFit="1" customWidth="1"/>
    <col min="11" max="11" width="11.75" bestFit="1" customWidth="1"/>
    <col min="12" max="12" width="4.5" customWidth="1"/>
    <col min="13" max="13" width="12" bestFit="1" customWidth="1"/>
    <col min="14" max="14" width="23.875" bestFit="1" customWidth="1"/>
    <col min="15" max="16" width="10.625" customWidth="1"/>
    <col min="17" max="17" width="10.75" bestFit="1" customWidth="1"/>
    <col min="18" max="18" width="9.5" bestFit="1" customWidth="1"/>
  </cols>
  <sheetData>
    <row r="1" spans="1:17">
      <c r="A1" s="33" t="s">
        <v>871</v>
      </c>
      <c r="B1" s="175" t="s">
        <v>189</v>
      </c>
      <c r="C1" s="175"/>
      <c r="D1" s="175"/>
      <c r="E1" s="65">
        <f>E19+K19+Q19</f>
        <v>0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/>
      <c r="D5" s="3">
        <v>0</v>
      </c>
      <c r="E5" s="11"/>
      <c r="G5" s="88"/>
      <c r="H5" s="55" t="s">
        <v>619</v>
      </c>
      <c r="I5" s="11"/>
      <c r="J5" s="11">
        <v>0</v>
      </c>
      <c r="K5" s="11"/>
      <c r="M5" s="88"/>
      <c r="N5" s="55" t="s">
        <v>619</v>
      </c>
      <c r="O5" s="11"/>
      <c r="P5" s="11">
        <v>0</v>
      </c>
      <c r="Q5" s="11"/>
    </row>
    <row r="6" spans="1:17">
      <c r="A6" s="88">
        <v>44963</v>
      </c>
      <c r="B6" s="55" t="s">
        <v>873</v>
      </c>
      <c r="C6" s="11"/>
      <c r="D6" s="11">
        <v>1308.3333333333301</v>
      </c>
      <c r="E6" s="3">
        <f>D5+D6-C6</f>
        <v>1308.3333333333301</v>
      </c>
      <c r="G6" s="88">
        <v>44949</v>
      </c>
      <c r="H6" s="55" t="s">
        <v>879</v>
      </c>
      <c r="I6" s="11">
        <v>300</v>
      </c>
      <c r="J6" s="11"/>
      <c r="K6" s="3">
        <f>J5+J6-I6</f>
        <v>-300</v>
      </c>
      <c r="M6" s="15"/>
      <c r="N6" s="4"/>
      <c r="O6" s="6"/>
      <c r="P6" s="6"/>
      <c r="Q6" s="3">
        <f>P5+P6-O6</f>
        <v>0</v>
      </c>
    </row>
    <row r="7" spans="1:17">
      <c r="A7" s="88">
        <v>44963</v>
      </c>
      <c r="B7" s="55" t="s">
        <v>875</v>
      </c>
      <c r="C7" s="11">
        <v>486.25</v>
      </c>
      <c r="D7" s="11"/>
      <c r="E7" s="3">
        <f t="shared" ref="E7:E18" si="0">E6+D7-C7</f>
        <v>822.08333333333007</v>
      </c>
      <c r="G7" s="88">
        <v>44963</v>
      </c>
      <c r="H7" s="55" t="s">
        <v>880</v>
      </c>
      <c r="I7" s="11"/>
      <c r="J7" s="11">
        <v>300</v>
      </c>
      <c r="K7" s="3">
        <f t="shared" ref="K7:K18" si="1">K6+J7-I7</f>
        <v>0</v>
      </c>
      <c r="M7" s="23"/>
      <c r="N7" s="4"/>
      <c r="O7" s="11"/>
      <c r="P7" s="10"/>
      <c r="Q7" s="3">
        <f t="shared" ref="Q7:Q18" si="2">Q6+P7-O7</f>
        <v>0</v>
      </c>
    </row>
    <row r="8" spans="1:17">
      <c r="A8" s="88">
        <v>44963</v>
      </c>
      <c r="B8" s="55" t="s">
        <v>877</v>
      </c>
      <c r="C8" s="11">
        <v>766.62</v>
      </c>
      <c r="D8" s="11"/>
      <c r="E8" s="3">
        <f t="shared" si="0"/>
        <v>55.46333333333007</v>
      </c>
      <c r="G8" s="88">
        <v>44971</v>
      </c>
      <c r="H8" s="55" t="s">
        <v>879</v>
      </c>
      <c r="I8" s="11">
        <v>300</v>
      </c>
      <c r="J8" s="11"/>
      <c r="K8" s="3">
        <f t="shared" si="1"/>
        <v>-300</v>
      </c>
      <c r="M8" s="15"/>
      <c r="N8" s="4"/>
      <c r="O8" s="6"/>
      <c r="P8" s="3"/>
      <c r="Q8" s="3">
        <f t="shared" si="2"/>
        <v>0</v>
      </c>
    </row>
    <row r="9" spans="1:17">
      <c r="A9" s="88">
        <v>44965</v>
      </c>
      <c r="B9" s="55" t="s">
        <v>878</v>
      </c>
      <c r="C9" s="11">
        <v>55.46333333333007</v>
      </c>
      <c r="D9" s="11"/>
      <c r="E9" s="3">
        <f t="shared" si="0"/>
        <v>0</v>
      </c>
      <c r="G9" s="88">
        <v>44978</v>
      </c>
      <c r="H9" s="55" t="s">
        <v>881</v>
      </c>
      <c r="I9" s="11"/>
      <c r="J9" s="11">
        <v>300</v>
      </c>
      <c r="K9" s="3">
        <f t="shared" si="1"/>
        <v>0</v>
      </c>
      <c r="M9" s="15"/>
      <c r="N9" s="4"/>
      <c r="O9" s="6"/>
      <c r="P9" s="3"/>
      <c r="Q9" s="3">
        <f t="shared" si="2"/>
        <v>0</v>
      </c>
    </row>
    <row r="10" spans="1:17">
      <c r="A10" s="88">
        <v>44992</v>
      </c>
      <c r="B10" s="55" t="s">
        <v>874</v>
      </c>
      <c r="C10" s="11"/>
      <c r="D10" s="11">
        <v>2000</v>
      </c>
      <c r="E10" s="3">
        <f t="shared" si="0"/>
        <v>2000</v>
      </c>
      <c r="G10" s="88">
        <v>44985</v>
      </c>
      <c r="H10" s="55" t="s">
        <v>879</v>
      </c>
      <c r="I10" s="11">
        <v>500</v>
      </c>
      <c r="J10" s="11"/>
      <c r="K10" s="3">
        <f t="shared" si="1"/>
        <v>-500</v>
      </c>
      <c r="M10" s="15"/>
      <c r="N10" s="4"/>
      <c r="O10" s="6"/>
      <c r="P10" s="3"/>
      <c r="Q10" s="3">
        <f t="shared" si="2"/>
        <v>0</v>
      </c>
    </row>
    <row r="11" spans="1:17">
      <c r="A11" s="88">
        <v>44991</v>
      </c>
      <c r="B11" s="5" t="s">
        <v>876</v>
      </c>
      <c r="C11" s="11">
        <v>789.57</v>
      </c>
      <c r="D11" s="11"/>
      <c r="E11" s="3">
        <f t="shared" si="0"/>
        <v>1210.4299999999998</v>
      </c>
      <c r="G11" s="88">
        <v>44991</v>
      </c>
      <c r="H11" s="55" t="s">
        <v>891</v>
      </c>
      <c r="I11" s="11"/>
      <c r="J11" s="11">
        <v>500</v>
      </c>
      <c r="K11" s="3">
        <f t="shared" si="1"/>
        <v>0</v>
      </c>
      <c r="M11" s="15"/>
      <c r="N11" s="4"/>
      <c r="O11" s="6"/>
      <c r="P11" s="3"/>
      <c r="Q11" s="3">
        <f t="shared" si="2"/>
        <v>0</v>
      </c>
    </row>
    <row r="12" spans="1:17">
      <c r="A12" s="88">
        <v>44991</v>
      </c>
      <c r="B12" s="5" t="s">
        <v>872</v>
      </c>
      <c r="C12" s="11">
        <v>1210.43</v>
      </c>
      <c r="D12" s="11"/>
      <c r="E12" s="3">
        <f t="shared" si="0"/>
        <v>0</v>
      </c>
      <c r="G12" s="88">
        <v>44998</v>
      </c>
      <c r="H12" s="55" t="s">
        <v>892</v>
      </c>
      <c r="I12" s="11">
        <v>500</v>
      </c>
      <c r="J12" s="11"/>
      <c r="K12" s="3">
        <f t="shared" si="1"/>
        <v>-500</v>
      </c>
      <c r="M12" s="15"/>
      <c r="N12" s="4"/>
      <c r="O12" s="6"/>
      <c r="P12" s="3"/>
      <c r="Q12" s="3">
        <f t="shared" si="2"/>
        <v>0</v>
      </c>
    </row>
    <row r="13" spans="1:17">
      <c r="A13" s="139">
        <v>45022</v>
      </c>
      <c r="B13" s="5" t="s">
        <v>900</v>
      </c>
      <c r="C13" s="11"/>
      <c r="D13" s="11">
        <v>2050</v>
      </c>
      <c r="E13" s="3">
        <f t="shared" si="0"/>
        <v>2050</v>
      </c>
      <c r="G13" s="88">
        <v>45013</v>
      </c>
      <c r="H13" s="55" t="s">
        <v>887</v>
      </c>
      <c r="I13" s="11"/>
      <c r="J13" s="11">
        <v>500</v>
      </c>
      <c r="K13" s="3">
        <f t="shared" si="1"/>
        <v>0</v>
      </c>
      <c r="M13" s="15"/>
      <c r="N13" s="4"/>
      <c r="O13" s="6"/>
      <c r="P13" s="3"/>
      <c r="Q13" s="3">
        <f t="shared" si="2"/>
        <v>0</v>
      </c>
    </row>
    <row r="14" spans="1:17">
      <c r="A14" s="88">
        <v>45021</v>
      </c>
      <c r="B14" s="5" t="s">
        <v>923</v>
      </c>
      <c r="C14" s="11">
        <v>1210.43</v>
      </c>
      <c r="D14" s="11"/>
      <c r="E14" s="3">
        <f t="shared" si="0"/>
        <v>839.56999999999994</v>
      </c>
      <c r="G14" s="88">
        <v>45013</v>
      </c>
      <c r="H14" s="55" t="s">
        <v>888</v>
      </c>
      <c r="I14" s="11">
        <v>400</v>
      </c>
      <c r="J14" s="11"/>
      <c r="K14" s="3">
        <f t="shared" si="1"/>
        <v>-400</v>
      </c>
      <c r="M14" s="7"/>
      <c r="N14" s="4"/>
      <c r="O14" s="6"/>
      <c r="P14" s="3"/>
      <c r="Q14" s="3">
        <f t="shared" si="2"/>
        <v>0</v>
      </c>
    </row>
    <row r="15" spans="1:17">
      <c r="A15" s="88">
        <v>45026</v>
      </c>
      <c r="B15" s="5" t="s">
        <v>926</v>
      </c>
      <c r="C15" s="11">
        <v>839.57</v>
      </c>
      <c r="D15" s="11"/>
      <c r="E15" s="3">
        <f t="shared" si="0"/>
        <v>0</v>
      </c>
      <c r="G15" s="88">
        <v>45026</v>
      </c>
      <c r="H15" s="55" t="s">
        <v>927</v>
      </c>
      <c r="I15" s="11"/>
      <c r="J15" s="11">
        <v>400</v>
      </c>
      <c r="K15" s="3">
        <f t="shared" si="1"/>
        <v>0</v>
      </c>
      <c r="M15" s="7"/>
      <c r="N15" s="4"/>
      <c r="O15" s="6"/>
      <c r="P15" s="3"/>
      <c r="Q15" s="3">
        <f t="shared" si="2"/>
        <v>0</v>
      </c>
    </row>
    <row r="16" spans="1:17">
      <c r="A16" s="88">
        <v>45051</v>
      </c>
      <c r="B16" s="5" t="s">
        <v>942</v>
      </c>
      <c r="C16" s="11"/>
      <c r="D16" s="11">
        <v>2050</v>
      </c>
      <c r="E16" s="3">
        <f t="shared" si="0"/>
        <v>2050</v>
      </c>
      <c r="G16" s="88">
        <v>45033</v>
      </c>
      <c r="H16" s="55" t="s">
        <v>879</v>
      </c>
      <c r="I16" s="11">
        <v>500</v>
      </c>
      <c r="J16" s="11"/>
      <c r="K16" s="3">
        <f t="shared" si="1"/>
        <v>-500</v>
      </c>
      <c r="M16" s="7"/>
      <c r="N16" s="4"/>
      <c r="O16" s="6"/>
      <c r="P16" s="3"/>
      <c r="Q16" s="3">
        <f t="shared" si="2"/>
        <v>0</v>
      </c>
    </row>
    <row r="17" spans="1:17">
      <c r="A17" s="88">
        <v>45051</v>
      </c>
      <c r="B17" s="5" t="s">
        <v>997</v>
      </c>
      <c r="C17" s="11">
        <v>1210.4299999999998</v>
      </c>
      <c r="D17" s="11"/>
      <c r="E17" s="3">
        <f t="shared" si="0"/>
        <v>839.57000000000016</v>
      </c>
      <c r="G17" s="88">
        <v>45051</v>
      </c>
      <c r="H17" s="4" t="s">
        <v>994</v>
      </c>
      <c r="I17" s="11"/>
      <c r="J17" s="11">
        <v>500</v>
      </c>
      <c r="K17" s="3">
        <f t="shared" si="1"/>
        <v>0</v>
      </c>
      <c r="M17" s="7"/>
      <c r="N17" s="4"/>
      <c r="O17" s="6"/>
      <c r="P17" s="3"/>
      <c r="Q17" s="3">
        <f t="shared" si="2"/>
        <v>0</v>
      </c>
    </row>
    <row r="18" spans="1:17">
      <c r="A18" s="88">
        <v>45051</v>
      </c>
      <c r="B18" s="5" t="s">
        <v>996</v>
      </c>
      <c r="C18" s="11">
        <v>839.57</v>
      </c>
      <c r="D18" s="11"/>
      <c r="E18" s="3">
        <f t="shared" si="0"/>
        <v>0</v>
      </c>
      <c r="G18" s="88"/>
      <c r="H18" s="4"/>
      <c r="I18" s="11"/>
      <c r="J18" s="11"/>
      <c r="K18" s="3">
        <f t="shared" si="1"/>
        <v>0</v>
      </c>
      <c r="M18" s="7"/>
      <c r="N18" s="4"/>
      <c r="O18" s="6"/>
      <c r="P18" s="3"/>
      <c r="Q18" s="3">
        <f t="shared" si="2"/>
        <v>0</v>
      </c>
    </row>
    <row r="19" spans="1:17">
      <c r="A19" s="2"/>
      <c r="B19" s="113"/>
      <c r="C19" s="114">
        <f>SUM(C5:C18)</f>
        <v>7408.3333333333303</v>
      </c>
      <c r="D19" s="114">
        <f>SUM(D5:D18)</f>
        <v>7408.3333333333303</v>
      </c>
      <c r="E19" s="114">
        <f>D19-C19</f>
        <v>0</v>
      </c>
      <c r="G19" s="2"/>
      <c r="H19" s="1"/>
      <c r="I19" s="114">
        <f>SUM(I5:I18)</f>
        <v>2500</v>
      </c>
      <c r="J19" s="114">
        <f>SUM(J5:J18)</f>
        <v>2500</v>
      </c>
      <c r="K19" s="114">
        <f>J19-I19</f>
        <v>0</v>
      </c>
      <c r="M19" s="2"/>
      <c r="N19" s="113"/>
      <c r="O19" s="114">
        <f>SUM(O4:O18)</f>
        <v>0</v>
      </c>
      <c r="P19" s="114">
        <f>SUM(P4:P18)</f>
        <v>0</v>
      </c>
      <c r="Q19" s="114">
        <f>P19-O19</f>
        <v>0</v>
      </c>
    </row>
  </sheetData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  <pageSetup paperSize="9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0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29.625" bestFit="1" customWidth="1"/>
    <col min="3" max="4" width="10.625" customWidth="1"/>
    <col min="5" max="5" width="12.75" bestFit="1" customWidth="1"/>
    <col min="6" max="6" width="9.25" bestFit="1" customWidth="1"/>
    <col min="7" max="7" width="11.875" bestFit="1" customWidth="1"/>
    <col min="8" max="8" width="15.125" customWidth="1"/>
    <col min="9" max="11" width="10.5" customWidth="1"/>
    <col min="13" max="13" width="11.875" bestFit="1" customWidth="1"/>
    <col min="14" max="14" width="14.375" customWidth="1"/>
    <col min="15" max="17" width="9.875" customWidth="1"/>
  </cols>
  <sheetData>
    <row r="1" spans="1:17">
      <c r="A1" s="33" t="s">
        <v>778</v>
      </c>
      <c r="B1" s="175" t="s">
        <v>161</v>
      </c>
      <c r="C1" s="175"/>
      <c r="D1" s="175"/>
      <c r="E1" s="65">
        <f>K10+E10+Q10</f>
        <v>0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3"/>
      <c r="M5" s="88"/>
      <c r="N5" s="17" t="s">
        <v>6</v>
      </c>
      <c r="O5" s="6">
        <v>0</v>
      </c>
      <c r="P5" s="3">
        <v>0</v>
      </c>
      <c r="Q5" s="3"/>
    </row>
    <row r="6" spans="1:17">
      <c r="A6" s="88">
        <v>44935</v>
      </c>
      <c r="B6" s="4" t="s">
        <v>677</v>
      </c>
      <c r="C6" s="6"/>
      <c r="D6" s="6">
        <v>426.92</v>
      </c>
      <c r="E6" s="3">
        <f>ROUND(D5+D6-C6,2)</f>
        <v>426.92</v>
      </c>
      <c r="G6" s="88"/>
      <c r="H6" s="4"/>
      <c r="I6" s="6"/>
      <c r="J6" s="6"/>
      <c r="K6" s="3"/>
      <c r="M6" s="88"/>
      <c r="N6" s="4"/>
      <c r="O6" s="6"/>
      <c r="P6" s="6"/>
      <c r="Q6" s="3"/>
    </row>
    <row r="7" spans="1:17">
      <c r="A7" s="63"/>
      <c r="B7" s="64" t="s">
        <v>676</v>
      </c>
      <c r="C7" s="111">
        <f>SUM(C5:C6)</f>
        <v>0</v>
      </c>
      <c r="D7" s="111">
        <f>SUM(D5:D6)</f>
        <v>426.92</v>
      </c>
      <c r="E7" s="65">
        <f>D7-C7</f>
        <v>426.92</v>
      </c>
      <c r="G7" s="88"/>
      <c r="H7" s="4"/>
      <c r="I7" s="6"/>
      <c r="J7" s="6"/>
      <c r="K7" s="3"/>
      <c r="M7" s="88"/>
      <c r="N7" s="4"/>
      <c r="O7" s="6"/>
      <c r="P7" s="6"/>
      <c r="Q7" s="3"/>
    </row>
    <row r="8" spans="1:17">
      <c r="A8" s="55"/>
      <c r="B8" s="55" t="s">
        <v>619</v>
      </c>
      <c r="C8" s="55"/>
      <c r="D8" s="109">
        <f>E7</f>
        <v>426.92</v>
      </c>
      <c r="E8" s="11"/>
      <c r="G8" s="88"/>
      <c r="H8" s="4"/>
      <c r="I8" s="6"/>
      <c r="J8" s="6"/>
      <c r="K8" s="3"/>
      <c r="M8" s="88"/>
      <c r="N8" s="4"/>
      <c r="O8" s="6"/>
      <c r="P8" s="6"/>
      <c r="Q8" s="3"/>
    </row>
    <row r="9" spans="1:17">
      <c r="A9" s="88">
        <v>45026</v>
      </c>
      <c r="B9" s="13" t="s">
        <v>911</v>
      </c>
      <c r="C9" s="11"/>
      <c r="D9" s="10">
        <v>-426.92</v>
      </c>
      <c r="E9" s="3">
        <f>ROUND(D8+D9-C9,2)</f>
        <v>0</v>
      </c>
      <c r="G9" s="88"/>
      <c r="H9" s="13"/>
      <c r="I9" s="11"/>
      <c r="J9" s="10"/>
      <c r="K9" s="10"/>
      <c r="M9" s="88"/>
      <c r="N9" s="13"/>
      <c r="O9" s="11"/>
      <c r="P9" s="10"/>
      <c r="Q9" s="10"/>
    </row>
    <row r="10" spans="1:17" s="115" customFormat="1">
      <c r="A10" s="113"/>
      <c r="B10" s="113"/>
      <c r="C10" s="114">
        <f>SUM(C8:C9)</f>
        <v>0</v>
      </c>
      <c r="D10" s="114">
        <f>SUM(D8:D9)</f>
        <v>0</v>
      </c>
      <c r="E10" s="114">
        <f>D10-C10</f>
        <v>0</v>
      </c>
      <c r="G10" s="113"/>
      <c r="H10" s="113"/>
      <c r="I10" s="114">
        <f>SUM(I5:I9)</f>
        <v>0</v>
      </c>
      <c r="J10" s="114">
        <f>SUM(J5:J9)</f>
        <v>0</v>
      </c>
      <c r="K10" s="114">
        <f>J10-I10</f>
        <v>0</v>
      </c>
      <c r="M10" s="113"/>
      <c r="N10" s="113"/>
      <c r="O10" s="114">
        <f>SUM(O5:O9)</f>
        <v>0</v>
      </c>
      <c r="P10" s="114">
        <f>SUM(P5:P9)</f>
        <v>0</v>
      </c>
      <c r="Q10" s="114">
        <f>P10-O10</f>
        <v>0</v>
      </c>
    </row>
  </sheetData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0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80" customWidth="1"/>
    <col min="3" max="5" width="12.75" bestFit="1" customWidth="1"/>
    <col min="6" max="6" width="9.25" bestFit="1" customWidth="1"/>
    <col min="7" max="7" width="11.875" bestFit="1" customWidth="1"/>
    <col min="8" max="8" width="17.375" customWidth="1"/>
    <col min="9" max="10" width="12.75" bestFit="1" customWidth="1"/>
    <col min="11" max="11" width="10.625" customWidth="1"/>
    <col min="12" max="12" width="9.125" customWidth="1"/>
  </cols>
  <sheetData>
    <row r="1" spans="1:11">
      <c r="A1" s="33" t="s">
        <v>301</v>
      </c>
      <c r="B1" s="175" t="s">
        <v>161</v>
      </c>
      <c r="C1" s="175"/>
      <c r="D1" s="175"/>
      <c r="E1" s="65">
        <f>K10+E10</f>
        <v>0</v>
      </c>
    </row>
    <row r="3" spans="1:11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</row>
    <row r="4" spans="1:11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</row>
    <row r="5" spans="1:11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3"/>
    </row>
    <row r="6" spans="1:11">
      <c r="A6" s="88">
        <v>44848</v>
      </c>
      <c r="B6" s="13" t="s">
        <v>302</v>
      </c>
      <c r="C6" s="10"/>
      <c r="D6" s="10">
        <v>1356.92</v>
      </c>
      <c r="E6" s="3">
        <f>ROUND(D5+D6-C6,2)</f>
        <v>1356.92</v>
      </c>
      <c r="G6" s="88"/>
      <c r="H6" s="4"/>
      <c r="I6" s="3"/>
      <c r="J6" s="3"/>
      <c r="K6" s="3"/>
    </row>
    <row r="7" spans="1:11">
      <c r="A7" s="63"/>
      <c r="B7" s="64" t="s">
        <v>676</v>
      </c>
      <c r="C7" s="111">
        <f>SUM(C5:C6)</f>
        <v>0</v>
      </c>
      <c r="D7" s="111">
        <f>SUM(D5:D6)</f>
        <v>1356.92</v>
      </c>
      <c r="E7" s="65">
        <f>D7-C7</f>
        <v>1356.92</v>
      </c>
      <c r="G7" s="88"/>
      <c r="H7" s="4"/>
      <c r="I7" s="6"/>
      <c r="J7" s="3"/>
      <c r="K7" s="3"/>
    </row>
    <row r="8" spans="1:11">
      <c r="A8" s="55"/>
      <c r="B8" s="55" t="s">
        <v>619</v>
      </c>
      <c r="C8" s="55"/>
      <c r="D8" s="109">
        <f>E7</f>
        <v>1356.92</v>
      </c>
      <c r="E8" s="11"/>
      <c r="G8" s="88"/>
      <c r="H8" s="4"/>
      <c r="I8" s="3"/>
      <c r="J8" s="3"/>
      <c r="K8" s="3"/>
    </row>
    <row r="9" spans="1:11">
      <c r="A9" s="149">
        <v>45026</v>
      </c>
      <c r="B9" s="55" t="s">
        <v>909</v>
      </c>
      <c r="C9" s="55"/>
      <c r="D9" s="109">
        <v>-1356.92</v>
      </c>
      <c r="E9" s="3">
        <f>ROUND(D8+D9-C9,2)</f>
        <v>0</v>
      </c>
      <c r="G9" s="88"/>
      <c r="H9" s="4"/>
      <c r="I9" s="3"/>
      <c r="J9" s="3"/>
      <c r="K9" s="3"/>
    </row>
    <row r="10" spans="1:11" s="115" customFormat="1">
      <c r="A10" s="113"/>
      <c r="B10" s="113"/>
      <c r="C10" s="114">
        <f>SUM(C8:C9)</f>
        <v>0</v>
      </c>
      <c r="D10" s="114">
        <f>SUM(D8:D9)</f>
        <v>0</v>
      </c>
      <c r="E10" s="114">
        <f>D10-C10</f>
        <v>0</v>
      </c>
      <c r="G10" s="113"/>
      <c r="H10" s="113"/>
      <c r="I10" s="114">
        <f>SUM(I5:I9)</f>
        <v>0</v>
      </c>
      <c r="J10" s="114">
        <f>SUM(J5:J9)</f>
        <v>0</v>
      </c>
      <c r="K10" s="114">
        <f>J10-I10</f>
        <v>0</v>
      </c>
    </row>
  </sheetData>
  <mergeCells count="1">
    <mergeCell ref="B1:D1"/>
  </mergeCells>
  <phoneticPr fontId="2" type="noConversion"/>
  <hyperlinks>
    <hyperlink ref="A1" location="专职业务员往来账余额!A1" display="张微"/>
  </hyperlink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18"/>
  <sheetViews>
    <sheetView workbookViewId="0">
      <pane ySplit="4" topLeftCell="A5" activePane="bottomLeft" state="frozen"/>
      <selection activeCell="G4" sqref="G4"/>
      <selection pane="bottomLeft" activeCell="R21" sqref="R21"/>
    </sheetView>
  </sheetViews>
  <sheetFormatPr defaultRowHeight="13.5"/>
  <cols>
    <col min="1" max="1" width="12.625" customWidth="1"/>
    <col min="2" max="2" width="22.75" bestFit="1" customWidth="1"/>
    <col min="3" max="4" width="14.5" bestFit="1" customWidth="1"/>
    <col min="5" max="5" width="14.25" customWidth="1"/>
    <col min="6" max="6" width="6.75" customWidth="1"/>
    <col min="7" max="7" width="10.75" customWidth="1"/>
    <col min="8" max="8" width="63.75" customWidth="1"/>
    <col min="9" max="11" width="12" bestFit="1" customWidth="1"/>
    <col min="12" max="12" width="6.25" customWidth="1"/>
    <col min="13" max="13" width="11.875" bestFit="1" customWidth="1"/>
    <col min="14" max="14" width="37.75" customWidth="1"/>
    <col min="15" max="16" width="13.25" bestFit="1" customWidth="1"/>
    <col min="17" max="17" width="11.625" bestFit="1" customWidth="1"/>
  </cols>
  <sheetData>
    <row r="1" spans="1:18">
      <c r="A1" s="33" t="s">
        <v>214</v>
      </c>
      <c r="B1" s="175" t="s">
        <v>161</v>
      </c>
      <c r="C1" s="175"/>
      <c r="D1" s="175"/>
      <c r="E1" s="65">
        <f>E18+K15+Q14</f>
        <v>0</v>
      </c>
    </row>
    <row r="3" spans="1:18" ht="18.75">
      <c r="A3" s="22" t="s">
        <v>18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8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8">
      <c r="A5" s="88"/>
      <c r="B5" s="17" t="s">
        <v>15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  <c r="M5" s="88"/>
      <c r="N5" s="17" t="s">
        <v>6</v>
      </c>
      <c r="O5" s="6">
        <v>0</v>
      </c>
      <c r="P5" s="3">
        <v>0</v>
      </c>
      <c r="Q5" s="11"/>
    </row>
    <row r="6" spans="1:18">
      <c r="A6" s="88">
        <v>44690</v>
      </c>
      <c r="B6" s="4" t="s">
        <v>237</v>
      </c>
      <c r="C6" s="6"/>
      <c r="D6" s="6">
        <v>1773.08</v>
      </c>
      <c r="E6" s="3">
        <f>ROUND(D5+D6-C6,2)</f>
        <v>1773.08</v>
      </c>
      <c r="F6" s="16"/>
      <c r="G6" s="88">
        <v>44775</v>
      </c>
      <c r="H6" s="4" t="s">
        <v>283</v>
      </c>
      <c r="I6" s="3">
        <v>60</v>
      </c>
      <c r="J6" s="3"/>
      <c r="K6" s="3">
        <f>ROUND(J5+J6-I6,2)</f>
        <v>-60</v>
      </c>
      <c r="M6" s="88">
        <v>44798</v>
      </c>
      <c r="N6" s="4" t="s">
        <v>277</v>
      </c>
      <c r="O6" s="6"/>
      <c r="P6" s="6">
        <v>423.96</v>
      </c>
      <c r="Q6" s="3">
        <f>ROUND(P5+P6-O6,2)</f>
        <v>423.96</v>
      </c>
    </row>
    <row r="7" spans="1:18">
      <c r="A7" s="88">
        <v>44687</v>
      </c>
      <c r="B7" s="4" t="s">
        <v>167</v>
      </c>
      <c r="C7" s="6">
        <v>1773.08</v>
      </c>
      <c r="D7" s="3"/>
      <c r="E7" s="3">
        <f>ROUND(E6+D7-C7,2)</f>
        <v>0</v>
      </c>
      <c r="F7" s="16"/>
      <c r="G7" s="88">
        <v>44792</v>
      </c>
      <c r="H7" s="4" t="s">
        <v>282</v>
      </c>
      <c r="I7" s="6">
        <v>25.65</v>
      </c>
      <c r="J7" s="3"/>
      <c r="K7" s="3">
        <f>ROUND(K6+J7-I7,2)</f>
        <v>-85.65</v>
      </c>
      <c r="M7" s="88">
        <v>44819</v>
      </c>
      <c r="N7" s="4" t="s">
        <v>291</v>
      </c>
      <c r="O7" s="11"/>
      <c r="P7" s="10">
        <v>963.22</v>
      </c>
      <c r="Q7" s="3">
        <f>ROUND(Q6+P7-O7,2)</f>
        <v>1387.18</v>
      </c>
    </row>
    <row r="8" spans="1:18">
      <c r="A8" s="88">
        <v>44726</v>
      </c>
      <c r="B8" s="4" t="s">
        <v>238</v>
      </c>
      <c r="C8" s="6"/>
      <c r="D8" s="3">
        <v>2520.2600000000002</v>
      </c>
      <c r="E8" s="3">
        <f t="shared" ref="E8:E17" si="0">ROUND(E7+D8-C8,2)</f>
        <v>2520.2600000000002</v>
      </c>
      <c r="F8" s="16"/>
      <c r="G8" s="88">
        <v>44792</v>
      </c>
      <c r="H8" s="4" t="s">
        <v>282</v>
      </c>
      <c r="I8" s="3">
        <v>3.35</v>
      </c>
      <c r="J8" s="3"/>
      <c r="K8" s="3">
        <f t="shared" ref="K8:K11" si="1">ROUND(K7+J8-I8,2)</f>
        <v>-89</v>
      </c>
      <c r="M8" s="88">
        <v>44867</v>
      </c>
      <c r="N8" s="4" t="s">
        <v>312</v>
      </c>
      <c r="O8" s="6">
        <v>2193.69</v>
      </c>
      <c r="P8" s="3"/>
      <c r="Q8" s="3">
        <f>ROUND(Q7+P8-O8,2)</f>
        <v>-806.51</v>
      </c>
    </row>
    <row r="9" spans="1:18">
      <c r="A9" s="88">
        <v>44722.000497685185</v>
      </c>
      <c r="B9" s="4" t="s">
        <v>178</v>
      </c>
      <c r="C9" s="6">
        <v>2520.2600000000002</v>
      </c>
      <c r="D9" s="3"/>
      <c r="E9" s="3">
        <f t="shared" si="0"/>
        <v>0</v>
      </c>
      <c r="G9" s="88">
        <v>44880</v>
      </c>
      <c r="H9" s="4" t="s">
        <v>319</v>
      </c>
      <c r="I9" s="6">
        <v>500</v>
      </c>
      <c r="J9" s="3"/>
      <c r="K9" s="3">
        <f t="shared" si="1"/>
        <v>-589</v>
      </c>
      <c r="M9" s="116"/>
      <c r="N9" s="64" t="s">
        <v>676</v>
      </c>
      <c r="O9" s="111">
        <f>SUM(O5:O8)</f>
        <v>2193.69</v>
      </c>
      <c r="P9" s="111">
        <f>SUM(P5:P8)</f>
        <v>1387.18</v>
      </c>
      <c r="Q9" s="65">
        <f>P9-O9</f>
        <v>-806.51</v>
      </c>
    </row>
    <row r="10" spans="1:18">
      <c r="A10" s="88">
        <v>44756</v>
      </c>
      <c r="B10" s="4" t="s">
        <v>239</v>
      </c>
      <c r="C10" s="6"/>
      <c r="D10" s="3">
        <v>2648.83</v>
      </c>
      <c r="E10" s="3">
        <f t="shared" si="0"/>
        <v>2648.83</v>
      </c>
      <c r="G10" s="88">
        <v>44908</v>
      </c>
      <c r="H10" s="4" t="s">
        <v>582</v>
      </c>
      <c r="I10" s="3">
        <v>80</v>
      </c>
      <c r="J10" s="3"/>
      <c r="K10" s="3">
        <f t="shared" si="1"/>
        <v>-669</v>
      </c>
      <c r="M10" s="55"/>
      <c r="N10" s="55" t="s">
        <v>6</v>
      </c>
      <c r="O10" s="55"/>
      <c r="P10" s="109">
        <f>Q9</f>
        <v>-806.51</v>
      </c>
      <c r="Q10" s="11"/>
    </row>
    <row r="11" spans="1:18">
      <c r="A11" s="88">
        <v>44748.000497685185</v>
      </c>
      <c r="B11" s="4" t="s">
        <v>227</v>
      </c>
      <c r="C11" s="6">
        <v>347.03</v>
      </c>
      <c r="D11" s="3"/>
      <c r="E11" s="3">
        <f t="shared" si="0"/>
        <v>2301.8000000000002</v>
      </c>
      <c r="G11" s="88">
        <v>44915</v>
      </c>
      <c r="H11" s="4" t="s">
        <v>603</v>
      </c>
      <c r="I11" s="6">
        <v>329.5</v>
      </c>
      <c r="J11" s="3"/>
      <c r="K11" s="3">
        <f t="shared" si="1"/>
        <v>-998.5</v>
      </c>
      <c r="M11" s="88">
        <v>44956</v>
      </c>
      <c r="N11" s="4" t="s">
        <v>689</v>
      </c>
      <c r="O11" s="6"/>
      <c r="P11" s="3">
        <v>52.18</v>
      </c>
      <c r="Q11" s="3">
        <f>ROUND(P10+P11-O11,2)</f>
        <v>-754.33</v>
      </c>
    </row>
    <row r="12" spans="1:18">
      <c r="A12" s="88">
        <v>44753.000497685185</v>
      </c>
      <c r="B12" s="4" t="s">
        <v>228</v>
      </c>
      <c r="C12" s="6">
        <v>2301.8000000000002</v>
      </c>
      <c r="D12" s="3"/>
      <c r="E12" s="3">
        <f t="shared" si="0"/>
        <v>0</v>
      </c>
      <c r="G12" s="63"/>
      <c r="H12" s="64" t="s">
        <v>676</v>
      </c>
      <c r="I12" s="111">
        <f>SUM(I5:I11)</f>
        <v>998.5</v>
      </c>
      <c r="J12" s="111">
        <f>SUM(J5:J11)</f>
        <v>0</v>
      </c>
      <c r="K12" s="65">
        <f>J12-I12</f>
        <v>-998.5</v>
      </c>
      <c r="M12" s="88">
        <v>44956</v>
      </c>
      <c r="N12" s="4" t="s">
        <v>690</v>
      </c>
      <c r="O12" s="6"/>
      <c r="P12" s="3">
        <v>1739.88</v>
      </c>
      <c r="Q12" s="3">
        <f>ROUND(Q11+P12-O12,2)</f>
        <v>985.55</v>
      </c>
    </row>
    <row r="13" spans="1:18">
      <c r="A13" s="88">
        <v>44791</v>
      </c>
      <c r="B13" s="4" t="s">
        <v>266</v>
      </c>
      <c r="C13" s="6"/>
      <c r="D13" s="3">
        <v>2488</v>
      </c>
      <c r="E13" s="3">
        <f t="shared" si="0"/>
        <v>2488</v>
      </c>
      <c r="G13" s="55"/>
      <c r="H13" s="55" t="s">
        <v>619</v>
      </c>
      <c r="I13" s="55"/>
      <c r="J13" s="109">
        <f>K12</f>
        <v>-998.5</v>
      </c>
      <c r="K13" s="11"/>
      <c r="M13" s="88">
        <v>45026</v>
      </c>
      <c r="N13" s="4" t="s">
        <v>913</v>
      </c>
      <c r="O13" s="6"/>
      <c r="P13" s="3">
        <v>-985.55</v>
      </c>
      <c r="Q13" s="3"/>
    </row>
    <row r="14" spans="1:18">
      <c r="A14" s="88">
        <v>44777</v>
      </c>
      <c r="B14" s="4" t="s">
        <v>267</v>
      </c>
      <c r="C14" s="6">
        <v>71.219999999999345</v>
      </c>
      <c r="D14" s="3"/>
      <c r="E14" s="3">
        <f t="shared" si="0"/>
        <v>2416.7800000000002</v>
      </c>
      <c r="G14" s="88">
        <v>45026</v>
      </c>
      <c r="H14" s="4" t="s">
        <v>913</v>
      </c>
      <c r="I14" s="6">
        <v>-998.5</v>
      </c>
      <c r="J14" s="3"/>
      <c r="K14" s="3">
        <f>ROUND(J13+J14-I14,2)</f>
        <v>0</v>
      </c>
      <c r="M14" s="113"/>
      <c r="N14" s="113"/>
      <c r="O14" s="114">
        <f>SUM(O10:O13)</f>
        <v>0</v>
      </c>
      <c r="P14" s="114">
        <f>SUM(P10:P13)</f>
        <v>0</v>
      </c>
      <c r="Q14" s="114">
        <f>P14-O14</f>
        <v>0</v>
      </c>
      <c r="R14" s="115"/>
    </row>
    <row r="15" spans="1:18">
      <c r="A15" s="88">
        <v>44783</v>
      </c>
      <c r="B15" s="4" t="s">
        <v>268</v>
      </c>
      <c r="C15" s="6">
        <v>2416.7800000000002</v>
      </c>
      <c r="D15" s="3"/>
      <c r="E15" s="3">
        <f t="shared" si="0"/>
        <v>0</v>
      </c>
      <c r="F15" s="115"/>
      <c r="G15" s="113"/>
      <c r="H15" s="113"/>
      <c r="I15" s="114">
        <f>SUM(I13:I14)</f>
        <v>-998.5</v>
      </c>
      <c r="J15" s="114">
        <f>SUM(J13:J14)</f>
        <v>-998.5</v>
      </c>
      <c r="K15" s="114">
        <f>J15-I15</f>
        <v>0</v>
      </c>
    </row>
    <row r="16" spans="1:18">
      <c r="A16" s="88">
        <v>44813</v>
      </c>
      <c r="B16" s="4" t="s">
        <v>293</v>
      </c>
      <c r="C16" s="6">
        <v>2540</v>
      </c>
      <c r="D16" s="3"/>
      <c r="E16" s="3">
        <f t="shared" si="0"/>
        <v>-2540</v>
      </c>
    </row>
    <row r="17" spans="1:18">
      <c r="A17" s="88">
        <v>44819</v>
      </c>
      <c r="B17" s="4" t="s">
        <v>292</v>
      </c>
      <c r="C17" s="6"/>
      <c r="D17" s="3">
        <v>2540</v>
      </c>
      <c r="E17" s="3">
        <f t="shared" si="0"/>
        <v>0</v>
      </c>
    </row>
    <row r="18" spans="1:18" s="115" customFormat="1">
      <c r="A18" s="113"/>
      <c r="B18" s="64" t="s">
        <v>676</v>
      </c>
      <c r="C18" s="114">
        <f>SUM(C5:C17)</f>
        <v>11970.17</v>
      </c>
      <c r="D18" s="114">
        <f>SUM(D5:D17)</f>
        <v>11970.17</v>
      </c>
      <c r="E18" s="114">
        <f>D18-C18</f>
        <v>0</v>
      </c>
      <c r="F18"/>
      <c r="G18"/>
      <c r="H18"/>
      <c r="I18"/>
      <c r="J18"/>
      <c r="K18"/>
      <c r="L18"/>
      <c r="M18"/>
      <c r="N18"/>
      <c r="O18"/>
      <c r="P18"/>
      <c r="Q18"/>
      <c r="R18"/>
    </row>
  </sheetData>
  <mergeCells count="1">
    <mergeCell ref="B1:D1"/>
  </mergeCells>
  <phoneticPr fontId="2" type="noConversion"/>
  <hyperlinks>
    <hyperlink ref="A1" location="专职业务员往来账余额!A1" display="田也"/>
  </hyperlink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6"/>
  <sheetViews>
    <sheetView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44.625" customWidth="1"/>
    <col min="3" max="4" width="14.5" bestFit="1" customWidth="1"/>
    <col min="5" max="5" width="12.75" bestFit="1" customWidth="1"/>
    <col min="6" max="6" width="9.25" bestFit="1" customWidth="1"/>
    <col min="7" max="7" width="11.875" bestFit="1" customWidth="1"/>
    <col min="8" max="8" width="45.875" customWidth="1"/>
    <col min="9" max="9" width="13.25" bestFit="1" customWidth="1"/>
    <col min="10" max="11" width="14.5" bestFit="1" customWidth="1"/>
    <col min="12" max="12" width="9.125" customWidth="1"/>
  </cols>
  <sheetData>
    <row r="1" spans="1:11">
      <c r="A1" s="33" t="s">
        <v>164</v>
      </c>
      <c r="B1" s="175" t="s">
        <v>161</v>
      </c>
      <c r="C1" s="175"/>
      <c r="D1" s="175"/>
      <c r="E1" s="65">
        <f>K18+E26</f>
        <v>0</v>
      </c>
    </row>
    <row r="3" spans="1:11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</row>
    <row r="4" spans="1:11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</row>
    <row r="5" spans="1:11">
      <c r="A5" s="88"/>
      <c r="B5" s="17" t="s">
        <v>6</v>
      </c>
      <c r="C5" s="6">
        <v>0</v>
      </c>
      <c r="D5" s="3">
        <v>0</v>
      </c>
      <c r="E5" s="11"/>
      <c r="G5" s="88"/>
      <c r="H5" s="17" t="s">
        <v>6</v>
      </c>
      <c r="I5" s="6">
        <v>0</v>
      </c>
      <c r="J5" s="3">
        <v>0</v>
      </c>
      <c r="K5" s="11"/>
    </row>
    <row r="6" spans="1:11">
      <c r="A6" s="88">
        <v>44501</v>
      </c>
      <c r="B6" s="13" t="s">
        <v>255</v>
      </c>
      <c r="C6" s="10"/>
      <c r="D6" s="10">
        <v>2261.67</v>
      </c>
      <c r="E6" s="3">
        <f>ROUND(D5+D6-C6,2)</f>
        <v>2261.67</v>
      </c>
      <c r="G6" s="88">
        <v>44631</v>
      </c>
      <c r="H6" s="4" t="s">
        <v>22</v>
      </c>
      <c r="I6" s="3">
        <v>1000</v>
      </c>
      <c r="J6" s="3"/>
      <c r="K6" s="3">
        <f>ROUND(J5+J6-I6,2)</f>
        <v>-1000</v>
      </c>
    </row>
    <row r="7" spans="1:11">
      <c r="A7" s="88">
        <v>44531</v>
      </c>
      <c r="B7" s="13" t="s">
        <v>254</v>
      </c>
      <c r="C7" s="10"/>
      <c r="D7" s="10">
        <v>1666.67</v>
      </c>
      <c r="E7" s="3">
        <f>ROUND(E6+D7-C7,2)</f>
        <v>3928.34</v>
      </c>
      <c r="G7" s="88">
        <v>44679</v>
      </c>
      <c r="H7" s="4" t="s">
        <v>21</v>
      </c>
      <c r="I7" s="6"/>
      <c r="J7" s="3">
        <v>1000</v>
      </c>
      <c r="K7" s="3">
        <f>ROUND(K6+J7-I7,2)</f>
        <v>0</v>
      </c>
    </row>
    <row r="8" spans="1:11">
      <c r="A8" s="88">
        <v>44561.000497685185</v>
      </c>
      <c r="B8" s="13" t="s">
        <v>144</v>
      </c>
      <c r="C8" s="11">
        <v>2261.67</v>
      </c>
      <c r="D8" s="10"/>
      <c r="E8" s="3">
        <f t="shared" ref="E8:E22" si="0">ROUND(E7+D8-C8,2)</f>
        <v>1666.67</v>
      </c>
      <c r="G8" s="88">
        <v>44684</v>
      </c>
      <c r="H8" s="4" t="s">
        <v>147</v>
      </c>
      <c r="I8" s="3">
        <v>1000</v>
      </c>
      <c r="J8" s="3"/>
      <c r="K8" s="3">
        <f t="shared" ref="K8" si="1">ROUND(K7+J8-I8,2)</f>
        <v>-1000</v>
      </c>
    </row>
    <row r="9" spans="1:11">
      <c r="A9" s="88">
        <v>44562</v>
      </c>
      <c r="B9" s="13" t="s">
        <v>249</v>
      </c>
      <c r="C9" s="10"/>
      <c r="D9" s="10">
        <v>1846.67</v>
      </c>
      <c r="E9" s="3">
        <f t="shared" si="0"/>
        <v>3513.34</v>
      </c>
      <c r="G9" s="88">
        <v>44715</v>
      </c>
      <c r="H9" s="4" t="s">
        <v>181</v>
      </c>
      <c r="I9" s="6"/>
      <c r="J9" s="3">
        <v>1000</v>
      </c>
      <c r="K9" s="3"/>
    </row>
    <row r="10" spans="1:11">
      <c r="A10" s="88">
        <v>44593</v>
      </c>
      <c r="B10" s="13" t="s">
        <v>250</v>
      </c>
      <c r="C10" s="10"/>
      <c r="D10" s="10">
        <v>1582.31</v>
      </c>
      <c r="E10" s="3">
        <f t="shared" si="0"/>
        <v>5095.6499999999996</v>
      </c>
      <c r="G10" s="88">
        <v>44715</v>
      </c>
      <c r="H10" s="4" t="s">
        <v>180</v>
      </c>
      <c r="I10" s="3">
        <v>1000</v>
      </c>
      <c r="J10" s="3"/>
      <c r="K10" s="3"/>
    </row>
    <row r="11" spans="1:11">
      <c r="A11" s="88">
        <v>44599</v>
      </c>
      <c r="B11" s="13" t="s">
        <v>145</v>
      </c>
      <c r="C11" s="11">
        <v>3513.34</v>
      </c>
      <c r="D11" s="10"/>
      <c r="E11" s="3">
        <f t="shared" si="0"/>
        <v>1582.31</v>
      </c>
      <c r="G11" s="88">
        <v>44720</v>
      </c>
      <c r="H11" s="4" t="s">
        <v>182</v>
      </c>
      <c r="I11" s="6"/>
      <c r="J11" s="3">
        <v>1000</v>
      </c>
      <c r="K11" s="3"/>
    </row>
    <row r="12" spans="1:11">
      <c r="A12" s="88">
        <v>44621</v>
      </c>
      <c r="B12" s="13" t="s">
        <v>251</v>
      </c>
      <c r="C12" s="11"/>
      <c r="D12" s="10">
        <v>1954.62</v>
      </c>
      <c r="E12" s="3">
        <f t="shared" si="0"/>
        <v>3536.93</v>
      </c>
      <c r="G12" s="88">
        <v>44782</v>
      </c>
      <c r="H12" s="4" t="s">
        <v>264</v>
      </c>
      <c r="I12" s="6">
        <v>500</v>
      </c>
      <c r="J12" s="3"/>
      <c r="K12" s="3"/>
    </row>
    <row r="13" spans="1:11">
      <c r="A13" s="88">
        <v>44657.000497685185</v>
      </c>
      <c r="B13" s="13" t="s">
        <v>20</v>
      </c>
      <c r="C13" s="11">
        <v>2536.9299999999998</v>
      </c>
      <c r="D13" s="10"/>
      <c r="E13" s="3">
        <f t="shared" si="0"/>
        <v>1000</v>
      </c>
      <c r="G13" s="88">
        <v>44783</v>
      </c>
      <c r="H13" s="4" t="s">
        <v>265</v>
      </c>
      <c r="I13" s="6">
        <v>500</v>
      </c>
      <c r="J13" s="3"/>
      <c r="K13" s="3"/>
    </row>
    <row r="14" spans="1:11">
      <c r="A14" s="88">
        <v>44679.000497685185</v>
      </c>
      <c r="B14" s="13" t="s">
        <v>19</v>
      </c>
      <c r="C14" s="11">
        <v>1000</v>
      </c>
      <c r="D14" s="10"/>
      <c r="E14" s="3">
        <f t="shared" si="0"/>
        <v>0</v>
      </c>
      <c r="G14" s="116"/>
      <c r="H14" s="64" t="s">
        <v>676</v>
      </c>
      <c r="I14" s="111">
        <f>SUM(I5:I13)</f>
        <v>4000</v>
      </c>
      <c r="J14" s="111">
        <f>SUM(J5:J13)</f>
        <v>3000</v>
      </c>
      <c r="K14" s="65">
        <f>J14-I14</f>
        <v>-1000</v>
      </c>
    </row>
    <row r="15" spans="1:11">
      <c r="A15" s="88">
        <v>44690</v>
      </c>
      <c r="B15" s="13" t="s">
        <v>252</v>
      </c>
      <c r="C15" s="11"/>
      <c r="D15" s="10">
        <v>2400.5700000000002</v>
      </c>
      <c r="E15" s="3">
        <f t="shared" si="0"/>
        <v>2400.5700000000002</v>
      </c>
      <c r="G15" s="55"/>
      <c r="H15" s="55" t="s">
        <v>626</v>
      </c>
      <c r="I15" s="55"/>
      <c r="J15" s="109">
        <f>K14</f>
        <v>-1000</v>
      </c>
      <c r="K15" s="11"/>
    </row>
    <row r="16" spans="1:11">
      <c r="A16" s="88">
        <v>44684</v>
      </c>
      <c r="B16" s="4" t="s">
        <v>146</v>
      </c>
      <c r="C16" s="11">
        <v>1300</v>
      </c>
      <c r="D16" s="10"/>
      <c r="E16" s="3">
        <f t="shared" si="0"/>
        <v>1100.57</v>
      </c>
      <c r="G16" s="88">
        <v>44935</v>
      </c>
      <c r="H16" s="4" t="s">
        <v>673</v>
      </c>
      <c r="I16" s="6"/>
      <c r="J16" s="3">
        <v>220.17</v>
      </c>
      <c r="K16" s="3">
        <f>ROUND(J15+J16-I16,2)</f>
        <v>-779.83</v>
      </c>
    </row>
    <row r="17" spans="1:12">
      <c r="A17" s="88">
        <v>44726</v>
      </c>
      <c r="B17" s="13" t="s">
        <v>253</v>
      </c>
      <c r="C17" s="11"/>
      <c r="D17" s="10">
        <v>1859.43</v>
      </c>
      <c r="E17" s="3">
        <f t="shared" si="0"/>
        <v>2960</v>
      </c>
      <c r="G17" s="88">
        <v>45026</v>
      </c>
      <c r="H17" s="4" t="s">
        <v>912</v>
      </c>
      <c r="I17" s="6">
        <v>-779.83</v>
      </c>
      <c r="J17" s="3"/>
      <c r="K17" s="3">
        <f>ROUND(K16+J17-I17,2)</f>
        <v>0</v>
      </c>
    </row>
    <row r="18" spans="1:12">
      <c r="A18" s="88">
        <v>44715.000497685185</v>
      </c>
      <c r="B18" s="13" t="s">
        <v>176</v>
      </c>
      <c r="C18" s="11">
        <v>2960</v>
      </c>
      <c r="D18" s="10"/>
      <c r="E18" s="3">
        <f t="shared" si="0"/>
        <v>0</v>
      </c>
      <c r="F18" s="115"/>
      <c r="G18" s="113"/>
      <c r="H18" s="113"/>
      <c r="I18" s="114">
        <f>SUM(I15:I17)</f>
        <v>-779.83</v>
      </c>
      <c r="J18" s="114">
        <f>SUM(J15:J17)</f>
        <v>-779.83</v>
      </c>
      <c r="K18" s="114">
        <f>J18-I18</f>
        <v>0</v>
      </c>
      <c r="L18" s="115"/>
    </row>
    <row r="19" spans="1:12">
      <c r="A19" s="88">
        <v>44756</v>
      </c>
      <c r="B19" s="13" t="s">
        <v>248</v>
      </c>
      <c r="C19" s="11"/>
      <c r="D19" s="10">
        <v>2754.04</v>
      </c>
      <c r="E19" s="3">
        <f t="shared" si="0"/>
        <v>2754.04</v>
      </c>
    </row>
    <row r="20" spans="1:12">
      <c r="A20" s="88">
        <v>44746</v>
      </c>
      <c r="B20" s="4" t="s">
        <v>234</v>
      </c>
      <c r="C20" s="6">
        <v>1810</v>
      </c>
      <c r="D20" s="3"/>
      <c r="E20" s="3">
        <f t="shared" si="0"/>
        <v>944.04</v>
      </c>
    </row>
    <row r="21" spans="1:12">
      <c r="A21" s="88">
        <v>44746</v>
      </c>
      <c r="B21" s="4" t="s">
        <v>235</v>
      </c>
      <c r="C21" s="3">
        <v>944.04</v>
      </c>
      <c r="D21" s="3"/>
      <c r="E21" s="3">
        <f t="shared" si="0"/>
        <v>0</v>
      </c>
    </row>
    <row r="22" spans="1:12">
      <c r="A22" s="88">
        <v>44791</v>
      </c>
      <c r="B22" s="4" t="s">
        <v>274</v>
      </c>
      <c r="C22" s="3"/>
      <c r="D22" s="3">
        <v>836.67</v>
      </c>
      <c r="E22" s="3">
        <f t="shared" si="0"/>
        <v>836.67</v>
      </c>
    </row>
    <row r="23" spans="1:12">
      <c r="A23" s="116"/>
      <c r="B23" s="64" t="s">
        <v>676</v>
      </c>
      <c r="C23" s="111">
        <f>SUM(C5:C22)</f>
        <v>16325.98</v>
      </c>
      <c r="D23" s="111">
        <f>SUM(D5:D22)</f>
        <v>17162.649999999998</v>
      </c>
      <c r="E23" s="65">
        <f>D23-C23</f>
        <v>836.66999999999825</v>
      </c>
    </row>
    <row r="24" spans="1:12">
      <c r="A24" s="55"/>
      <c r="B24" s="55" t="s">
        <v>6</v>
      </c>
      <c r="C24" s="55"/>
      <c r="D24" s="109">
        <f>ROUND(E23,2)</f>
        <v>836.67</v>
      </c>
      <c r="E24" s="11"/>
    </row>
    <row r="25" spans="1:12">
      <c r="A25" s="149">
        <v>45026</v>
      </c>
      <c r="B25" s="55" t="s">
        <v>912</v>
      </c>
      <c r="C25" s="55"/>
      <c r="D25" s="109">
        <v>-836.67</v>
      </c>
      <c r="E25" s="3">
        <f>ROUND(D24+D25-C25,2)</f>
        <v>0</v>
      </c>
    </row>
    <row r="26" spans="1:12" s="115" customFormat="1">
      <c r="A26" s="113"/>
      <c r="B26" s="113"/>
      <c r="C26" s="114">
        <f>SUM(C24:C25)</f>
        <v>0</v>
      </c>
      <c r="D26" s="114">
        <f>SUM(D24:D25)</f>
        <v>0</v>
      </c>
      <c r="E26" s="114">
        <f>D26-C26</f>
        <v>0</v>
      </c>
      <c r="F26"/>
      <c r="G26"/>
      <c r="H26"/>
      <c r="I26"/>
      <c r="J26"/>
      <c r="K26"/>
      <c r="L26"/>
    </row>
  </sheetData>
  <sortState ref="A5:E13">
    <sortCondition ref="A5:A13"/>
  </sortState>
  <mergeCells count="1">
    <mergeCell ref="B1:D1"/>
  </mergeCells>
  <phoneticPr fontId="2" type="noConversion"/>
  <hyperlinks>
    <hyperlink ref="A1" location="专职业务员往来账余额!A1" display="张微"/>
  </hyperlink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4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25.125" customWidth="1"/>
    <col min="3" max="3" width="13.25" bestFit="1" customWidth="1"/>
    <col min="4" max="4" width="14.5" bestFit="1" customWidth="1"/>
    <col min="5" max="5" width="12.75" bestFit="1" customWidth="1"/>
    <col min="6" max="6" width="9.25" bestFit="1" customWidth="1"/>
    <col min="7" max="7" width="12.625" customWidth="1"/>
    <col min="8" max="8" width="20" customWidth="1"/>
    <col min="9" max="11" width="10.875" customWidth="1"/>
    <col min="12" max="12" width="9.125" customWidth="1"/>
    <col min="13" max="13" width="11.875" bestFit="1" customWidth="1"/>
    <col min="14" max="14" width="25.5" customWidth="1"/>
    <col min="16" max="17" width="10.75" bestFit="1" customWidth="1"/>
  </cols>
  <sheetData>
    <row r="1" spans="1:17">
      <c r="A1" s="33" t="s">
        <v>627</v>
      </c>
      <c r="B1" s="175" t="s">
        <v>161</v>
      </c>
      <c r="C1" s="175"/>
      <c r="D1" s="175"/>
      <c r="E1" s="65">
        <f>K14+E14+Q14</f>
        <v>0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  <c r="M5" s="88"/>
      <c r="N5" s="17" t="s">
        <v>6</v>
      </c>
      <c r="O5" s="6">
        <v>0</v>
      </c>
      <c r="P5" s="3">
        <v>0</v>
      </c>
      <c r="Q5" s="3"/>
    </row>
    <row r="6" spans="1:17">
      <c r="A6" s="88">
        <v>44935</v>
      </c>
      <c r="B6" s="13" t="s">
        <v>635</v>
      </c>
      <c r="C6" s="10"/>
      <c r="D6" s="10">
        <v>683.07799999999997</v>
      </c>
      <c r="E6" s="10"/>
      <c r="G6" s="88"/>
      <c r="H6" s="4"/>
      <c r="I6" s="3"/>
      <c r="J6" s="3"/>
      <c r="K6" s="3"/>
      <c r="M6" s="88"/>
      <c r="N6" s="4"/>
      <c r="O6" s="6"/>
      <c r="P6" s="3"/>
      <c r="Q6" s="3"/>
    </row>
    <row r="7" spans="1:17">
      <c r="A7" s="63"/>
      <c r="B7" s="64" t="s">
        <v>676</v>
      </c>
      <c r="C7" s="111">
        <f>SUM(C5:C6)</f>
        <v>0</v>
      </c>
      <c r="D7" s="111">
        <f>SUM(D5:D6)</f>
        <v>683.07799999999997</v>
      </c>
      <c r="E7" s="65">
        <f>D7-C7</f>
        <v>683.07799999999997</v>
      </c>
      <c r="G7" s="88"/>
      <c r="H7" s="4"/>
      <c r="I7" s="3"/>
      <c r="J7" s="3"/>
      <c r="K7" s="3"/>
      <c r="M7" s="88"/>
      <c r="N7" s="4"/>
      <c r="O7" s="6"/>
      <c r="P7" s="3"/>
      <c r="Q7" s="3"/>
    </row>
    <row r="8" spans="1:17">
      <c r="A8" s="55"/>
      <c r="B8" s="55" t="s">
        <v>626</v>
      </c>
      <c r="C8" s="55"/>
      <c r="D8" s="109">
        <f>E7</f>
        <v>683.07799999999997</v>
      </c>
      <c r="E8" s="55"/>
      <c r="G8" s="88"/>
      <c r="H8" s="4"/>
      <c r="I8" s="3"/>
      <c r="J8" s="3"/>
      <c r="K8" s="3"/>
      <c r="M8" s="88"/>
      <c r="N8" s="4"/>
      <c r="O8" s="6"/>
      <c r="P8" s="3"/>
      <c r="Q8" s="3"/>
    </row>
    <row r="9" spans="1:17">
      <c r="A9" s="88">
        <v>44931</v>
      </c>
      <c r="B9" s="13" t="s">
        <v>636</v>
      </c>
      <c r="C9" s="10">
        <v>127.25</v>
      </c>
      <c r="D9" s="10"/>
      <c r="E9" s="10"/>
      <c r="G9" s="88"/>
      <c r="H9" s="4"/>
      <c r="I9" s="6"/>
      <c r="J9" s="3"/>
      <c r="K9" s="3"/>
      <c r="M9" s="88"/>
      <c r="N9" s="4"/>
      <c r="O9" s="6"/>
      <c r="P9" s="3"/>
      <c r="Q9" s="3"/>
    </row>
    <row r="10" spans="1:17">
      <c r="A10" s="88">
        <v>44938</v>
      </c>
      <c r="B10" s="13" t="s">
        <v>670</v>
      </c>
      <c r="C10" s="10">
        <v>555.82799999999997</v>
      </c>
      <c r="D10" s="10"/>
      <c r="E10" s="10"/>
      <c r="G10" s="88"/>
      <c r="H10" s="4"/>
      <c r="I10" s="3"/>
      <c r="J10" s="3"/>
      <c r="K10" s="3"/>
      <c r="M10" s="88"/>
      <c r="N10" s="4"/>
      <c r="O10" s="6"/>
      <c r="P10" s="3"/>
      <c r="Q10" s="3"/>
    </row>
    <row r="11" spans="1:17">
      <c r="A11" s="88">
        <v>44963</v>
      </c>
      <c r="B11" s="13" t="s">
        <v>734</v>
      </c>
      <c r="C11" s="10"/>
      <c r="D11" s="10">
        <v>1647.69</v>
      </c>
      <c r="E11" s="10"/>
      <c r="G11" s="88"/>
      <c r="H11" s="4"/>
      <c r="I11" s="6"/>
      <c r="J11" s="3"/>
      <c r="K11" s="3"/>
      <c r="M11" s="88"/>
      <c r="N11" s="4"/>
      <c r="O11" s="6"/>
      <c r="P11" s="3"/>
      <c r="Q11" s="3"/>
    </row>
    <row r="12" spans="1:17">
      <c r="A12" s="88">
        <v>44963</v>
      </c>
      <c r="B12" s="4" t="s">
        <v>752</v>
      </c>
      <c r="C12" s="6">
        <v>265.77999999999997</v>
      </c>
      <c r="D12" s="3"/>
      <c r="E12" s="3"/>
      <c r="G12" s="88"/>
      <c r="H12" s="4"/>
      <c r="I12" s="3"/>
      <c r="J12" s="3"/>
      <c r="K12" s="3"/>
      <c r="M12" s="88"/>
      <c r="N12" s="4"/>
      <c r="O12" s="6"/>
      <c r="P12" s="3"/>
      <c r="Q12" s="3"/>
    </row>
    <row r="13" spans="1:17">
      <c r="A13" s="88">
        <v>44981</v>
      </c>
      <c r="B13" s="4" t="s">
        <v>776</v>
      </c>
      <c r="C13" s="6">
        <v>1381.91</v>
      </c>
      <c r="D13" s="3"/>
      <c r="E13" s="3"/>
      <c r="G13" s="88"/>
      <c r="H13" s="4"/>
      <c r="I13" s="6"/>
      <c r="J13" s="3"/>
      <c r="K13" s="3"/>
      <c r="M13" s="88"/>
      <c r="N13" s="4"/>
      <c r="O13" s="6"/>
      <c r="P13" s="3"/>
      <c r="Q13" s="3"/>
    </row>
    <row r="14" spans="1:17" s="115" customFormat="1">
      <c r="A14" s="113"/>
      <c r="B14" s="113"/>
      <c r="C14" s="114">
        <f>SUM(C8:C13)</f>
        <v>2330.768</v>
      </c>
      <c r="D14" s="114">
        <f>SUM(D8:D13)</f>
        <v>2330.768</v>
      </c>
      <c r="E14" s="114">
        <f>D14-C14</f>
        <v>0</v>
      </c>
      <c r="G14" s="113"/>
      <c r="H14" s="113"/>
      <c r="I14" s="114">
        <f>SUM(I5:I13)</f>
        <v>0</v>
      </c>
      <c r="J14" s="114">
        <f>SUM(J5:J13)</f>
        <v>0</v>
      </c>
      <c r="K14" s="114">
        <f>J14-I14</f>
        <v>0</v>
      </c>
      <c r="M14" s="113"/>
      <c r="N14" s="113"/>
      <c r="O14" s="114">
        <f>SUM(O5:O13)</f>
        <v>0</v>
      </c>
      <c r="P14" s="114">
        <f>SUM(P5:P13)</f>
        <v>0</v>
      </c>
      <c r="Q14" s="114">
        <f>P14-O14</f>
        <v>0</v>
      </c>
    </row>
  </sheetData>
  <mergeCells count="1">
    <mergeCell ref="B1:D1"/>
  </mergeCells>
  <phoneticPr fontId="2" type="noConversion"/>
  <hyperlinks>
    <hyperlink ref="A1" location="专职业务员往来账余额!A1" display="张微"/>
  </hyperlink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14"/>
  <sheetViews>
    <sheetView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23.5" customWidth="1"/>
    <col min="3" max="3" width="13.25" bestFit="1" customWidth="1"/>
    <col min="4" max="4" width="14.5" bestFit="1" customWidth="1"/>
    <col min="5" max="5" width="12.75" bestFit="1" customWidth="1"/>
    <col min="6" max="6" width="9.25" bestFit="1" customWidth="1"/>
    <col min="7" max="7" width="12.625" customWidth="1"/>
    <col min="8" max="8" width="20" customWidth="1"/>
    <col min="9" max="11" width="10.875" customWidth="1"/>
    <col min="12" max="12" width="9.125" customWidth="1"/>
    <col min="13" max="13" width="11.875" bestFit="1" customWidth="1"/>
    <col min="14" max="14" width="25.5" customWidth="1"/>
    <col min="16" max="17" width="10.75" bestFit="1" customWidth="1"/>
  </cols>
  <sheetData>
    <row r="1" spans="1:17">
      <c r="A1" s="33" t="s">
        <v>628</v>
      </c>
      <c r="B1" s="175" t="s">
        <v>161</v>
      </c>
      <c r="C1" s="175"/>
      <c r="D1" s="175"/>
      <c r="E1" s="65">
        <f>K14+E14+Q14</f>
        <v>0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  <c r="M5" s="88"/>
      <c r="N5" s="17" t="s">
        <v>6</v>
      </c>
      <c r="O5" s="6">
        <v>0</v>
      </c>
      <c r="P5" s="3">
        <v>0</v>
      </c>
      <c r="Q5" s="3"/>
    </row>
    <row r="6" spans="1:17">
      <c r="A6" s="88">
        <v>44935</v>
      </c>
      <c r="B6" s="13" t="s">
        <v>629</v>
      </c>
      <c r="C6" s="10"/>
      <c r="D6" s="10">
        <v>85.38</v>
      </c>
      <c r="E6" s="10"/>
      <c r="G6" s="88"/>
      <c r="H6" s="4"/>
      <c r="I6" s="3"/>
      <c r="J6" s="3"/>
      <c r="K6" s="3"/>
      <c r="M6" s="88"/>
      <c r="N6" s="4"/>
      <c r="O6" s="6"/>
      <c r="P6" s="3"/>
      <c r="Q6" s="3"/>
    </row>
    <row r="7" spans="1:17">
      <c r="A7" s="63"/>
      <c r="B7" s="64" t="s">
        <v>676</v>
      </c>
      <c r="C7" s="111">
        <f>SUM(C5:C6)</f>
        <v>0</v>
      </c>
      <c r="D7" s="111">
        <f>SUM(D5:D6)</f>
        <v>85.38</v>
      </c>
      <c r="E7" s="65">
        <f>D7-C7</f>
        <v>85.38</v>
      </c>
      <c r="G7" s="88"/>
      <c r="H7" s="4"/>
      <c r="I7" s="3"/>
      <c r="J7" s="3"/>
      <c r="K7" s="3"/>
      <c r="M7" s="88"/>
      <c r="N7" s="4"/>
      <c r="O7" s="6"/>
      <c r="P7" s="3"/>
      <c r="Q7" s="3"/>
    </row>
    <row r="8" spans="1:17">
      <c r="A8" s="55"/>
      <c r="B8" s="55" t="s">
        <v>626</v>
      </c>
      <c r="C8" s="55"/>
      <c r="D8" s="109">
        <f>E7</f>
        <v>85.38</v>
      </c>
      <c r="E8" s="55"/>
      <c r="G8" s="88"/>
      <c r="H8" s="4"/>
      <c r="I8" s="3"/>
      <c r="J8" s="3"/>
      <c r="K8" s="3"/>
      <c r="M8" s="88"/>
      <c r="N8" s="4"/>
      <c r="O8" s="6"/>
      <c r="P8" s="3"/>
      <c r="Q8" s="3"/>
    </row>
    <row r="9" spans="1:17">
      <c r="A9" s="88">
        <v>44938</v>
      </c>
      <c r="B9" s="13" t="s">
        <v>669</v>
      </c>
      <c r="C9" s="10">
        <v>85.38</v>
      </c>
      <c r="D9" s="10"/>
      <c r="E9" s="10"/>
      <c r="G9" s="88"/>
      <c r="H9" s="4"/>
      <c r="I9" s="6"/>
      <c r="J9" s="3"/>
      <c r="K9" s="3"/>
      <c r="M9" s="88"/>
      <c r="N9" s="4"/>
      <c r="O9" s="6"/>
      <c r="P9" s="3"/>
      <c r="Q9" s="3"/>
    </row>
    <row r="10" spans="1:17">
      <c r="A10" s="88">
        <v>44963</v>
      </c>
      <c r="B10" s="13" t="s">
        <v>698</v>
      </c>
      <c r="C10" s="10"/>
      <c r="D10" s="10">
        <v>2520</v>
      </c>
      <c r="E10" s="10"/>
      <c r="G10" s="88"/>
      <c r="H10" s="4"/>
      <c r="I10" s="3"/>
      <c r="J10" s="3"/>
      <c r="K10" s="3"/>
      <c r="M10" s="88"/>
      <c r="N10" s="4"/>
      <c r="O10" s="6"/>
      <c r="P10" s="3"/>
      <c r="Q10" s="3"/>
    </row>
    <row r="11" spans="1:17">
      <c r="A11" s="88">
        <v>44966</v>
      </c>
      <c r="B11" s="13" t="s">
        <v>736</v>
      </c>
      <c r="C11" s="10">
        <v>2520</v>
      </c>
      <c r="D11" s="10"/>
      <c r="E11" s="10"/>
      <c r="G11" s="88"/>
      <c r="H11" s="4"/>
      <c r="I11" s="6"/>
      <c r="J11" s="3"/>
      <c r="K11" s="3"/>
      <c r="M11" s="88"/>
      <c r="N11" s="4"/>
      <c r="O11" s="6"/>
      <c r="P11" s="3"/>
      <c r="Q11" s="3"/>
    </row>
    <row r="12" spans="1:17">
      <c r="A12" s="88">
        <v>44992</v>
      </c>
      <c r="B12" s="4" t="s">
        <v>815</v>
      </c>
      <c r="C12" s="6"/>
      <c r="D12" s="3">
        <v>2188.85</v>
      </c>
      <c r="E12" s="3"/>
      <c r="G12" s="88"/>
      <c r="H12" s="4"/>
      <c r="I12" s="3"/>
      <c r="J12" s="3"/>
      <c r="K12" s="3"/>
      <c r="M12" s="88"/>
      <c r="N12" s="4"/>
      <c r="O12" s="6"/>
      <c r="P12" s="3"/>
      <c r="Q12" s="3"/>
    </row>
    <row r="13" spans="1:17">
      <c r="A13" s="88">
        <v>44995</v>
      </c>
      <c r="B13" s="4" t="s">
        <v>840</v>
      </c>
      <c r="C13" s="6">
        <v>2188.85</v>
      </c>
      <c r="D13" s="3"/>
      <c r="E13" s="3"/>
      <c r="G13" s="88"/>
      <c r="H13" s="4"/>
      <c r="I13" s="6"/>
      <c r="J13" s="3"/>
      <c r="K13" s="3"/>
      <c r="M13" s="88"/>
      <c r="N13" s="4"/>
      <c r="O13" s="6"/>
      <c r="P13" s="3"/>
      <c r="Q13" s="3"/>
    </row>
    <row r="14" spans="1:17" s="115" customFormat="1">
      <c r="A14" s="113"/>
      <c r="B14" s="113"/>
      <c r="C14" s="114">
        <f>SUM(C8:C13)</f>
        <v>4794.2299999999996</v>
      </c>
      <c r="D14" s="114">
        <f>SUM(D8:D13)</f>
        <v>4794.2299999999996</v>
      </c>
      <c r="E14" s="114">
        <f>D14-C14</f>
        <v>0</v>
      </c>
      <c r="G14" s="113"/>
      <c r="H14" s="113"/>
      <c r="I14" s="114">
        <f>SUM(I5:I13)</f>
        <v>0</v>
      </c>
      <c r="J14" s="114">
        <f>SUM(J5:J13)</f>
        <v>0</v>
      </c>
      <c r="K14" s="114">
        <f>J14-I14</f>
        <v>0</v>
      </c>
      <c r="M14" s="113"/>
      <c r="N14" s="113"/>
      <c r="O14" s="114">
        <f>SUM(O5:O13)</f>
        <v>0</v>
      </c>
      <c r="P14" s="114">
        <f>SUM(P5:P13)</f>
        <v>0</v>
      </c>
      <c r="Q14" s="114">
        <f>P14-O14</f>
        <v>0</v>
      </c>
    </row>
  </sheetData>
  <mergeCells count="1">
    <mergeCell ref="B1:D1"/>
  </mergeCells>
  <phoneticPr fontId="2" type="noConversion"/>
  <hyperlinks>
    <hyperlink ref="A1" location="专职业务员往来账余额!A1" display="张微"/>
  </hyperlink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9"/>
  <sheetViews>
    <sheetView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43.25" bestFit="1" customWidth="1"/>
    <col min="3" max="4" width="13.25" bestFit="1" customWidth="1"/>
    <col min="5" max="5" width="12.75" bestFit="1" customWidth="1"/>
    <col min="6" max="6" width="5" customWidth="1"/>
    <col min="7" max="7" width="11.875" bestFit="1" customWidth="1"/>
    <col min="8" max="8" width="15.125" customWidth="1"/>
    <col min="9" max="11" width="10.5" customWidth="1"/>
    <col min="12" max="12" width="5" customWidth="1"/>
    <col min="13" max="13" width="11.875" bestFit="1" customWidth="1"/>
    <col min="14" max="14" width="14.375" customWidth="1"/>
    <col min="15" max="17" width="9.875" customWidth="1"/>
  </cols>
  <sheetData>
    <row r="1" spans="1:17">
      <c r="A1" s="33" t="s">
        <v>279</v>
      </c>
      <c r="B1" s="175" t="s">
        <v>161</v>
      </c>
      <c r="C1" s="175"/>
      <c r="D1" s="175"/>
      <c r="E1" s="65">
        <f>K9+E9+Q9</f>
        <v>0</v>
      </c>
    </row>
    <row r="3" spans="1:17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  <c r="M3" s="22" t="s">
        <v>276</v>
      </c>
      <c r="N3" s="21"/>
      <c r="O3" s="20"/>
      <c r="P3" s="20"/>
      <c r="Q3" s="20"/>
    </row>
    <row r="4" spans="1:17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  <c r="M4" s="27" t="s">
        <v>11</v>
      </c>
      <c r="N4" s="27" t="s">
        <v>10</v>
      </c>
      <c r="O4" s="19" t="s">
        <v>9</v>
      </c>
      <c r="P4" s="19" t="s">
        <v>8</v>
      </c>
      <c r="Q4" s="19" t="s">
        <v>7</v>
      </c>
    </row>
    <row r="5" spans="1:17">
      <c r="A5" s="88"/>
      <c r="B5" s="17" t="s">
        <v>6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  <c r="M5" s="88"/>
      <c r="N5" s="17" t="s">
        <v>6</v>
      </c>
      <c r="O5" s="6">
        <v>0</v>
      </c>
      <c r="P5" s="3">
        <v>0</v>
      </c>
      <c r="Q5" s="3"/>
    </row>
    <row r="6" spans="1:17">
      <c r="A6" s="88">
        <v>44819</v>
      </c>
      <c r="B6" s="4" t="s">
        <v>299</v>
      </c>
      <c r="C6" s="6"/>
      <c r="D6" s="6">
        <v>1606.67</v>
      </c>
      <c r="E6" s="3"/>
      <c r="G6" s="88"/>
      <c r="H6" s="4"/>
      <c r="I6" s="6"/>
      <c r="J6" s="6"/>
      <c r="K6" s="3"/>
      <c r="M6" s="88"/>
      <c r="N6" s="4"/>
      <c r="O6" s="6"/>
      <c r="P6" s="6"/>
      <c r="Q6" s="3"/>
    </row>
    <row r="7" spans="1:17">
      <c r="A7" s="88">
        <v>44848</v>
      </c>
      <c r="B7" s="13" t="s">
        <v>303</v>
      </c>
      <c r="C7" s="11"/>
      <c r="D7" s="10">
        <v>565.38</v>
      </c>
      <c r="E7" s="10"/>
      <c r="G7" s="88"/>
      <c r="H7" s="13"/>
      <c r="I7" s="11"/>
      <c r="J7" s="10"/>
      <c r="K7" s="10"/>
      <c r="M7" s="88"/>
      <c r="N7" s="13"/>
      <c r="O7" s="11"/>
      <c r="P7" s="10"/>
      <c r="Q7" s="10"/>
    </row>
    <row r="8" spans="1:17">
      <c r="A8" s="88">
        <v>44845</v>
      </c>
      <c r="B8" s="4" t="s">
        <v>452</v>
      </c>
      <c r="C8" s="6">
        <v>2172.0500000000002</v>
      </c>
      <c r="D8" s="3"/>
      <c r="E8" s="3"/>
      <c r="G8" s="88"/>
      <c r="H8" s="4"/>
      <c r="I8" s="6"/>
      <c r="J8" s="3"/>
      <c r="K8" s="3"/>
      <c r="M8" s="88"/>
      <c r="N8" s="4"/>
      <c r="O8" s="6"/>
      <c r="P8" s="3"/>
      <c r="Q8" s="3"/>
    </row>
    <row r="9" spans="1:17" s="115" customFormat="1">
      <c r="A9" s="113"/>
      <c r="B9" s="113"/>
      <c r="C9" s="114">
        <f>SUM(C5:C8)</f>
        <v>2172.0500000000002</v>
      </c>
      <c r="D9" s="114">
        <f>SUM(D5:D8)</f>
        <v>2172.0500000000002</v>
      </c>
      <c r="E9" s="114">
        <f>D9-C9</f>
        <v>0</v>
      </c>
      <c r="G9" s="113"/>
      <c r="H9" s="113"/>
      <c r="I9" s="114">
        <f>SUM(I5:I8)</f>
        <v>0</v>
      </c>
      <c r="J9" s="114">
        <f>SUM(J5:J8)</f>
        <v>0</v>
      </c>
      <c r="K9" s="114">
        <f>J9-I9</f>
        <v>0</v>
      </c>
      <c r="M9" s="113"/>
      <c r="N9" s="113"/>
      <c r="O9" s="114">
        <f>SUM(O5:O8)</f>
        <v>0</v>
      </c>
      <c r="P9" s="114">
        <f>SUM(P5:P8)</f>
        <v>0</v>
      </c>
      <c r="Q9" s="114">
        <f>P9-O9</f>
        <v>0</v>
      </c>
    </row>
  </sheetData>
  <mergeCells count="1">
    <mergeCell ref="B1:D1"/>
  </mergeCells>
  <phoneticPr fontId="2" type="noConversion"/>
  <hyperlinks>
    <hyperlink ref="A1" location="专职业务员往来账余额!A1" display="吴建彬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0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32.125" customWidth="1"/>
    <col min="3" max="5" width="12.75" bestFit="1" customWidth="1"/>
    <col min="6" max="6" width="9.25" bestFit="1" customWidth="1"/>
    <col min="7" max="7" width="11.875" bestFit="1" customWidth="1"/>
    <col min="8" max="8" width="74.875" customWidth="1"/>
    <col min="9" max="10" width="12.75" bestFit="1" customWidth="1"/>
    <col min="11" max="11" width="10.625" customWidth="1"/>
    <col min="12" max="12" width="9.125" customWidth="1"/>
  </cols>
  <sheetData>
    <row r="1" spans="1:12">
      <c r="A1" s="33" t="s">
        <v>236</v>
      </c>
      <c r="B1" s="175" t="s">
        <v>161</v>
      </c>
      <c r="C1" s="175"/>
      <c r="D1" s="175"/>
      <c r="E1" s="65">
        <f>K14+E20</f>
        <v>0</v>
      </c>
    </row>
    <row r="3" spans="1:12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</row>
    <row r="4" spans="1:12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</row>
    <row r="5" spans="1:12">
      <c r="A5" s="88"/>
      <c r="B5" s="17" t="s">
        <v>6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</row>
    <row r="6" spans="1:12">
      <c r="A6" s="88">
        <v>44726</v>
      </c>
      <c r="B6" s="13" t="s">
        <v>258</v>
      </c>
      <c r="C6" s="10"/>
      <c r="D6" s="10">
        <v>650</v>
      </c>
      <c r="E6" s="10"/>
      <c r="G6" s="88">
        <v>44719</v>
      </c>
      <c r="H6" s="4" t="s">
        <v>284</v>
      </c>
      <c r="I6" s="3">
        <v>100</v>
      </c>
      <c r="J6" s="3"/>
      <c r="K6" s="3"/>
    </row>
    <row r="7" spans="1:12">
      <c r="A7" s="88">
        <v>44719</v>
      </c>
      <c r="B7" s="13" t="s">
        <v>261</v>
      </c>
      <c r="C7" s="10">
        <v>650</v>
      </c>
      <c r="D7" s="10"/>
      <c r="E7" s="10"/>
      <c r="G7" s="88">
        <v>44721</v>
      </c>
      <c r="H7" s="4" t="s">
        <v>287</v>
      </c>
      <c r="I7" s="6"/>
      <c r="J7" s="3">
        <v>100</v>
      </c>
      <c r="K7" s="3"/>
    </row>
    <row r="8" spans="1:12">
      <c r="A8" s="88">
        <v>44756</v>
      </c>
      <c r="B8" s="13" t="s">
        <v>259</v>
      </c>
      <c r="C8" s="10"/>
      <c r="D8" s="10">
        <v>1281.04</v>
      </c>
      <c r="E8" s="10"/>
      <c r="G8" s="88">
        <v>44725</v>
      </c>
      <c r="H8" s="4" t="s">
        <v>285</v>
      </c>
      <c r="I8" s="3">
        <v>100</v>
      </c>
      <c r="J8" s="3"/>
      <c r="K8" s="3"/>
    </row>
    <row r="9" spans="1:12">
      <c r="A9" s="88">
        <v>44748</v>
      </c>
      <c r="B9" s="13" t="s">
        <v>260</v>
      </c>
      <c r="C9" s="11">
        <v>906.93</v>
      </c>
      <c r="D9" s="10"/>
      <c r="E9" s="10"/>
      <c r="G9" s="88">
        <v>44725</v>
      </c>
      <c r="H9" s="4" t="s">
        <v>287</v>
      </c>
      <c r="I9" s="6"/>
      <c r="J9" s="3">
        <v>100</v>
      </c>
      <c r="K9" s="3"/>
    </row>
    <row r="10" spans="1:12">
      <c r="A10" s="88">
        <v>44754</v>
      </c>
      <c r="B10" s="13" t="s">
        <v>262</v>
      </c>
      <c r="C10" s="10">
        <v>374.11</v>
      </c>
      <c r="D10" s="10"/>
      <c r="E10" s="10"/>
      <c r="G10" s="88">
        <v>44729</v>
      </c>
      <c r="H10" s="4" t="s">
        <v>286</v>
      </c>
      <c r="I10" s="3">
        <v>300</v>
      </c>
      <c r="J10" s="3"/>
      <c r="K10" s="3"/>
    </row>
    <row r="11" spans="1:12">
      <c r="A11" s="88">
        <v>44791</v>
      </c>
      <c r="B11" s="13" t="s">
        <v>271</v>
      </c>
      <c r="C11" s="11"/>
      <c r="D11" s="10">
        <v>1968.52</v>
      </c>
      <c r="E11" s="10"/>
      <c r="G11" s="88">
        <v>44732</v>
      </c>
      <c r="H11" s="4" t="s">
        <v>287</v>
      </c>
      <c r="I11" s="6"/>
      <c r="J11" s="3">
        <v>300</v>
      </c>
      <c r="K11" s="3"/>
    </row>
    <row r="12" spans="1:12">
      <c r="A12" s="88">
        <v>44777</v>
      </c>
      <c r="B12" s="13" t="s">
        <v>273</v>
      </c>
      <c r="C12" s="11">
        <v>1186.8499999999999</v>
      </c>
      <c r="D12" s="10"/>
      <c r="E12" s="10"/>
      <c r="G12" s="88">
        <v>44816</v>
      </c>
      <c r="H12" s="4" t="s">
        <v>296</v>
      </c>
      <c r="I12" s="6">
        <v>4.5199999999999996</v>
      </c>
      <c r="J12" s="3"/>
      <c r="K12" s="3"/>
    </row>
    <row r="13" spans="1:12">
      <c r="A13" s="88">
        <v>44783</v>
      </c>
      <c r="B13" s="13" t="s">
        <v>272</v>
      </c>
      <c r="C13" s="11">
        <v>781.67</v>
      </c>
      <c r="D13" s="10"/>
      <c r="E13" s="10"/>
      <c r="G13" s="88">
        <v>44855</v>
      </c>
      <c r="H13" s="4" t="s">
        <v>311</v>
      </c>
      <c r="I13" s="6"/>
      <c r="J13" s="3">
        <v>4.5199999999999996</v>
      </c>
      <c r="K13" s="3"/>
    </row>
    <row r="14" spans="1:12">
      <c r="A14" s="88">
        <v>44812</v>
      </c>
      <c r="B14" s="13" t="s">
        <v>297</v>
      </c>
      <c r="C14" s="11">
        <v>1186.8499999999999</v>
      </c>
      <c r="D14" s="10"/>
      <c r="E14" s="10"/>
      <c r="F14" s="115"/>
      <c r="G14" s="113"/>
      <c r="H14" s="113"/>
      <c r="I14" s="114">
        <f>SUM(I5:I13)</f>
        <v>504.52</v>
      </c>
      <c r="J14" s="114">
        <f>SUM(J5:J13)</f>
        <v>504.52</v>
      </c>
      <c r="K14" s="114">
        <f>J14-I14</f>
        <v>0</v>
      </c>
      <c r="L14" s="115"/>
    </row>
    <row r="15" spans="1:12">
      <c r="A15" s="88">
        <v>44816</v>
      </c>
      <c r="B15" s="13" t="s">
        <v>298</v>
      </c>
      <c r="C15" s="11">
        <v>787.67</v>
      </c>
      <c r="D15" s="10"/>
      <c r="E15" s="10"/>
    </row>
    <row r="16" spans="1:12">
      <c r="A16" s="88">
        <v>44819</v>
      </c>
      <c r="B16" s="13" t="s">
        <v>295</v>
      </c>
      <c r="C16" s="11"/>
      <c r="D16" s="10">
        <v>1974.52</v>
      </c>
      <c r="E16" s="10"/>
    </row>
    <row r="17" spans="1:12">
      <c r="A17" s="88">
        <v>44848</v>
      </c>
      <c r="B17" s="4" t="s">
        <v>300</v>
      </c>
      <c r="C17" s="11"/>
      <c r="D17" s="10">
        <v>1362.78</v>
      </c>
      <c r="E17" s="10"/>
    </row>
    <row r="18" spans="1:12">
      <c r="A18" s="88">
        <v>44841</v>
      </c>
      <c r="B18" s="13" t="s">
        <v>306</v>
      </c>
      <c r="C18" s="11">
        <v>830.81</v>
      </c>
      <c r="D18" s="10"/>
      <c r="E18" s="10"/>
    </row>
    <row r="19" spans="1:12">
      <c r="A19" s="88">
        <v>44855</v>
      </c>
      <c r="B19" s="13" t="s">
        <v>309</v>
      </c>
      <c r="C19" s="11">
        <v>531.97</v>
      </c>
      <c r="D19" s="10"/>
      <c r="E19" s="10"/>
    </row>
    <row r="20" spans="1:12" s="115" customFormat="1">
      <c r="A20" s="113"/>
      <c r="B20" s="113"/>
      <c r="C20" s="114">
        <f>SUM(C5:C19)</f>
        <v>7236.86</v>
      </c>
      <c r="D20" s="114">
        <f>SUM(D5:D19)</f>
        <v>7236.86</v>
      </c>
      <c r="E20" s="114">
        <f>D20-C20</f>
        <v>0</v>
      </c>
      <c r="F20"/>
      <c r="G20"/>
      <c r="H20"/>
      <c r="I20"/>
      <c r="J20"/>
      <c r="K20"/>
      <c r="L20"/>
    </row>
  </sheetData>
  <mergeCells count="1">
    <mergeCell ref="B1:D1"/>
  </mergeCells>
  <phoneticPr fontId="2" type="noConversion"/>
  <hyperlinks>
    <hyperlink ref="A1" location="专职业务员往来账余额!A1" display="张微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22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46.125" customWidth="1"/>
    <col min="3" max="4" width="14.5" bestFit="1" customWidth="1"/>
    <col min="5" max="5" width="10.625" customWidth="1"/>
    <col min="6" max="6" width="9.25" bestFit="1" customWidth="1"/>
    <col min="7" max="7" width="13.875" customWidth="1"/>
    <col min="8" max="8" width="30.875" customWidth="1"/>
    <col min="9" max="11" width="11.625" customWidth="1"/>
  </cols>
  <sheetData>
    <row r="1" spans="1:11">
      <c r="A1" s="33" t="s">
        <v>165</v>
      </c>
      <c r="B1" s="175" t="s">
        <v>161</v>
      </c>
      <c r="C1" s="175"/>
      <c r="D1" s="175"/>
      <c r="E1" s="65">
        <f>E22+K22</f>
        <v>0</v>
      </c>
    </row>
    <row r="3" spans="1:11" ht="18.75">
      <c r="A3" s="22" t="s">
        <v>18</v>
      </c>
      <c r="B3" s="21"/>
      <c r="C3" s="20"/>
      <c r="D3" s="20"/>
      <c r="E3" s="20"/>
      <c r="G3" s="22" t="s">
        <v>13</v>
      </c>
      <c r="H3" s="21"/>
      <c r="I3" s="20"/>
      <c r="J3" s="20"/>
      <c r="K3" s="20"/>
    </row>
    <row r="4" spans="1:11" s="18" customFormat="1" ht="18.75">
      <c r="A4" s="19" t="s">
        <v>17</v>
      </c>
      <c r="B4" s="27" t="s">
        <v>16</v>
      </c>
      <c r="C4" s="19" t="s">
        <v>9</v>
      </c>
      <c r="D4" s="19" t="s">
        <v>8</v>
      </c>
      <c r="E4" s="19" t="s">
        <v>7</v>
      </c>
      <c r="G4" s="27" t="s">
        <v>11</v>
      </c>
      <c r="H4" s="27" t="s">
        <v>10</v>
      </c>
      <c r="I4" s="19" t="s">
        <v>9</v>
      </c>
      <c r="J4" s="19" t="s">
        <v>8</v>
      </c>
      <c r="K4" s="19" t="s">
        <v>7</v>
      </c>
    </row>
    <row r="5" spans="1:11">
      <c r="A5" s="88"/>
      <c r="B5" s="17" t="s">
        <v>15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</row>
    <row r="6" spans="1:11">
      <c r="A6" s="88">
        <v>44531</v>
      </c>
      <c r="B6" s="26" t="s">
        <v>242</v>
      </c>
      <c r="C6" s="11"/>
      <c r="D6" s="11">
        <v>3074.29</v>
      </c>
      <c r="E6" s="10"/>
      <c r="F6" s="9"/>
      <c r="G6" s="88"/>
      <c r="H6" s="4"/>
      <c r="I6" s="6"/>
      <c r="J6" s="6"/>
      <c r="K6" s="3"/>
    </row>
    <row r="7" spans="1:11">
      <c r="A7" s="88">
        <v>44562</v>
      </c>
      <c r="B7" s="13" t="s">
        <v>222</v>
      </c>
      <c r="C7" s="11"/>
      <c r="D7" s="11">
        <v>2454.5500000000002</v>
      </c>
      <c r="E7" s="10"/>
      <c r="F7" s="25"/>
      <c r="G7" s="88"/>
      <c r="H7" s="13"/>
      <c r="I7" s="11"/>
      <c r="J7" s="10"/>
      <c r="K7" s="10"/>
    </row>
    <row r="8" spans="1:11">
      <c r="A8" s="88">
        <v>44573</v>
      </c>
      <c r="B8" s="13" t="s">
        <v>23</v>
      </c>
      <c r="C8" s="11">
        <v>514.46</v>
      </c>
      <c r="D8" s="10"/>
      <c r="E8" s="10"/>
      <c r="F8" s="25"/>
      <c r="G8" s="88"/>
      <c r="H8" s="4"/>
      <c r="I8" s="6"/>
      <c r="J8" s="3"/>
      <c r="K8" s="3"/>
    </row>
    <row r="9" spans="1:11">
      <c r="A9" s="88">
        <v>44592.000497685185</v>
      </c>
      <c r="B9" s="13" t="s">
        <v>170</v>
      </c>
      <c r="C9" s="11">
        <v>2559.83</v>
      </c>
      <c r="D9" s="10"/>
      <c r="E9" s="10"/>
      <c r="F9" s="25"/>
      <c r="G9" s="88"/>
      <c r="H9" s="4"/>
      <c r="I9" s="6"/>
      <c r="J9" s="3"/>
      <c r="K9" s="3"/>
    </row>
    <row r="10" spans="1:11">
      <c r="A10" s="88">
        <v>44620.000497685185</v>
      </c>
      <c r="B10" s="13" t="s">
        <v>171</v>
      </c>
      <c r="C10" s="11">
        <v>2454.5500000000002</v>
      </c>
      <c r="D10" s="10"/>
      <c r="E10" s="10"/>
      <c r="F10" s="9"/>
      <c r="G10" s="88"/>
      <c r="H10" s="4"/>
      <c r="I10" s="6"/>
      <c r="J10" s="3"/>
      <c r="K10" s="3"/>
    </row>
    <row r="11" spans="1:11">
      <c r="A11" s="88">
        <v>44593</v>
      </c>
      <c r="B11" s="13" t="s">
        <v>243</v>
      </c>
      <c r="C11" s="11"/>
      <c r="D11" s="10">
        <v>2396.34</v>
      </c>
      <c r="E11" s="10"/>
      <c r="F11" s="25"/>
      <c r="G11" s="88"/>
      <c r="H11" s="4"/>
      <c r="I11" s="6"/>
      <c r="J11" s="3"/>
      <c r="K11" s="3"/>
    </row>
    <row r="12" spans="1:11">
      <c r="A12" s="88">
        <v>44651.000497685185</v>
      </c>
      <c r="B12" s="13" t="s">
        <v>172</v>
      </c>
      <c r="C12" s="11">
        <v>2396.34</v>
      </c>
      <c r="D12" s="10"/>
      <c r="E12" s="10"/>
      <c r="F12" s="9"/>
      <c r="G12" s="88"/>
      <c r="H12" s="4"/>
      <c r="I12" s="6"/>
      <c r="J12" s="3"/>
      <c r="K12" s="3"/>
    </row>
    <row r="13" spans="1:11">
      <c r="A13" s="88">
        <v>44621</v>
      </c>
      <c r="B13" s="13" t="s">
        <v>244</v>
      </c>
      <c r="C13" s="11"/>
      <c r="D13" s="10">
        <v>2250</v>
      </c>
      <c r="E13" s="10"/>
      <c r="F13" s="9"/>
      <c r="G13" s="88"/>
      <c r="H13" s="4"/>
      <c r="I13" s="6"/>
      <c r="J13" s="3"/>
      <c r="K13" s="3"/>
    </row>
    <row r="14" spans="1:11">
      <c r="A14" s="88">
        <v>44670.000497685185</v>
      </c>
      <c r="B14" s="13" t="s">
        <v>173</v>
      </c>
      <c r="C14" s="11">
        <v>2250</v>
      </c>
      <c r="D14" s="10"/>
      <c r="E14" s="10"/>
      <c r="F14" s="9"/>
      <c r="G14" s="88"/>
      <c r="H14" s="4"/>
      <c r="I14" s="6"/>
      <c r="J14" s="3"/>
      <c r="K14" s="3"/>
    </row>
    <row r="15" spans="1:11">
      <c r="A15" s="88">
        <v>44690</v>
      </c>
      <c r="B15" s="4" t="s">
        <v>245</v>
      </c>
      <c r="C15" s="11"/>
      <c r="D15" s="10">
        <v>2250</v>
      </c>
      <c r="E15" s="10"/>
      <c r="F15" s="9"/>
      <c r="G15" s="88"/>
      <c r="H15" s="4"/>
      <c r="I15" s="6"/>
      <c r="J15" s="3"/>
      <c r="K15" s="3"/>
    </row>
    <row r="16" spans="1:11">
      <c r="A16" s="88">
        <v>44687</v>
      </c>
      <c r="B16" s="13" t="s">
        <v>169</v>
      </c>
      <c r="C16" s="11">
        <v>1984.62</v>
      </c>
      <c r="D16" s="10"/>
      <c r="E16" s="10"/>
      <c r="F16" s="9"/>
      <c r="G16" s="88"/>
      <c r="H16" s="4"/>
      <c r="I16" s="6"/>
      <c r="J16" s="3"/>
      <c r="K16" s="3"/>
    </row>
    <row r="17" spans="1:11">
      <c r="A17" s="88">
        <v>44705</v>
      </c>
      <c r="B17" s="13" t="s">
        <v>168</v>
      </c>
      <c r="C17" s="11">
        <v>265.38</v>
      </c>
      <c r="D17" s="10"/>
      <c r="E17" s="10"/>
      <c r="F17" s="9"/>
      <c r="G17" s="88"/>
      <c r="H17" s="4"/>
      <c r="I17" s="6"/>
      <c r="J17" s="3"/>
      <c r="K17" s="3"/>
    </row>
    <row r="18" spans="1:11">
      <c r="A18" s="88">
        <v>44726</v>
      </c>
      <c r="B18" s="4" t="s">
        <v>246</v>
      </c>
      <c r="C18" s="11"/>
      <c r="D18" s="10">
        <v>2530</v>
      </c>
      <c r="E18" s="10"/>
      <c r="F18" s="9"/>
      <c r="G18" s="88"/>
      <c r="H18" s="4"/>
      <c r="I18" s="6"/>
      <c r="J18" s="3"/>
      <c r="K18" s="3"/>
    </row>
    <row r="19" spans="1:11">
      <c r="A19" s="88">
        <v>44741</v>
      </c>
      <c r="B19" s="13" t="s">
        <v>217</v>
      </c>
      <c r="C19" s="11">
        <v>2530</v>
      </c>
      <c r="D19" s="10"/>
      <c r="E19" s="10"/>
      <c r="F19" s="9"/>
      <c r="G19" s="88"/>
      <c r="H19" s="4"/>
      <c r="I19" s="6"/>
      <c r="J19" s="3"/>
      <c r="K19" s="3"/>
    </row>
    <row r="20" spans="1:11">
      <c r="A20" s="88">
        <v>44756</v>
      </c>
      <c r="B20" s="13" t="s">
        <v>247</v>
      </c>
      <c r="C20" s="11"/>
      <c r="D20" s="10">
        <v>2530</v>
      </c>
      <c r="E20" s="10"/>
      <c r="F20" s="9"/>
      <c r="G20" s="88"/>
      <c r="H20" s="4"/>
      <c r="I20" s="6"/>
      <c r="J20" s="3"/>
      <c r="K20" s="3"/>
    </row>
    <row r="21" spans="1:11">
      <c r="A21" s="88">
        <v>44746</v>
      </c>
      <c r="B21" s="13" t="s">
        <v>233</v>
      </c>
      <c r="C21" s="11">
        <v>2530</v>
      </c>
      <c r="D21" s="10"/>
      <c r="E21" s="10"/>
      <c r="F21" s="9"/>
      <c r="G21" s="88"/>
      <c r="H21" s="4"/>
      <c r="I21" s="6"/>
      <c r="J21" s="3"/>
      <c r="K21" s="3"/>
    </row>
    <row r="22" spans="1:11" s="115" customFormat="1">
      <c r="A22" s="113"/>
      <c r="B22" s="113"/>
      <c r="C22" s="114">
        <f>SUM(C5:C21)</f>
        <v>17485.18</v>
      </c>
      <c r="D22" s="114">
        <f>SUM(D5:D21)</f>
        <v>17485.18</v>
      </c>
      <c r="E22" s="114">
        <f>D22-C22</f>
        <v>0</v>
      </c>
      <c r="G22" s="113"/>
      <c r="H22" s="113"/>
      <c r="I22" s="114">
        <f>SUM(I5:I21)</f>
        <v>0</v>
      </c>
      <c r="J22" s="114">
        <f>SUM(J5:J21)</f>
        <v>0</v>
      </c>
      <c r="K22" s="114">
        <f>J22-I22</f>
        <v>0</v>
      </c>
    </row>
  </sheetData>
  <mergeCells count="1">
    <mergeCell ref="B1:D1"/>
  </mergeCells>
  <phoneticPr fontId="2" type="noConversion"/>
  <hyperlinks>
    <hyperlink ref="A1" location="专职业务员往来账余额!A1" display="江诗银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3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32.875" bestFit="1" customWidth="1"/>
    <col min="3" max="4" width="13.25" bestFit="1" customWidth="1"/>
    <col min="5" max="5" width="10.625" customWidth="1"/>
    <col min="6" max="6" width="9.25" bestFit="1" customWidth="1"/>
    <col min="7" max="7" width="10.75" customWidth="1"/>
    <col min="8" max="8" width="20.75" customWidth="1"/>
    <col min="9" max="11" width="11.5" customWidth="1"/>
  </cols>
  <sheetData>
    <row r="1" spans="1:11">
      <c r="A1" s="33" t="s">
        <v>183</v>
      </c>
      <c r="B1" s="175" t="s">
        <v>161</v>
      </c>
      <c r="C1" s="175"/>
      <c r="D1" s="175"/>
      <c r="E1" s="65">
        <f>E13+K13</f>
        <v>0</v>
      </c>
    </row>
    <row r="3" spans="1:11" ht="18.75">
      <c r="A3" s="22" t="s">
        <v>12</v>
      </c>
      <c r="B3" s="21"/>
      <c r="C3" s="20"/>
      <c r="D3" s="20"/>
      <c r="E3" s="20"/>
      <c r="G3" s="22" t="s">
        <v>13</v>
      </c>
      <c r="H3" s="21"/>
      <c r="I3" s="20"/>
      <c r="J3" s="20"/>
      <c r="K3" s="20"/>
    </row>
    <row r="4" spans="1:11" s="18" customFormat="1" ht="18.75">
      <c r="A4" s="27" t="s">
        <v>11</v>
      </c>
      <c r="B4" s="27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</row>
    <row r="5" spans="1:11">
      <c r="A5" s="88"/>
      <c r="B5" s="17" t="s">
        <v>6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</row>
    <row r="6" spans="1:11">
      <c r="A6" s="88">
        <v>44726</v>
      </c>
      <c r="B6" s="4" t="s">
        <v>240</v>
      </c>
      <c r="C6" s="6"/>
      <c r="D6" s="6">
        <v>346.41025641025647</v>
      </c>
      <c r="E6" s="3"/>
      <c r="F6" s="16"/>
      <c r="G6" s="88"/>
      <c r="H6" s="4"/>
      <c r="I6" s="3"/>
      <c r="J6" s="3"/>
      <c r="K6" s="3"/>
    </row>
    <row r="7" spans="1:11">
      <c r="A7" s="88">
        <v>44732</v>
      </c>
      <c r="B7" s="13" t="s">
        <v>185</v>
      </c>
      <c r="C7" s="11">
        <v>346.41025641025647</v>
      </c>
      <c r="D7" s="10"/>
      <c r="E7" s="10"/>
      <c r="F7" s="25"/>
      <c r="G7" s="88"/>
      <c r="H7" s="4"/>
      <c r="I7" s="6"/>
      <c r="J7" s="3"/>
      <c r="K7" s="3"/>
    </row>
    <row r="8" spans="1:11">
      <c r="A8" s="88">
        <v>44756</v>
      </c>
      <c r="B8" s="4" t="s">
        <v>241</v>
      </c>
      <c r="C8" s="6"/>
      <c r="D8" s="3">
        <v>2140.77</v>
      </c>
      <c r="E8" s="3"/>
      <c r="F8" s="16"/>
      <c r="G8" s="88"/>
      <c r="H8" s="4"/>
      <c r="I8" s="3"/>
      <c r="J8" s="3"/>
      <c r="K8" s="3"/>
    </row>
    <row r="9" spans="1:11">
      <c r="A9" s="88">
        <v>44748.000497685185</v>
      </c>
      <c r="B9" s="4" t="s">
        <v>229</v>
      </c>
      <c r="C9" s="6">
        <v>196.65</v>
      </c>
      <c r="D9" s="3"/>
      <c r="E9" s="3"/>
      <c r="G9" s="88"/>
      <c r="H9" s="4"/>
      <c r="I9" s="6"/>
      <c r="J9" s="3"/>
      <c r="K9" s="3"/>
    </row>
    <row r="10" spans="1:11">
      <c r="A10" s="88">
        <v>44753.000497685185</v>
      </c>
      <c r="B10" s="4" t="s">
        <v>230</v>
      </c>
      <c r="C10" s="6">
        <v>1944.12</v>
      </c>
      <c r="D10" s="3"/>
      <c r="E10" s="3"/>
      <c r="G10" s="88"/>
      <c r="H10" s="4"/>
      <c r="I10" s="3"/>
      <c r="J10" s="3"/>
      <c r="K10" s="3"/>
    </row>
    <row r="11" spans="1:11">
      <c r="A11" s="88">
        <v>44791</v>
      </c>
      <c r="B11" s="4" t="s">
        <v>269</v>
      </c>
      <c r="C11" s="6"/>
      <c r="D11" s="3">
        <v>2454</v>
      </c>
      <c r="E11" s="3"/>
      <c r="G11" s="88"/>
      <c r="H11" s="4"/>
      <c r="I11" s="6"/>
      <c r="J11" s="3"/>
      <c r="K11" s="3"/>
    </row>
    <row r="12" spans="1:11">
      <c r="A12" s="88">
        <v>44783</v>
      </c>
      <c r="B12" s="4" t="s">
        <v>270</v>
      </c>
      <c r="C12" s="6">
        <v>2454</v>
      </c>
      <c r="D12" s="3"/>
      <c r="E12" s="3"/>
      <c r="G12" s="88"/>
      <c r="H12" s="4"/>
      <c r="I12" s="6"/>
      <c r="J12" s="3"/>
      <c r="K12" s="3"/>
    </row>
    <row r="13" spans="1:11" s="115" customFormat="1">
      <c r="A13" s="113"/>
      <c r="B13" s="113"/>
      <c r="C13" s="114">
        <f>SUM(C5:C12)</f>
        <v>4941.1802564102563</v>
      </c>
      <c r="D13" s="114">
        <f>SUM(D5:D12)</f>
        <v>4941.1802564102563</v>
      </c>
      <c r="E13" s="114">
        <f>D13-C13</f>
        <v>0</v>
      </c>
      <c r="G13" s="113"/>
      <c r="H13" s="113"/>
      <c r="I13" s="114">
        <f>SUM(I5:I12)</f>
        <v>0</v>
      </c>
      <c r="J13" s="114">
        <f>SUM(J5:J12)</f>
        <v>0</v>
      </c>
      <c r="K13" s="114">
        <f>J13-I13</f>
        <v>0</v>
      </c>
    </row>
  </sheetData>
  <mergeCells count="1">
    <mergeCell ref="B1:D1"/>
  </mergeCells>
  <phoneticPr fontId="2" type="noConversion"/>
  <hyperlinks>
    <hyperlink ref="A1" location="专职业务员往来账余额!A1" display="周诒根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25"/>
  <sheetViews>
    <sheetView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43" customWidth="1"/>
    <col min="3" max="4" width="13.25" bestFit="1" customWidth="1"/>
    <col min="5" max="5" width="10.625" customWidth="1"/>
    <col min="6" max="6" width="9.25" bestFit="1" customWidth="1"/>
    <col min="7" max="7" width="11.875" bestFit="1" customWidth="1"/>
    <col min="8" max="8" width="48" bestFit="1" customWidth="1"/>
    <col min="9" max="10" width="14.5" bestFit="1" customWidth="1"/>
    <col min="11" max="11" width="10.625" customWidth="1"/>
  </cols>
  <sheetData>
    <row r="1" spans="1:12">
      <c r="A1" s="33" t="s">
        <v>162</v>
      </c>
      <c r="B1" s="175" t="s">
        <v>189</v>
      </c>
      <c r="C1" s="175"/>
      <c r="D1" s="175"/>
      <c r="E1" s="65">
        <f>E10+K25</f>
        <v>0</v>
      </c>
    </row>
    <row r="3" spans="1:12" ht="18.75">
      <c r="A3" s="22" t="s">
        <v>13</v>
      </c>
      <c r="B3" s="21"/>
      <c r="C3" s="20"/>
      <c r="D3" s="20"/>
      <c r="E3" s="20"/>
      <c r="G3" s="22" t="s">
        <v>12</v>
      </c>
      <c r="H3" s="21"/>
      <c r="I3" s="20"/>
      <c r="J3" s="20"/>
      <c r="K3" s="20"/>
    </row>
    <row r="4" spans="1:12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</row>
    <row r="5" spans="1:12">
      <c r="A5" s="88"/>
      <c r="B5" s="17" t="s">
        <v>6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</row>
    <row r="6" spans="1:12">
      <c r="A6" s="88">
        <v>44491</v>
      </c>
      <c r="B6" s="4" t="s">
        <v>5</v>
      </c>
      <c r="C6" s="6">
        <v>700</v>
      </c>
      <c r="D6" s="3"/>
      <c r="E6" s="3"/>
      <c r="F6" s="16"/>
      <c r="G6" s="88">
        <v>44470</v>
      </c>
      <c r="H6" s="4" t="s">
        <v>148</v>
      </c>
      <c r="I6" s="6"/>
      <c r="J6" s="3">
        <v>644.54999999999995</v>
      </c>
      <c r="K6" s="3"/>
    </row>
    <row r="7" spans="1:12">
      <c r="A7" s="88">
        <v>44533</v>
      </c>
      <c r="B7" s="4" t="s">
        <v>4</v>
      </c>
      <c r="C7" s="6"/>
      <c r="D7" s="3">
        <v>700</v>
      </c>
      <c r="E7" s="3"/>
      <c r="F7" s="16"/>
      <c r="G7" s="88">
        <v>44515</v>
      </c>
      <c r="H7" s="13" t="s">
        <v>157</v>
      </c>
      <c r="I7" s="11">
        <v>644.54999999999995</v>
      </c>
      <c r="J7" s="10"/>
      <c r="K7" s="10"/>
    </row>
    <row r="8" spans="1:12">
      <c r="A8" s="88">
        <v>44560</v>
      </c>
      <c r="B8" s="4" t="s">
        <v>3</v>
      </c>
      <c r="C8" s="6">
        <v>1700</v>
      </c>
      <c r="D8" s="3"/>
      <c r="E8" s="3"/>
      <c r="F8" s="16"/>
      <c r="G8" s="88">
        <v>44501</v>
      </c>
      <c r="H8" s="13" t="s">
        <v>149</v>
      </c>
      <c r="I8" s="11"/>
      <c r="J8" s="10">
        <v>2510</v>
      </c>
      <c r="K8" s="10"/>
    </row>
    <row r="9" spans="1:12" ht="27">
      <c r="A9" s="88">
        <v>44658</v>
      </c>
      <c r="B9" s="14" t="s">
        <v>2</v>
      </c>
      <c r="C9" s="6"/>
      <c r="D9" s="3">
        <v>1700</v>
      </c>
      <c r="E9" s="3"/>
      <c r="G9" s="88">
        <v>44533</v>
      </c>
      <c r="H9" s="13" t="s">
        <v>150</v>
      </c>
      <c r="I9" s="11">
        <v>2510</v>
      </c>
      <c r="J9" s="10"/>
      <c r="K9" s="10"/>
      <c r="L9" s="9"/>
    </row>
    <row r="10" spans="1:12">
      <c r="A10" s="113"/>
      <c r="B10" s="113"/>
      <c r="C10" s="114">
        <f>SUM(C5:C9)</f>
        <v>2400</v>
      </c>
      <c r="D10" s="114">
        <f>SUM(D5:D9)</f>
        <v>2400</v>
      </c>
      <c r="E10" s="114">
        <f>D10-C10</f>
        <v>0</v>
      </c>
      <c r="F10" s="115"/>
      <c r="G10" s="88">
        <v>44531</v>
      </c>
      <c r="H10" s="13" t="s">
        <v>155</v>
      </c>
      <c r="I10" s="11"/>
      <c r="J10" s="10">
        <v>2550</v>
      </c>
      <c r="K10" s="10"/>
      <c r="L10" s="9"/>
    </row>
    <row r="11" spans="1:12">
      <c r="G11" s="88">
        <v>44571</v>
      </c>
      <c r="H11" s="13" t="s">
        <v>156</v>
      </c>
      <c r="I11" s="11">
        <v>850</v>
      </c>
      <c r="J11" s="10"/>
      <c r="K11" s="10"/>
      <c r="L11" s="9"/>
    </row>
    <row r="12" spans="1:12">
      <c r="G12" s="88">
        <v>44562</v>
      </c>
      <c r="H12" s="13" t="s">
        <v>158</v>
      </c>
      <c r="I12" s="11"/>
      <c r="J12" s="10">
        <v>2560</v>
      </c>
      <c r="K12" s="10"/>
      <c r="L12" s="9"/>
    </row>
    <row r="13" spans="1:12">
      <c r="G13" s="88">
        <v>44597</v>
      </c>
      <c r="H13" s="13" t="s">
        <v>159</v>
      </c>
      <c r="I13" s="11">
        <v>2560</v>
      </c>
      <c r="J13" s="10"/>
      <c r="K13" s="10"/>
      <c r="L13" s="9"/>
    </row>
    <row r="14" spans="1:12">
      <c r="G14" s="88">
        <v>44593</v>
      </c>
      <c r="H14" s="13" t="s">
        <v>151</v>
      </c>
      <c r="I14" s="11"/>
      <c r="J14" s="10">
        <v>2440</v>
      </c>
      <c r="K14" s="10"/>
      <c r="L14" s="9"/>
    </row>
    <row r="15" spans="1:12">
      <c r="G15" s="88">
        <v>44623</v>
      </c>
      <c r="H15" s="13" t="s">
        <v>152</v>
      </c>
      <c r="I15" s="11">
        <v>2440</v>
      </c>
      <c r="J15" s="10"/>
      <c r="K15" s="10"/>
      <c r="L15" s="9"/>
    </row>
    <row r="16" spans="1:12">
      <c r="G16" s="88">
        <v>44621</v>
      </c>
      <c r="H16" s="13" t="s">
        <v>153</v>
      </c>
      <c r="I16" s="11"/>
      <c r="J16" s="10">
        <v>2420</v>
      </c>
      <c r="K16" s="10"/>
      <c r="L16" s="9"/>
    </row>
    <row r="17" spans="1:12">
      <c r="G17" s="88">
        <v>44657.000497685185</v>
      </c>
      <c r="H17" s="13" t="s">
        <v>154</v>
      </c>
      <c r="I17" s="11">
        <v>1500</v>
      </c>
      <c r="J17" s="10"/>
      <c r="K17" s="10"/>
      <c r="L17" s="9"/>
    </row>
    <row r="18" spans="1:12" ht="27">
      <c r="G18" s="88">
        <v>44658.000497685185</v>
      </c>
      <c r="H18" s="12" t="s">
        <v>0</v>
      </c>
      <c r="I18" s="11">
        <v>1700</v>
      </c>
      <c r="J18" s="10"/>
      <c r="K18" s="10"/>
      <c r="L18" s="9"/>
    </row>
    <row r="19" spans="1:12">
      <c r="G19" s="88">
        <v>44658.000497685185</v>
      </c>
      <c r="H19" s="13" t="s">
        <v>160</v>
      </c>
      <c r="I19" s="11">
        <v>920</v>
      </c>
      <c r="J19" s="10"/>
      <c r="K19" s="10"/>
    </row>
    <row r="20" spans="1:12">
      <c r="G20" s="88">
        <v>44690</v>
      </c>
      <c r="H20" s="13" t="s">
        <v>136</v>
      </c>
      <c r="I20" s="11"/>
      <c r="J20" s="10">
        <v>2420</v>
      </c>
      <c r="K20" s="10"/>
    </row>
    <row r="21" spans="1:12">
      <c r="G21" s="88">
        <v>44726</v>
      </c>
      <c r="H21" s="13" t="s">
        <v>137</v>
      </c>
      <c r="I21" s="11"/>
      <c r="J21" s="10">
        <v>2140.77</v>
      </c>
      <c r="K21" s="10"/>
    </row>
    <row r="22" spans="1:12">
      <c r="G22" s="88">
        <v>44727.000497685185</v>
      </c>
      <c r="H22" s="13" t="s">
        <v>179</v>
      </c>
      <c r="I22" s="11">
        <v>1446.19</v>
      </c>
      <c r="J22" s="10"/>
      <c r="K22" s="10"/>
    </row>
    <row r="23" spans="1:12">
      <c r="G23" s="88">
        <v>44803</v>
      </c>
      <c r="H23" s="13" t="s">
        <v>288</v>
      </c>
      <c r="I23" s="11"/>
      <c r="J23" s="10">
        <v>734.89</v>
      </c>
      <c r="K23" s="10"/>
    </row>
    <row r="24" spans="1:12">
      <c r="G24" s="88">
        <v>44803</v>
      </c>
      <c r="H24" s="13" t="s">
        <v>289</v>
      </c>
      <c r="I24" s="11">
        <v>3849.4699999999993</v>
      </c>
      <c r="J24" s="10"/>
      <c r="K24" s="10"/>
    </row>
    <row r="25" spans="1:12" s="115" customFormat="1">
      <c r="A25"/>
      <c r="B25"/>
      <c r="C25"/>
      <c r="D25"/>
      <c r="E25"/>
      <c r="F25"/>
      <c r="G25" s="113"/>
      <c r="H25" s="113"/>
      <c r="I25" s="114">
        <f>SUM(I5:I24)</f>
        <v>18420.21</v>
      </c>
      <c r="J25" s="114">
        <f>SUM(J5:J24)</f>
        <v>18420.21</v>
      </c>
      <c r="K25" s="114">
        <f>J25-I25</f>
        <v>0</v>
      </c>
    </row>
  </sheetData>
  <mergeCells count="1">
    <mergeCell ref="B1:D1"/>
  </mergeCells>
  <phoneticPr fontId="2" type="noConversion"/>
  <hyperlinks>
    <hyperlink ref="A1" location="专职业务员往来账余额!A1" display="范李兵"/>
  </hyperlink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22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36.5" bestFit="1" customWidth="1"/>
    <col min="3" max="4" width="13.25" bestFit="1" customWidth="1"/>
    <col min="5" max="5" width="10.625" customWidth="1"/>
    <col min="6" max="6" width="9.25" bestFit="1" customWidth="1"/>
  </cols>
  <sheetData>
    <row r="1" spans="1:6">
      <c r="A1" s="33" t="s">
        <v>166</v>
      </c>
      <c r="B1" s="175" t="s">
        <v>161</v>
      </c>
      <c r="C1" s="175"/>
      <c r="D1" s="175"/>
      <c r="E1" s="65">
        <f>E12</f>
        <v>0</v>
      </c>
    </row>
    <row r="3" spans="1:6" ht="18.75">
      <c r="A3" s="22" t="s">
        <v>18</v>
      </c>
      <c r="B3" s="21"/>
      <c r="C3" s="20"/>
      <c r="D3" s="20"/>
      <c r="E3" s="20"/>
    </row>
    <row r="4" spans="1:6" s="18" customFormat="1" ht="18.75">
      <c r="A4" s="27" t="s">
        <v>17</v>
      </c>
      <c r="B4" s="27" t="s">
        <v>16</v>
      </c>
      <c r="C4" s="19" t="s">
        <v>9</v>
      </c>
      <c r="D4" s="19" t="s">
        <v>8</v>
      </c>
      <c r="E4" s="19" t="s">
        <v>7</v>
      </c>
    </row>
    <row r="5" spans="1:6">
      <c r="A5" s="88"/>
      <c r="B5" s="17" t="s">
        <v>15</v>
      </c>
      <c r="C5" s="6">
        <v>0</v>
      </c>
      <c r="D5" s="3">
        <v>0</v>
      </c>
      <c r="E5" s="3"/>
    </row>
    <row r="6" spans="1:6">
      <c r="A6" s="88">
        <v>44621</v>
      </c>
      <c r="B6" s="4" t="s">
        <v>223</v>
      </c>
      <c r="C6" s="6"/>
      <c r="D6" s="6">
        <v>1796.5384615384614</v>
      </c>
      <c r="E6" s="3"/>
      <c r="F6" s="16"/>
    </row>
    <row r="7" spans="1:6">
      <c r="A7" s="88">
        <v>44670.000497685185</v>
      </c>
      <c r="B7" s="13" t="s">
        <v>174</v>
      </c>
      <c r="C7" s="11">
        <v>1796.5384615384614</v>
      </c>
      <c r="D7" s="10"/>
      <c r="E7" s="10"/>
      <c r="F7" s="25"/>
    </row>
    <row r="8" spans="1:6">
      <c r="A8" s="88">
        <v>44690</v>
      </c>
      <c r="B8" s="4" t="s">
        <v>224</v>
      </c>
      <c r="C8" s="6"/>
      <c r="D8" s="3">
        <v>2250</v>
      </c>
      <c r="E8" s="3"/>
      <c r="F8" s="16"/>
    </row>
    <row r="9" spans="1:6">
      <c r="A9" s="88">
        <v>44701</v>
      </c>
      <c r="B9" s="4" t="s">
        <v>175</v>
      </c>
      <c r="C9" s="6">
        <v>2250</v>
      </c>
      <c r="D9" s="3"/>
      <c r="E9" s="3"/>
    </row>
    <row r="10" spans="1:6">
      <c r="A10" s="88">
        <v>44726</v>
      </c>
      <c r="B10" s="4" t="s">
        <v>225</v>
      </c>
      <c r="C10" s="6"/>
      <c r="D10" s="3">
        <v>1157.69</v>
      </c>
      <c r="E10" s="3"/>
    </row>
    <row r="11" spans="1:6">
      <c r="A11" s="88">
        <v>44741</v>
      </c>
      <c r="B11" s="4" t="s">
        <v>218</v>
      </c>
      <c r="C11" s="6">
        <v>1157.69</v>
      </c>
      <c r="D11" s="3"/>
      <c r="E11" s="3"/>
    </row>
    <row r="12" spans="1:6" s="115" customFormat="1">
      <c r="A12" s="113"/>
      <c r="B12" s="113"/>
      <c r="C12" s="114">
        <f>SUM(C5:C11)</f>
        <v>5204.2284615384615</v>
      </c>
      <c r="D12" s="114">
        <f>SUM(D5:D11)</f>
        <v>5204.2284615384615</v>
      </c>
      <c r="E12" s="114">
        <f>D12-C12</f>
        <v>0</v>
      </c>
    </row>
    <row r="13" spans="1:6" s="115" customFormat="1"/>
    <row r="14" spans="1:6" s="115" customFormat="1"/>
    <row r="15" spans="1:6" s="115" customFormat="1"/>
    <row r="16" spans="1:6" s="115" customFormat="1"/>
    <row r="17" s="115" customFormat="1"/>
    <row r="18" s="115" customFormat="1"/>
    <row r="19" s="115" customFormat="1"/>
    <row r="20" s="115" customFormat="1"/>
    <row r="21" s="115" customFormat="1"/>
    <row r="22" s="115" customFormat="1"/>
  </sheetData>
  <mergeCells count="1">
    <mergeCell ref="B1:D1"/>
  </mergeCells>
  <phoneticPr fontId="2" type="noConversion"/>
  <hyperlinks>
    <hyperlink ref="A1" location="专职业务员往来账余额!A1" display="尉振宇"/>
  </hyperlink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17"/>
  <sheetViews>
    <sheetView workbookViewId="0">
      <pane ySplit="4" topLeftCell="A5" activePane="bottomLeft" state="frozen"/>
      <selection activeCell="G4" sqref="G4"/>
      <selection pane="bottomLeft" activeCell="H45" sqref="H45"/>
    </sheetView>
  </sheetViews>
  <sheetFormatPr defaultRowHeight="13.5"/>
  <cols>
    <col min="1" max="1" width="12.625" customWidth="1"/>
    <col min="2" max="2" width="44.625" customWidth="1"/>
    <col min="3" max="4" width="13.25" bestFit="1" customWidth="1"/>
    <col min="5" max="5" width="10.625" customWidth="1"/>
    <col min="6" max="6" width="9.25" bestFit="1" customWidth="1"/>
    <col min="7" max="7" width="11.875" bestFit="1" customWidth="1"/>
    <col min="8" max="8" width="55.875" customWidth="1"/>
    <col min="9" max="10" width="13.25" bestFit="1" customWidth="1"/>
    <col min="11" max="11" width="10.625" customWidth="1"/>
  </cols>
  <sheetData>
    <row r="1" spans="1:11">
      <c r="A1" s="33" t="s">
        <v>191</v>
      </c>
      <c r="B1" s="175" t="s">
        <v>161</v>
      </c>
      <c r="C1" s="175"/>
      <c r="D1" s="175"/>
      <c r="E1" s="28">
        <f>E16+K17</f>
        <v>0</v>
      </c>
    </row>
    <row r="3" spans="1:11" ht="18.75">
      <c r="A3" s="22" t="s">
        <v>46</v>
      </c>
      <c r="B3" s="21"/>
      <c r="C3" s="20"/>
      <c r="D3" s="20"/>
      <c r="E3" s="20"/>
      <c r="G3" s="22" t="s">
        <v>45</v>
      </c>
      <c r="H3" s="21"/>
      <c r="I3" s="20"/>
      <c r="J3" s="20"/>
      <c r="K3" s="20"/>
    </row>
    <row r="4" spans="1:11" s="18" customFormat="1" ht="18.75">
      <c r="A4" s="19" t="s">
        <v>44</v>
      </c>
      <c r="B4" s="19" t="s">
        <v>43</v>
      </c>
      <c r="C4" s="19" t="s">
        <v>9</v>
      </c>
      <c r="D4" s="19" t="s">
        <v>8</v>
      </c>
      <c r="E4" s="19" t="s">
        <v>7</v>
      </c>
      <c r="G4" s="19" t="s">
        <v>44</v>
      </c>
      <c r="H4" s="19" t="s">
        <v>43</v>
      </c>
      <c r="I4" s="19" t="s">
        <v>9</v>
      </c>
      <c r="J4" s="19" t="s">
        <v>8</v>
      </c>
      <c r="K4" s="19" t="s">
        <v>7</v>
      </c>
    </row>
    <row r="5" spans="1:11">
      <c r="A5" s="88"/>
      <c r="B5" s="17" t="s">
        <v>42</v>
      </c>
      <c r="C5" s="6">
        <v>0</v>
      </c>
      <c r="D5" s="3">
        <v>0</v>
      </c>
      <c r="E5" s="3"/>
      <c r="G5" s="88"/>
      <c r="H5" s="17" t="s">
        <v>42</v>
      </c>
      <c r="I5" s="6">
        <v>0</v>
      </c>
      <c r="J5" s="3">
        <v>0</v>
      </c>
      <c r="K5" s="3"/>
    </row>
    <row r="6" spans="1:11">
      <c r="A6" s="88">
        <v>44323</v>
      </c>
      <c r="B6" s="4" t="s">
        <v>41</v>
      </c>
      <c r="C6" s="6">
        <v>1000</v>
      </c>
      <c r="D6" s="3"/>
      <c r="E6" s="3"/>
      <c r="F6" s="16"/>
      <c r="G6" s="88">
        <v>44317</v>
      </c>
      <c r="H6" s="4" t="s">
        <v>40</v>
      </c>
      <c r="I6" s="6"/>
      <c r="J6" s="3">
        <v>1500</v>
      </c>
      <c r="K6" s="3"/>
    </row>
    <row r="7" spans="1:11">
      <c r="A7" s="88">
        <v>44336</v>
      </c>
      <c r="B7" s="4" t="s">
        <v>39</v>
      </c>
      <c r="C7" s="6">
        <v>300</v>
      </c>
      <c r="D7" s="3"/>
      <c r="E7" s="3"/>
      <c r="F7" s="16"/>
      <c r="G7" s="88">
        <v>44354</v>
      </c>
      <c r="H7" s="4" t="s">
        <v>38</v>
      </c>
      <c r="I7" s="6">
        <v>1118.24</v>
      </c>
      <c r="J7" s="3"/>
      <c r="K7" s="3"/>
    </row>
    <row r="8" spans="1:11">
      <c r="A8" s="88">
        <v>44355</v>
      </c>
      <c r="B8" s="4" t="s">
        <v>37</v>
      </c>
      <c r="C8" s="6"/>
      <c r="D8" s="3">
        <v>300</v>
      </c>
      <c r="E8" s="3"/>
      <c r="F8" s="16"/>
      <c r="G8" s="88">
        <v>44355</v>
      </c>
      <c r="H8" s="4" t="s">
        <v>35</v>
      </c>
      <c r="I8" s="6">
        <v>81.760000000000005</v>
      </c>
      <c r="J8" s="3"/>
      <c r="K8" s="3"/>
    </row>
    <row r="9" spans="1:11">
      <c r="A9" s="88">
        <v>44362</v>
      </c>
      <c r="B9" s="4" t="s">
        <v>36</v>
      </c>
      <c r="C9" s="6">
        <v>1500</v>
      </c>
      <c r="D9" s="3"/>
      <c r="E9" s="3"/>
      <c r="G9" s="88">
        <v>44355</v>
      </c>
      <c r="H9" s="4" t="s">
        <v>35</v>
      </c>
      <c r="I9" s="6">
        <v>300</v>
      </c>
      <c r="J9" s="3"/>
      <c r="K9" s="3"/>
    </row>
    <row r="10" spans="1:11">
      <c r="A10" s="88">
        <v>44377.000497685185</v>
      </c>
      <c r="B10" s="4" t="s">
        <v>34</v>
      </c>
      <c r="C10" s="6">
        <v>300</v>
      </c>
      <c r="D10" s="3"/>
      <c r="E10" s="3"/>
      <c r="G10" s="88">
        <v>44713</v>
      </c>
      <c r="H10" s="4" t="s">
        <v>33</v>
      </c>
      <c r="I10" s="6"/>
      <c r="J10" s="3">
        <v>1500</v>
      </c>
      <c r="K10" s="3"/>
    </row>
    <row r="11" spans="1:11">
      <c r="A11" s="88">
        <v>44406</v>
      </c>
      <c r="B11" s="4" t="s">
        <v>32</v>
      </c>
      <c r="C11" s="6"/>
      <c r="D11" s="3">
        <v>300</v>
      </c>
      <c r="E11" s="3"/>
      <c r="G11" s="88">
        <v>44378</v>
      </c>
      <c r="H11" s="4" t="s">
        <v>31</v>
      </c>
      <c r="I11" s="6"/>
      <c r="J11" s="3">
        <v>288.73</v>
      </c>
      <c r="K11" s="3"/>
    </row>
    <row r="12" spans="1:11">
      <c r="A12" s="88">
        <v>44409.000497685185</v>
      </c>
      <c r="B12" s="4" t="s">
        <v>30</v>
      </c>
      <c r="C12" s="6"/>
      <c r="D12" s="3">
        <v>1000</v>
      </c>
      <c r="E12" s="3"/>
      <c r="G12" s="88">
        <v>44409.000497685185</v>
      </c>
      <c r="H12" s="4" t="s">
        <v>30</v>
      </c>
      <c r="I12" s="6">
        <v>650</v>
      </c>
      <c r="J12" s="3"/>
      <c r="K12" s="3"/>
    </row>
    <row r="13" spans="1:11">
      <c r="A13" s="88">
        <v>44412</v>
      </c>
      <c r="B13" s="4" t="s">
        <v>29</v>
      </c>
      <c r="C13" s="6"/>
      <c r="D13" s="3">
        <v>1000</v>
      </c>
      <c r="E13" s="3"/>
      <c r="G13" s="88">
        <v>44423.000497685185</v>
      </c>
      <c r="H13" s="4" t="s">
        <v>28</v>
      </c>
      <c r="I13" s="6"/>
      <c r="J13" s="3">
        <v>1000</v>
      </c>
      <c r="K13" s="3"/>
    </row>
    <row r="14" spans="1:11">
      <c r="A14" s="88">
        <v>44423.000497685185</v>
      </c>
      <c r="B14" s="4" t="s">
        <v>28</v>
      </c>
      <c r="C14" s="6">
        <v>1000</v>
      </c>
      <c r="D14" s="3"/>
      <c r="E14" s="3"/>
      <c r="G14" s="88">
        <v>44439.000497685185</v>
      </c>
      <c r="H14" s="4" t="s">
        <v>27</v>
      </c>
      <c r="I14" s="6">
        <v>288.73</v>
      </c>
      <c r="J14" s="3"/>
      <c r="K14" s="3"/>
    </row>
    <row r="15" spans="1:11">
      <c r="A15" s="88">
        <v>44428</v>
      </c>
      <c r="B15" s="4" t="s">
        <v>26</v>
      </c>
      <c r="C15" s="6"/>
      <c r="D15" s="3">
        <v>1500</v>
      </c>
      <c r="E15" s="3"/>
      <c r="G15" s="88">
        <v>44439.000497685185</v>
      </c>
      <c r="H15" s="4" t="s">
        <v>25</v>
      </c>
      <c r="I15" s="6">
        <v>350</v>
      </c>
      <c r="J15" s="3"/>
      <c r="K15" s="3"/>
    </row>
    <row r="16" spans="1:11">
      <c r="A16" s="2"/>
      <c r="B16" s="1"/>
      <c r="C16" s="114">
        <f>SUM(C5:C15)</f>
        <v>4100</v>
      </c>
      <c r="D16" s="114">
        <f>SUM(D5:D15)</f>
        <v>4100</v>
      </c>
      <c r="E16" s="114">
        <f>D16-C16</f>
        <v>0</v>
      </c>
      <c r="G16" s="88">
        <v>44439.000497685185</v>
      </c>
      <c r="H16" s="4" t="s">
        <v>24</v>
      </c>
      <c r="I16" s="6">
        <v>1500</v>
      </c>
      <c r="J16" s="3"/>
      <c r="K16" s="3"/>
    </row>
    <row r="17" spans="7:11">
      <c r="G17" s="2"/>
      <c r="H17" s="1"/>
      <c r="I17" s="114">
        <f>SUM(I5:I16)</f>
        <v>4288.7299999999996</v>
      </c>
      <c r="J17" s="114">
        <f>SUM(J5:J16)</f>
        <v>4288.7299999999996</v>
      </c>
      <c r="K17" s="114">
        <f>J17-I17</f>
        <v>0</v>
      </c>
    </row>
  </sheetData>
  <mergeCells count="1">
    <mergeCell ref="B1:D1"/>
  </mergeCells>
  <phoneticPr fontId="2" type="noConversion"/>
  <hyperlinks>
    <hyperlink ref="A1" location="专职业务员往来账余额!A1" display="董志勤"/>
  </hyperlink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0"/>
  <sheetViews>
    <sheetView workbookViewId="0">
      <pane ySplit="4" topLeftCell="A5" activePane="bottomLeft" state="frozen"/>
      <selection activeCell="G4" sqref="G4"/>
      <selection pane="bottomLeft" activeCell="B1" sqref="B1:D1"/>
    </sheetView>
  </sheetViews>
  <sheetFormatPr defaultRowHeight="13.5"/>
  <cols>
    <col min="1" max="1" width="12.625" customWidth="1"/>
    <col min="2" max="2" width="47.75" customWidth="1"/>
    <col min="3" max="5" width="10.625" customWidth="1"/>
    <col min="6" max="6" width="9.25" bestFit="1" customWidth="1"/>
  </cols>
  <sheetData>
    <row r="1" spans="1:7">
      <c r="A1" s="33" t="s">
        <v>193</v>
      </c>
      <c r="B1" s="175" t="s">
        <v>161</v>
      </c>
      <c r="C1" s="175"/>
      <c r="D1" s="175"/>
      <c r="E1" s="65">
        <f>E10</f>
        <v>0</v>
      </c>
    </row>
    <row r="3" spans="1:7" ht="18.75">
      <c r="A3" s="22" t="s">
        <v>12</v>
      </c>
      <c r="B3" s="21"/>
      <c r="C3" s="20"/>
      <c r="D3" s="20"/>
      <c r="E3" s="20"/>
    </row>
    <row r="4" spans="1:7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</row>
    <row r="5" spans="1:7">
      <c r="A5" s="88"/>
      <c r="B5" s="26" t="s">
        <v>6</v>
      </c>
      <c r="C5" s="11">
        <v>0</v>
      </c>
      <c r="D5" s="10">
        <v>0</v>
      </c>
      <c r="E5" s="10"/>
    </row>
    <row r="6" spans="1:7">
      <c r="A6" s="88">
        <v>44348</v>
      </c>
      <c r="B6" s="13" t="s">
        <v>50</v>
      </c>
      <c r="C6" s="11"/>
      <c r="D6" s="10">
        <v>260</v>
      </c>
      <c r="E6" s="10"/>
      <c r="F6" s="16"/>
      <c r="G6" s="16"/>
    </row>
    <row r="7" spans="1:7">
      <c r="A7" s="88">
        <v>44378</v>
      </c>
      <c r="B7" s="13" t="s">
        <v>49</v>
      </c>
      <c r="C7" s="11"/>
      <c r="D7" s="10">
        <v>415</v>
      </c>
      <c r="E7" s="10"/>
      <c r="F7" s="16"/>
      <c r="G7" s="16"/>
    </row>
    <row r="8" spans="1:7">
      <c r="A8" s="88">
        <v>44386</v>
      </c>
      <c r="B8" s="13" t="s">
        <v>48</v>
      </c>
      <c r="C8" s="11">
        <v>260</v>
      </c>
      <c r="D8" s="10"/>
      <c r="E8" s="10"/>
      <c r="F8" s="16"/>
      <c r="G8" s="16"/>
    </row>
    <row r="9" spans="1:7">
      <c r="A9" s="88">
        <v>44392</v>
      </c>
      <c r="B9" s="4" t="s">
        <v>47</v>
      </c>
      <c r="C9" s="6">
        <v>415</v>
      </c>
      <c r="D9" s="3"/>
      <c r="E9" s="3"/>
      <c r="F9" s="16"/>
      <c r="G9" s="16"/>
    </row>
    <row r="10" spans="1:7">
      <c r="A10" s="2"/>
      <c r="B10" s="1"/>
      <c r="C10" s="114">
        <f>SUM(C5:C9)</f>
        <v>675</v>
      </c>
      <c r="D10" s="114">
        <f>SUM(D5:D9)</f>
        <v>675</v>
      </c>
      <c r="E10" s="114">
        <f>D10-C10</f>
        <v>0</v>
      </c>
    </row>
  </sheetData>
  <mergeCells count="1">
    <mergeCell ref="B1:D1"/>
  </mergeCells>
  <phoneticPr fontId="2" type="noConversion"/>
  <hyperlinks>
    <hyperlink ref="A1" location="专职业务员往来账余额!A1" display="阮蒙蒙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36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29.125" bestFit="1" customWidth="1"/>
    <col min="3" max="4" width="13.25" bestFit="1" customWidth="1"/>
    <col min="5" max="5" width="10.625" customWidth="1"/>
    <col min="6" max="6" width="9.25" bestFit="1" customWidth="1"/>
    <col min="7" max="7" width="11.875" bestFit="1" customWidth="1"/>
    <col min="8" max="8" width="53.375" bestFit="1" customWidth="1"/>
    <col min="9" max="10" width="14.5" bestFit="1" customWidth="1"/>
    <col min="11" max="11" width="10.625" customWidth="1"/>
    <col min="12" max="12" width="9.25" bestFit="1" customWidth="1"/>
  </cols>
  <sheetData>
    <row r="1" spans="1:11">
      <c r="A1" s="33" t="s">
        <v>194</v>
      </c>
      <c r="B1" s="175" t="s">
        <v>161</v>
      </c>
      <c r="C1" s="175"/>
      <c r="D1" s="175"/>
      <c r="E1" s="65">
        <f>E18+K36</f>
        <v>0</v>
      </c>
    </row>
    <row r="3" spans="1:11" ht="18.75">
      <c r="A3" s="22" t="s">
        <v>13</v>
      </c>
      <c r="B3" s="21"/>
      <c r="C3" s="20"/>
      <c r="D3" s="20"/>
      <c r="E3" s="20"/>
      <c r="G3" s="22" t="s">
        <v>12</v>
      </c>
      <c r="H3" s="21"/>
      <c r="I3" s="20"/>
      <c r="J3" s="20"/>
      <c r="K3" s="20"/>
    </row>
    <row r="4" spans="1:11" s="18" customFormat="1" ht="18.75">
      <c r="A4" s="19" t="s">
        <v>11</v>
      </c>
      <c r="B4" s="19" t="s">
        <v>10</v>
      </c>
      <c r="C4" s="19" t="s">
        <v>9</v>
      </c>
      <c r="D4" s="19" t="s">
        <v>8</v>
      </c>
      <c r="E4" s="19" t="s">
        <v>7</v>
      </c>
      <c r="G4" s="19" t="s">
        <v>11</v>
      </c>
      <c r="H4" s="19" t="s">
        <v>10</v>
      </c>
      <c r="I4" s="19" t="s">
        <v>9</v>
      </c>
      <c r="J4" s="19" t="s">
        <v>8</v>
      </c>
      <c r="K4" s="19" t="s">
        <v>7</v>
      </c>
    </row>
    <row r="5" spans="1:11">
      <c r="A5" s="88"/>
      <c r="B5" s="17" t="s">
        <v>6</v>
      </c>
      <c r="C5" s="6">
        <v>0</v>
      </c>
      <c r="D5" s="3">
        <v>0</v>
      </c>
      <c r="E5" s="3"/>
      <c r="G5" s="88"/>
      <c r="H5" s="17" t="s">
        <v>6</v>
      </c>
      <c r="I5" s="6">
        <v>0</v>
      </c>
      <c r="J5" s="3">
        <v>0</v>
      </c>
      <c r="K5" s="3"/>
    </row>
    <row r="6" spans="1:11">
      <c r="A6" s="88">
        <v>44300</v>
      </c>
      <c r="B6" s="4" t="s">
        <v>89</v>
      </c>
      <c r="C6" s="6">
        <v>3000</v>
      </c>
      <c r="D6" s="3">
        <v>0</v>
      </c>
      <c r="E6" s="3"/>
      <c r="F6" s="16"/>
      <c r="G6" s="88">
        <v>44075</v>
      </c>
      <c r="H6" s="17" t="s">
        <v>88</v>
      </c>
      <c r="I6" s="6"/>
      <c r="J6" s="3">
        <v>850</v>
      </c>
      <c r="K6" s="3"/>
    </row>
    <row r="7" spans="1:11">
      <c r="A7" s="88">
        <v>44305</v>
      </c>
      <c r="B7" s="4" t="s">
        <v>87</v>
      </c>
      <c r="C7" s="6">
        <v>0</v>
      </c>
      <c r="D7" s="3">
        <v>1000</v>
      </c>
      <c r="E7" s="3"/>
      <c r="F7" s="16"/>
      <c r="G7" s="88">
        <v>44111</v>
      </c>
      <c r="H7" s="4" t="s">
        <v>86</v>
      </c>
      <c r="I7" s="6">
        <v>850</v>
      </c>
      <c r="J7" s="3"/>
      <c r="K7" s="3"/>
    </row>
    <row r="8" spans="1:11">
      <c r="A8" s="88">
        <v>44306</v>
      </c>
      <c r="B8" s="4" t="s">
        <v>85</v>
      </c>
      <c r="C8" s="6">
        <v>0</v>
      </c>
      <c r="D8" s="3">
        <v>1500</v>
      </c>
      <c r="E8" s="3"/>
      <c r="F8" s="16"/>
      <c r="G8" s="88">
        <v>44105</v>
      </c>
      <c r="H8" s="17" t="s">
        <v>84</v>
      </c>
      <c r="I8" s="6"/>
      <c r="J8" s="3">
        <v>1412.3</v>
      </c>
      <c r="K8" s="3"/>
    </row>
    <row r="9" spans="1:11">
      <c r="A9" s="88">
        <v>44308</v>
      </c>
      <c r="B9" s="4" t="s">
        <v>83</v>
      </c>
      <c r="C9" s="6">
        <v>0</v>
      </c>
      <c r="D9" s="3">
        <v>500</v>
      </c>
      <c r="E9" s="3"/>
      <c r="F9" s="16"/>
      <c r="G9" s="88">
        <v>44144</v>
      </c>
      <c r="H9" s="13" t="s">
        <v>82</v>
      </c>
      <c r="I9" s="11">
        <v>1412.3</v>
      </c>
      <c r="J9" s="10"/>
      <c r="K9" s="10"/>
    </row>
    <row r="10" spans="1:11">
      <c r="A10" s="88">
        <v>44321</v>
      </c>
      <c r="B10" s="4" t="s">
        <v>81</v>
      </c>
      <c r="C10" s="6">
        <v>200</v>
      </c>
      <c r="D10" s="3">
        <v>0</v>
      </c>
      <c r="E10" s="3"/>
      <c r="F10" s="16"/>
      <c r="G10" s="88">
        <v>44136</v>
      </c>
      <c r="H10" s="13" t="s">
        <v>80</v>
      </c>
      <c r="I10" s="11"/>
      <c r="J10" s="10">
        <v>1125</v>
      </c>
      <c r="K10" s="10"/>
    </row>
    <row r="11" spans="1:11">
      <c r="A11" s="88">
        <v>44323</v>
      </c>
      <c r="B11" s="4" t="s">
        <v>79</v>
      </c>
      <c r="C11" s="6">
        <v>0</v>
      </c>
      <c r="D11" s="3">
        <v>200</v>
      </c>
      <c r="E11" s="3"/>
      <c r="F11" s="16"/>
      <c r="G11" s="88">
        <v>44196.000497685185</v>
      </c>
      <c r="H11" s="13" t="s">
        <v>78</v>
      </c>
      <c r="I11" s="11">
        <v>1125</v>
      </c>
      <c r="J11" s="10"/>
      <c r="K11" s="10"/>
    </row>
    <row r="12" spans="1:11">
      <c r="A12" s="88">
        <v>44333</v>
      </c>
      <c r="B12" s="4" t="s">
        <v>77</v>
      </c>
      <c r="C12" s="6">
        <v>1000</v>
      </c>
      <c r="D12" s="3">
        <v>0</v>
      </c>
      <c r="E12" s="3"/>
      <c r="G12" s="88">
        <v>44166</v>
      </c>
      <c r="H12" s="13" t="s">
        <v>76</v>
      </c>
      <c r="I12" s="11"/>
      <c r="J12" s="10">
        <v>481.4</v>
      </c>
      <c r="K12" s="10"/>
    </row>
    <row r="13" spans="1:11">
      <c r="A13" s="88">
        <v>44340</v>
      </c>
      <c r="B13" s="4" t="s">
        <v>75</v>
      </c>
      <c r="C13" s="6">
        <v>0</v>
      </c>
      <c r="D13" s="3">
        <v>1000</v>
      </c>
      <c r="E13" s="3"/>
      <c r="G13" s="88">
        <v>44227.000497685185</v>
      </c>
      <c r="H13" s="13" t="s">
        <v>74</v>
      </c>
      <c r="I13" s="11">
        <v>481.4</v>
      </c>
      <c r="J13" s="10"/>
      <c r="K13" s="10"/>
    </row>
    <row r="14" spans="1:11">
      <c r="A14" s="88">
        <v>44389</v>
      </c>
      <c r="B14" s="4" t="s">
        <v>73</v>
      </c>
      <c r="C14" s="6">
        <v>1000</v>
      </c>
      <c r="D14" s="3">
        <v>0</v>
      </c>
      <c r="E14" s="3"/>
      <c r="G14" s="88">
        <v>44197</v>
      </c>
      <c r="H14" s="13" t="s">
        <v>72</v>
      </c>
      <c r="I14" s="11"/>
      <c r="J14" s="10">
        <v>462.20499999999998</v>
      </c>
      <c r="K14" s="10"/>
    </row>
    <row r="15" spans="1:11">
      <c r="A15" s="88">
        <v>44393</v>
      </c>
      <c r="B15" s="4" t="s">
        <v>71</v>
      </c>
      <c r="C15" s="6">
        <v>0</v>
      </c>
      <c r="D15" s="3">
        <v>1000</v>
      </c>
      <c r="E15" s="3"/>
      <c r="G15" s="88">
        <v>44255.000497685185</v>
      </c>
      <c r="H15" s="13" t="s">
        <v>70</v>
      </c>
      <c r="I15" s="11">
        <v>462.21</v>
      </c>
      <c r="J15" s="10"/>
      <c r="K15" s="10"/>
    </row>
    <row r="16" spans="1:11">
      <c r="A16" s="88">
        <v>44403</v>
      </c>
      <c r="B16" s="4" t="s">
        <v>69</v>
      </c>
      <c r="C16" s="6">
        <v>500</v>
      </c>
      <c r="D16" s="3">
        <v>0</v>
      </c>
      <c r="E16" s="3"/>
      <c r="G16" s="88">
        <v>44228</v>
      </c>
      <c r="H16" s="13" t="s">
        <v>68</v>
      </c>
      <c r="I16" s="11"/>
      <c r="J16" s="10">
        <v>750</v>
      </c>
      <c r="K16" s="10"/>
    </row>
    <row r="17" spans="1:11">
      <c r="A17" s="88">
        <v>44406</v>
      </c>
      <c r="B17" s="4" t="s">
        <v>67</v>
      </c>
      <c r="C17" s="6">
        <v>0</v>
      </c>
      <c r="D17" s="3">
        <v>500</v>
      </c>
      <c r="E17" s="3"/>
      <c r="G17" s="88">
        <v>44286.000497685185</v>
      </c>
      <c r="H17" s="13" t="s">
        <v>135</v>
      </c>
      <c r="I17" s="11">
        <v>740</v>
      </c>
      <c r="J17" s="10"/>
      <c r="K17" s="10"/>
    </row>
    <row r="18" spans="1:11">
      <c r="A18" s="2"/>
      <c r="B18" s="1"/>
      <c r="C18" s="114">
        <f>SUM(C5:C17)</f>
        <v>5700</v>
      </c>
      <c r="D18" s="114">
        <f>SUM(D5:D17)</f>
        <v>5700</v>
      </c>
      <c r="E18" s="114">
        <f>D18-C18</f>
        <v>0</v>
      </c>
      <c r="G18" s="88">
        <v>44256</v>
      </c>
      <c r="H18" s="13" t="s">
        <v>66</v>
      </c>
      <c r="I18" s="11"/>
      <c r="J18" s="10">
        <v>669.76400000000001</v>
      </c>
      <c r="K18" s="10"/>
    </row>
    <row r="19" spans="1:11">
      <c r="G19" s="88">
        <v>44316.000497685185</v>
      </c>
      <c r="H19" s="13" t="s">
        <v>65</v>
      </c>
      <c r="I19" s="11">
        <v>669.76</v>
      </c>
      <c r="J19" s="10"/>
      <c r="K19" s="10"/>
    </row>
    <row r="20" spans="1:11">
      <c r="G20" s="88">
        <v>44287</v>
      </c>
      <c r="H20" s="13" t="s">
        <v>64</v>
      </c>
      <c r="I20" s="11"/>
      <c r="J20" s="10">
        <v>1733.36</v>
      </c>
      <c r="K20" s="10"/>
    </row>
    <row r="21" spans="1:11">
      <c r="G21" s="88">
        <v>44347.000497685185</v>
      </c>
      <c r="H21" s="13" t="s">
        <v>63</v>
      </c>
      <c r="I21" s="11">
        <v>529.13</v>
      </c>
      <c r="J21" s="10"/>
      <c r="K21" s="10"/>
    </row>
    <row r="22" spans="1:11">
      <c r="G22" s="88">
        <v>44347.000497685185</v>
      </c>
      <c r="H22" s="13" t="s">
        <v>63</v>
      </c>
      <c r="I22" s="11">
        <v>1204.23</v>
      </c>
      <c r="J22" s="10"/>
      <c r="K22" s="10"/>
    </row>
    <row r="23" spans="1:11">
      <c r="G23" s="88">
        <v>44317</v>
      </c>
      <c r="H23" s="13" t="s">
        <v>62</v>
      </c>
      <c r="I23" s="11"/>
      <c r="J23" s="10">
        <v>1900.01</v>
      </c>
      <c r="K23" s="10"/>
    </row>
    <row r="24" spans="1:11">
      <c r="G24" s="88">
        <v>44377.000497685185</v>
      </c>
      <c r="H24" s="13" t="s">
        <v>61</v>
      </c>
      <c r="I24" s="11">
        <v>695.78</v>
      </c>
      <c r="J24" s="10"/>
      <c r="K24" s="10"/>
    </row>
    <row r="25" spans="1:11">
      <c r="G25" s="88">
        <v>44377.000497685185</v>
      </c>
      <c r="H25" s="13" t="s">
        <v>60</v>
      </c>
      <c r="I25" s="11">
        <v>1204.23</v>
      </c>
      <c r="J25" s="10"/>
      <c r="K25" s="10"/>
    </row>
    <row r="26" spans="1:11">
      <c r="G26" s="88">
        <v>44348</v>
      </c>
      <c r="H26" s="13" t="s">
        <v>59</v>
      </c>
      <c r="I26" s="11"/>
      <c r="J26" s="10">
        <v>2233.36</v>
      </c>
      <c r="K26" s="10"/>
    </row>
    <row r="27" spans="1:11">
      <c r="G27" s="88">
        <v>44408.000497685185</v>
      </c>
      <c r="H27" s="13" t="s">
        <v>58</v>
      </c>
      <c r="I27" s="11">
        <v>1231.0899999999999</v>
      </c>
      <c r="J27" s="10"/>
      <c r="K27" s="10"/>
    </row>
    <row r="28" spans="1:11">
      <c r="G28" s="88">
        <v>44408.000497685185</v>
      </c>
      <c r="H28" s="13" t="s">
        <v>57</v>
      </c>
      <c r="I28" s="11">
        <v>1002.27</v>
      </c>
      <c r="J28" s="10"/>
      <c r="K28" s="10"/>
    </row>
    <row r="29" spans="1:11">
      <c r="G29" s="88">
        <v>44378</v>
      </c>
      <c r="H29" s="13" t="s">
        <v>56</v>
      </c>
      <c r="I29" s="11"/>
      <c r="J29" s="10">
        <v>2000</v>
      </c>
      <c r="K29" s="10"/>
    </row>
    <row r="30" spans="1:11">
      <c r="G30" s="88">
        <v>44439.000497685185</v>
      </c>
      <c r="H30" s="13" t="s">
        <v>55</v>
      </c>
      <c r="I30" s="11">
        <v>1231.0899999999999</v>
      </c>
      <c r="J30" s="10"/>
      <c r="K30" s="10"/>
    </row>
    <row r="31" spans="1:11">
      <c r="G31" s="88">
        <v>44439.000497685185</v>
      </c>
      <c r="H31" s="13" t="s">
        <v>54</v>
      </c>
      <c r="I31" s="11">
        <v>768.91</v>
      </c>
      <c r="J31" s="10"/>
      <c r="K31" s="10"/>
    </row>
    <row r="32" spans="1:11">
      <c r="G32" s="88">
        <v>44409</v>
      </c>
      <c r="H32" s="13" t="s">
        <v>53</v>
      </c>
      <c r="I32" s="11"/>
      <c r="J32" s="10">
        <v>1587.5</v>
      </c>
      <c r="K32" s="10"/>
    </row>
    <row r="33" spans="7:11">
      <c r="G33" s="88">
        <v>44469.000497685185</v>
      </c>
      <c r="H33" s="13" t="s">
        <v>52</v>
      </c>
      <c r="I33" s="11">
        <v>868.8</v>
      </c>
      <c r="J33" s="10"/>
      <c r="K33" s="10"/>
    </row>
    <row r="34" spans="7:11">
      <c r="G34" s="88">
        <v>44469.000497685185</v>
      </c>
      <c r="H34" s="13" t="s">
        <v>51</v>
      </c>
      <c r="I34" s="11">
        <v>718.7</v>
      </c>
      <c r="J34" s="10"/>
      <c r="K34" s="10"/>
    </row>
    <row r="35" spans="7:11">
      <c r="G35" s="88">
        <v>44764</v>
      </c>
      <c r="H35" s="13" t="s">
        <v>256</v>
      </c>
      <c r="I35" s="11">
        <v>9.9989999999997963</v>
      </c>
      <c r="J35" s="10"/>
      <c r="K35" s="10"/>
    </row>
    <row r="36" spans="7:11">
      <c r="G36" s="2"/>
      <c r="H36" s="1"/>
      <c r="I36" s="114">
        <f>SUM(I5:I35)</f>
        <v>15204.899000000001</v>
      </c>
      <c r="J36" s="114">
        <f>SUM(J5:J35)</f>
        <v>15204.899000000001</v>
      </c>
      <c r="K36" s="114">
        <f>J36-I36</f>
        <v>0</v>
      </c>
    </row>
  </sheetData>
  <mergeCells count="1">
    <mergeCell ref="B1:D1"/>
  </mergeCells>
  <phoneticPr fontId="2" type="noConversion"/>
  <hyperlinks>
    <hyperlink ref="A1" location="专职业务员往来账余额!A1" display="李辰洲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9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34.125" customWidth="1"/>
    <col min="3" max="5" width="10.625" customWidth="1"/>
    <col min="6" max="6" width="9.25" bestFit="1" customWidth="1"/>
  </cols>
  <sheetData>
    <row r="1" spans="1:6">
      <c r="A1" s="33" t="s">
        <v>195</v>
      </c>
      <c r="B1" s="175" t="s">
        <v>161</v>
      </c>
      <c r="C1" s="175"/>
      <c r="D1" s="175"/>
      <c r="E1" s="28">
        <f>E9</f>
        <v>0</v>
      </c>
    </row>
    <row r="3" spans="1:6" ht="18.75">
      <c r="A3" s="22" t="s">
        <v>18</v>
      </c>
      <c r="B3" s="21"/>
      <c r="C3" s="20"/>
      <c r="D3" s="20"/>
      <c r="E3" s="20"/>
    </row>
    <row r="4" spans="1:6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6">
      <c r="A5" s="88"/>
      <c r="B5" s="17" t="s">
        <v>15</v>
      </c>
      <c r="C5" s="6">
        <v>0</v>
      </c>
      <c r="D5" s="3">
        <v>0</v>
      </c>
      <c r="E5" s="3"/>
    </row>
    <row r="6" spans="1:6">
      <c r="A6" s="88">
        <v>44440</v>
      </c>
      <c r="B6" s="4" t="s">
        <v>91</v>
      </c>
      <c r="C6" s="6"/>
      <c r="D6" s="3">
        <v>190</v>
      </c>
      <c r="E6" s="3"/>
      <c r="F6" s="16"/>
    </row>
    <row r="7" spans="1:6">
      <c r="A7" s="88">
        <v>44470</v>
      </c>
      <c r="B7" s="4" t="s">
        <v>90</v>
      </c>
      <c r="C7" s="6"/>
      <c r="D7" s="3">
        <v>130</v>
      </c>
      <c r="E7" s="3"/>
      <c r="F7" s="16"/>
    </row>
    <row r="8" spans="1:6">
      <c r="A8" s="88">
        <v>44764</v>
      </c>
      <c r="B8" s="4" t="s">
        <v>257</v>
      </c>
      <c r="C8" s="6">
        <v>320</v>
      </c>
      <c r="D8" s="3"/>
      <c r="E8" s="3"/>
      <c r="F8" s="16"/>
    </row>
    <row r="9" spans="1:6">
      <c r="A9" s="113"/>
      <c r="B9" s="113"/>
      <c r="C9" s="114">
        <f>SUM(C5:C8)</f>
        <v>320</v>
      </c>
      <c r="D9" s="114">
        <f>SUM(D5:D8)</f>
        <v>320</v>
      </c>
      <c r="E9" s="114">
        <f>D9-C9</f>
        <v>0</v>
      </c>
    </row>
  </sheetData>
  <mergeCells count="1">
    <mergeCell ref="B1:D1"/>
  </mergeCells>
  <phoneticPr fontId="2" type="noConversion"/>
  <hyperlinks>
    <hyperlink ref="A1" location="专职业务员往来账余额!A1" display="林铭金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20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44.625" customWidth="1"/>
    <col min="3" max="4" width="13.25" bestFit="1" customWidth="1"/>
    <col min="5" max="5" width="10.625" customWidth="1"/>
    <col min="6" max="6" width="9.25" bestFit="1" customWidth="1"/>
  </cols>
  <sheetData>
    <row r="1" spans="1:6">
      <c r="A1" s="33" t="s">
        <v>213</v>
      </c>
      <c r="B1" s="175" t="s">
        <v>161</v>
      </c>
      <c r="C1" s="175"/>
      <c r="D1" s="175"/>
      <c r="E1" s="28">
        <f>E18</f>
        <v>0</v>
      </c>
    </row>
    <row r="3" spans="1:6" ht="18.75">
      <c r="A3" s="22" t="s">
        <v>18</v>
      </c>
      <c r="B3" s="21"/>
      <c r="C3" s="20"/>
      <c r="D3" s="20"/>
      <c r="E3" s="20"/>
    </row>
    <row r="4" spans="1:6" s="18" customFormat="1" ht="18.75">
      <c r="A4" s="22" t="s">
        <v>18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6">
      <c r="A5" s="88"/>
      <c r="B5" s="17" t="s">
        <v>15</v>
      </c>
      <c r="C5" s="6">
        <v>0</v>
      </c>
      <c r="D5" s="3">
        <v>0</v>
      </c>
      <c r="E5" s="3"/>
    </row>
    <row r="6" spans="1:6">
      <c r="A6" s="88">
        <v>44440</v>
      </c>
      <c r="B6" s="4" t="s">
        <v>91</v>
      </c>
      <c r="C6" s="6"/>
      <c r="D6" s="3">
        <v>780</v>
      </c>
      <c r="E6" s="3"/>
      <c r="F6" s="16"/>
    </row>
    <row r="7" spans="1:6">
      <c r="A7" s="88">
        <v>44474</v>
      </c>
      <c r="B7" s="4" t="s">
        <v>101</v>
      </c>
      <c r="C7" s="6">
        <v>185.79</v>
      </c>
      <c r="D7" s="3"/>
      <c r="E7" s="3"/>
      <c r="F7" s="16"/>
    </row>
    <row r="8" spans="1:6">
      <c r="A8" s="88">
        <v>44480</v>
      </c>
      <c r="B8" s="4" t="s">
        <v>100</v>
      </c>
      <c r="C8" s="6">
        <v>594.21</v>
      </c>
      <c r="D8" s="3"/>
      <c r="E8" s="3"/>
      <c r="F8" s="16"/>
    </row>
    <row r="9" spans="1:6">
      <c r="A9" s="88">
        <v>44470</v>
      </c>
      <c r="B9" s="4" t="s">
        <v>99</v>
      </c>
      <c r="C9" s="6"/>
      <c r="D9" s="3">
        <v>2080</v>
      </c>
      <c r="E9" s="3"/>
      <c r="F9" s="16"/>
    </row>
    <row r="10" spans="1:6">
      <c r="A10" s="88">
        <v>44508</v>
      </c>
      <c r="B10" s="4" t="s">
        <v>98</v>
      </c>
      <c r="C10" s="6">
        <v>309.64</v>
      </c>
      <c r="D10" s="3"/>
      <c r="E10" s="3"/>
      <c r="F10" s="16"/>
    </row>
    <row r="11" spans="1:6">
      <c r="A11" s="88">
        <v>44512</v>
      </c>
      <c r="B11" s="4" t="s">
        <v>97</v>
      </c>
      <c r="C11" s="6">
        <v>1770.36</v>
      </c>
      <c r="D11" s="3"/>
      <c r="E11" s="3"/>
      <c r="F11" s="16"/>
    </row>
    <row r="12" spans="1:6">
      <c r="A12" s="88">
        <v>44501</v>
      </c>
      <c r="B12" s="13" t="s">
        <v>96</v>
      </c>
      <c r="C12" s="11"/>
      <c r="D12" s="10">
        <v>2120</v>
      </c>
      <c r="E12" s="3"/>
      <c r="F12" s="16"/>
    </row>
    <row r="13" spans="1:6">
      <c r="A13" s="88">
        <v>44537</v>
      </c>
      <c r="B13" s="13" t="s">
        <v>95</v>
      </c>
      <c r="C13" s="11">
        <v>303.11</v>
      </c>
      <c r="D13" s="10"/>
      <c r="E13" s="3"/>
      <c r="F13" s="16"/>
    </row>
    <row r="14" spans="1:6">
      <c r="A14" s="88">
        <v>44531</v>
      </c>
      <c r="B14" s="4" t="s">
        <v>1</v>
      </c>
      <c r="C14" s="6"/>
      <c r="D14" s="3">
        <v>1388.33</v>
      </c>
      <c r="E14" s="3"/>
      <c r="F14" s="16"/>
    </row>
    <row r="15" spans="1:6">
      <c r="A15" s="88">
        <v>44558</v>
      </c>
      <c r="B15" s="13" t="s">
        <v>94</v>
      </c>
      <c r="C15" s="11">
        <v>1216.57</v>
      </c>
      <c r="D15" s="10"/>
      <c r="E15" s="10"/>
    </row>
    <row r="16" spans="1:6">
      <c r="A16" s="88">
        <v>44543</v>
      </c>
      <c r="B16" s="13" t="s">
        <v>93</v>
      </c>
      <c r="C16" s="11">
        <v>1816.89</v>
      </c>
      <c r="D16" s="10"/>
      <c r="E16" s="10"/>
    </row>
    <row r="17" spans="1:5">
      <c r="A17" s="88">
        <v>44571</v>
      </c>
      <c r="B17" s="4" t="s">
        <v>92</v>
      </c>
      <c r="C17" s="6">
        <v>171.76</v>
      </c>
      <c r="D17" s="3"/>
      <c r="E17" s="3"/>
    </row>
    <row r="18" spans="1:5" s="115" customFormat="1">
      <c r="A18" s="113"/>
      <c r="B18" s="113"/>
      <c r="C18" s="114">
        <f>SUM(C5:C17)</f>
        <v>6368.3300000000008</v>
      </c>
      <c r="D18" s="114">
        <f>SUM(D5:D17)</f>
        <v>6368.33</v>
      </c>
      <c r="E18" s="114">
        <f>D18-C18</f>
        <v>0</v>
      </c>
    </row>
    <row r="19" spans="1:5" s="115" customFormat="1"/>
    <row r="20" spans="1:5" s="115" customFormat="1"/>
  </sheetData>
  <mergeCells count="1">
    <mergeCell ref="B1:D1"/>
  </mergeCells>
  <phoneticPr fontId="2" type="noConversion"/>
  <hyperlinks>
    <hyperlink ref="A1" location="专职业务员往来账余额!A1" display="郑晶品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16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44.625" customWidth="1"/>
    <col min="3" max="4" width="13.25" bestFit="1" customWidth="1"/>
    <col min="5" max="5" width="10.625" customWidth="1"/>
    <col min="6" max="6" width="9.25" bestFit="1" customWidth="1"/>
  </cols>
  <sheetData>
    <row r="1" spans="1:6">
      <c r="A1" s="33" t="s">
        <v>196</v>
      </c>
      <c r="B1" s="175" t="s">
        <v>161</v>
      </c>
      <c r="C1" s="175"/>
      <c r="D1" s="175"/>
      <c r="E1" s="28">
        <f>E13</f>
        <v>0</v>
      </c>
    </row>
    <row r="3" spans="1:6" ht="18.75">
      <c r="A3" s="22" t="s">
        <v>18</v>
      </c>
      <c r="B3" s="21"/>
      <c r="C3" s="20"/>
      <c r="D3" s="20"/>
      <c r="E3" s="20"/>
    </row>
    <row r="4" spans="1:6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6">
      <c r="A5" s="88"/>
      <c r="B5" s="17" t="s">
        <v>15</v>
      </c>
      <c r="C5" s="6">
        <v>0</v>
      </c>
      <c r="D5" s="3">
        <v>0</v>
      </c>
      <c r="E5" s="3"/>
    </row>
    <row r="6" spans="1:6">
      <c r="A6" s="88">
        <v>44470</v>
      </c>
      <c r="B6" s="4" t="s">
        <v>99</v>
      </c>
      <c r="C6" s="6"/>
      <c r="D6" s="3">
        <v>416.24</v>
      </c>
      <c r="E6" s="3"/>
      <c r="F6" s="16"/>
    </row>
    <row r="7" spans="1:6">
      <c r="A7" s="88">
        <v>44509</v>
      </c>
      <c r="B7" s="4" t="s">
        <v>105</v>
      </c>
      <c r="C7" s="6">
        <v>577.71</v>
      </c>
      <c r="D7" s="3"/>
      <c r="E7" s="3"/>
      <c r="F7" s="16"/>
    </row>
    <row r="8" spans="1:6">
      <c r="A8" s="88">
        <v>44501</v>
      </c>
      <c r="B8" s="4" t="s">
        <v>96</v>
      </c>
      <c r="C8" s="6"/>
      <c r="D8" s="3">
        <v>2182.29</v>
      </c>
      <c r="E8" s="3"/>
      <c r="F8" s="16"/>
    </row>
    <row r="9" spans="1:6">
      <c r="A9" s="88">
        <v>44533</v>
      </c>
      <c r="B9" s="4" t="s">
        <v>104</v>
      </c>
      <c r="C9" s="6">
        <v>809.07</v>
      </c>
      <c r="D9" s="3"/>
      <c r="E9" s="3"/>
      <c r="F9" s="16"/>
    </row>
    <row r="10" spans="1:6">
      <c r="A10" s="88">
        <v>44537</v>
      </c>
      <c r="B10" s="4" t="s">
        <v>103</v>
      </c>
      <c r="C10" s="6">
        <v>1211.75</v>
      </c>
      <c r="D10" s="3"/>
      <c r="E10" s="3"/>
      <c r="F10" s="16"/>
    </row>
    <row r="11" spans="1:6">
      <c r="A11" s="88">
        <v>44531</v>
      </c>
      <c r="B11" s="4" t="s">
        <v>1</v>
      </c>
      <c r="C11" s="6"/>
      <c r="D11" s="3">
        <v>1290.95</v>
      </c>
      <c r="E11" s="3"/>
      <c r="F11" s="16"/>
    </row>
    <row r="12" spans="1:6">
      <c r="A12" s="88">
        <v>44560</v>
      </c>
      <c r="B12" s="4" t="s">
        <v>102</v>
      </c>
      <c r="C12" s="6">
        <v>1290.95</v>
      </c>
      <c r="D12" s="3"/>
      <c r="E12" s="3"/>
      <c r="F12" s="16"/>
    </row>
    <row r="13" spans="1:6" s="115" customFormat="1">
      <c r="A13" s="113"/>
      <c r="B13" s="113"/>
      <c r="C13" s="114">
        <f>SUM(C5:C12)</f>
        <v>3889.4800000000005</v>
      </c>
      <c r="D13" s="114">
        <f>SUM(D5:D12)</f>
        <v>3889.4799999999996</v>
      </c>
      <c r="E13" s="114">
        <f>D13-C13</f>
        <v>0</v>
      </c>
    </row>
    <row r="14" spans="1:6" s="115" customFormat="1"/>
    <row r="15" spans="1:6" s="115" customFormat="1"/>
    <row r="16" spans="1:6" s="115" customFormat="1"/>
  </sheetData>
  <mergeCells count="1">
    <mergeCell ref="B1:D1"/>
  </mergeCells>
  <phoneticPr fontId="2" type="noConversion"/>
  <hyperlinks>
    <hyperlink ref="A1" location="专职业务员往来账余额!A1" display="朱禹豪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7"/>
  <sheetViews>
    <sheetView workbookViewId="0">
      <pane ySplit="4" topLeftCell="A5" activePane="bottomLeft" state="frozen"/>
      <selection activeCell="G4" sqref="G4"/>
      <selection pane="bottomLeft" activeCell="B1" sqref="B1:D1"/>
    </sheetView>
  </sheetViews>
  <sheetFormatPr defaultRowHeight="13.5"/>
  <cols>
    <col min="1" max="1" width="12.625" customWidth="1"/>
    <col min="2" max="2" width="44.625" customWidth="1"/>
    <col min="3" max="5" width="10.625" customWidth="1"/>
    <col min="6" max="6" width="9.25" bestFit="1" customWidth="1"/>
  </cols>
  <sheetData>
    <row r="1" spans="1:7">
      <c r="A1" s="33" t="s">
        <v>197</v>
      </c>
      <c r="B1" s="175" t="s">
        <v>161</v>
      </c>
      <c r="C1" s="175"/>
      <c r="D1" s="175"/>
      <c r="E1" s="65">
        <f>E10</f>
        <v>0</v>
      </c>
    </row>
    <row r="3" spans="1:7" ht="18.75">
      <c r="A3" s="22" t="s">
        <v>18</v>
      </c>
      <c r="B3" s="21"/>
      <c r="C3" s="20"/>
      <c r="D3" s="20"/>
      <c r="E3" s="20"/>
    </row>
    <row r="4" spans="1:7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7">
      <c r="A5" s="88"/>
      <c r="B5" s="17" t="s">
        <v>15</v>
      </c>
      <c r="C5" s="6">
        <v>0</v>
      </c>
      <c r="D5" s="3">
        <v>0</v>
      </c>
      <c r="E5" s="3"/>
    </row>
    <row r="6" spans="1:7">
      <c r="A6" s="88">
        <v>44501</v>
      </c>
      <c r="B6" s="13" t="s">
        <v>96</v>
      </c>
      <c r="C6" s="11"/>
      <c r="D6" s="10">
        <v>365</v>
      </c>
      <c r="E6" s="10"/>
      <c r="F6" s="25"/>
      <c r="G6" s="9"/>
    </row>
    <row r="7" spans="1:7">
      <c r="A7" s="88">
        <v>44531</v>
      </c>
      <c r="B7" s="13" t="s">
        <v>1</v>
      </c>
      <c r="C7" s="11"/>
      <c r="D7" s="10">
        <v>592.71</v>
      </c>
      <c r="E7" s="10"/>
      <c r="F7" s="25"/>
      <c r="G7" s="9"/>
    </row>
    <row r="8" spans="1:7">
      <c r="A8" s="88">
        <v>44537</v>
      </c>
      <c r="B8" s="13" t="s">
        <v>107</v>
      </c>
      <c r="C8" s="11">
        <v>80.8</v>
      </c>
      <c r="D8" s="10"/>
      <c r="E8" s="10"/>
      <c r="F8" s="25"/>
      <c r="G8" s="9"/>
    </row>
    <row r="9" spans="1:7">
      <c r="A9" s="88">
        <v>44558</v>
      </c>
      <c r="B9" s="13" t="s">
        <v>106</v>
      </c>
      <c r="C9" s="11">
        <v>876.91</v>
      </c>
      <c r="D9" s="10"/>
      <c r="E9" s="10"/>
      <c r="F9" s="25"/>
      <c r="G9" s="9"/>
    </row>
    <row r="10" spans="1:7" s="115" customFormat="1">
      <c r="A10" s="113"/>
      <c r="B10" s="113"/>
      <c r="C10" s="114">
        <f>SUM(C5:C9)</f>
        <v>957.70999999999992</v>
      </c>
      <c r="D10" s="114">
        <f>SUM(D5:D9)</f>
        <v>957.71</v>
      </c>
      <c r="E10" s="114">
        <f>D10-C10</f>
        <v>0</v>
      </c>
    </row>
    <row r="11" spans="1:7" s="115" customFormat="1"/>
    <row r="12" spans="1:7" s="115" customFormat="1"/>
    <row r="13" spans="1:7" s="115" customFormat="1"/>
    <row r="14" spans="1:7" s="115" customFormat="1"/>
    <row r="15" spans="1:7" s="115" customFormat="1"/>
    <row r="16" spans="1:7" s="115" customFormat="1"/>
    <row r="17" s="115" customFormat="1"/>
  </sheetData>
  <mergeCells count="1">
    <mergeCell ref="B1:D1"/>
  </mergeCells>
  <phoneticPr fontId="2" type="noConversion"/>
  <hyperlinks>
    <hyperlink ref="A1" location="专职业务员往来账余额!A1" display="姚佳倩"/>
  </hyperlink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7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44.625" customWidth="1"/>
    <col min="3" max="5" width="10.625" customWidth="1"/>
    <col min="6" max="6" width="9.25" bestFit="1" customWidth="1"/>
  </cols>
  <sheetData>
    <row r="1" spans="1:7">
      <c r="A1" s="33" t="s">
        <v>198</v>
      </c>
      <c r="B1" s="175" t="s">
        <v>161</v>
      </c>
      <c r="C1" s="175"/>
      <c r="D1" s="175"/>
      <c r="E1" s="28">
        <f>E9</f>
        <v>0</v>
      </c>
    </row>
    <row r="3" spans="1:7" ht="18.75">
      <c r="A3" s="22" t="s">
        <v>18</v>
      </c>
      <c r="B3" s="21"/>
      <c r="C3" s="20"/>
      <c r="D3" s="20"/>
      <c r="E3" s="20"/>
    </row>
    <row r="4" spans="1:7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7">
      <c r="A5" s="88"/>
      <c r="B5" s="17" t="s">
        <v>15</v>
      </c>
      <c r="C5" s="6">
        <v>0</v>
      </c>
      <c r="D5" s="3">
        <v>0</v>
      </c>
      <c r="E5" s="3"/>
    </row>
    <row r="6" spans="1:7">
      <c r="A6" s="88">
        <v>44317</v>
      </c>
      <c r="B6" s="13" t="s">
        <v>110</v>
      </c>
      <c r="C6" s="11"/>
      <c r="D6" s="10">
        <v>372</v>
      </c>
      <c r="E6" s="10"/>
      <c r="F6" s="25"/>
      <c r="G6" s="9"/>
    </row>
    <row r="7" spans="1:7">
      <c r="A7" s="88">
        <v>44354</v>
      </c>
      <c r="B7" s="13" t="s">
        <v>109</v>
      </c>
      <c r="C7" s="11">
        <v>170.22</v>
      </c>
      <c r="D7" s="10"/>
      <c r="E7" s="10"/>
      <c r="F7" s="25"/>
      <c r="G7" s="9"/>
    </row>
    <row r="8" spans="1:7">
      <c r="A8" s="88">
        <v>44354</v>
      </c>
      <c r="B8" s="13" t="s">
        <v>108</v>
      </c>
      <c r="C8" s="11">
        <v>201.78</v>
      </c>
      <c r="D8" s="10"/>
      <c r="E8" s="10"/>
      <c r="F8" s="25"/>
      <c r="G8" s="9"/>
    </row>
    <row r="9" spans="1:7" s="115" customFormat="1">
      <c r="A9" s="113"/>
      <c r="B9" s="113"/>
      <c r="C9" s="114">
        <f>SUM(C5:C8)</f>
        <v>372</v>
      </c>
      <c r="D9" s="114">
        <f>SUM(D5:D8)</f>
        <v>372</v>
      </c>
      <c r="E9" s="114">
        <f>D9-C9</f>
        <v>0</v>
      </c>
    </row>
    <row r="10" spans="1:7" s="115" customFormat="1"/>
    <row r="11" spans="1:7" s="115" customFormat="1"/>
    <row r="12" spans="1:7" s="115" customFormat="1"/>
    <row r="13" spans="1:7" s="115" customFormat="1"/>
    <row r="14" spans="1:7" s="115" customFormat="1"/>
    <row r="15" spans="1:7" s="115" customFormat="1"/>
    <row r="16" spans="1:7" s="115" customFormat="1"/>
    <row r="17" s="115" customFormat="1"/>
  </sheetData>
  <mergeCells count="1">
    <mergeCell ref="B1:D1"/>
  </mergeCells>
  <phoneticPr fontId="2" type="noConversion"/>
  <hyperlinks>
    <hyperlink ref="A1" location="专职业务员往来账余额!A1" display="吴康伟"/>
  </hyperlink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8"/>
  <sheetViews>
    <sheetView workbookViewId="0">
      <pane ySplit="4" topLeftCell="A5" activePane="bottomLeft" state="frozen"/>
      <selection activeCell="G4" sqref="G4"/>
      <selection pane="bottomLeft" activeCell="B4" sqref="B4"/>
    </sheetView>
  </sheetViews>
  <sheetFormatPr defaultRowHeight="13.5"/>
  <cols>
    <col min="1" max="1" width="12.625" customWidth="1"/>
    <col min="2" max="2" width="24.5" bestFit="1" customWidth="1"/>
    <col min="3" max="4" width="13.25" bestFit="1" customWidth="1"/>
    <col min="5" max="5" width="10.625" customWidth="1"/>
    <col min="6" max="6" width="9.25" bestFit="1" customWidth="1"/>
  </cols>
  <sheetData>
    <row r="1" spans="1:7">
      <c r="A1" s="33" t="s">
        <v>199</v>
      </c>
      <c r="B1" s="175" t="s">
        <v>161</v>
      </c>
      <c r="C1" s="175"/>
      <c r="D1" s="175"/>
      <c r="E1" s="28">
        <f>E12</f>
        <v>0</v>
      </c>
    </row>
    <row r="3" spans="1:7" ht="18.75">
      <c r="A3" s="22" t="s">
        <v>18</v>
      </c>
      <c r="B3" s="21"/>
      <c r="C3" s="20"/>
      <c r="D3" s="20"/>
      <c r="E3" s="20"/>
    </row>
    <row r="4" spans="1:7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7">
      <c r="A5" s="88"/>
      <c r="B5" s="17" t="s">
        <v>15</v>
      </c>
      <c r="C5" s="6">
        <v>0</v>
      </c>
      <c r="D5" s="3">
        <v>0</v>
      </c>
      <c r="E5" s="3"/>
    </row>
    <row r="6" spans="1:7">
      <c r="A6" s="88">
        <v>44562</v>
      </c>
      <c r="B6" s="13" t="s">
        <v>116</v>
      </c>
      <c r="C6" s="11"/>
      <c r="D6" s="10">
        <v>5646.49</v>
      </c>
      <c r="E6" s="10"/>
      <c r="F6" s="25"/>
      <c r="G6" s="9"/>
    </row>
    <row r="7" spans="1:7">
      <c r="A7" s="88">
        <v>44573</v>
      </c>
      <c r="B7" s="13" t="s">
        <v>115</v>
      </c>
      <c r="C7" s="11">
        <v>1897.51</v>
      </c>
      <c r="D7" s="10"/>
      <c r="E7" s="10"/>
      <c r="F7" s="25"/>
      <c r="G7" s="9"/>
    </row>
    <row r="8" spans="1:7">
      <c r="A8" s="88">
        <v>44585</v>
      </c>
      <c r="B8" s="13" t="s">
        <v>114</v>
      </c>
      <c r="C8" s="11">
        <v>1279.23</v>
      </c>
      <c r="D8" s="10"/>
      <c r="E8" s="10"/>
      <c r="F8" s="25"/>
      <c r="G8" s="9"/>
    </row>
    <row r="9" spans="1:7">
      <c r="A9" s="88">
        <v>44610</v>
      </c>
      <c r="B9" s="13" t="s">
        <v>113</v>
      </c>
      <c r="C9" s="11">
        <v>2469.75</v>
      </c>
      <c r="D9" s="10"/>
      <c r="E9" s="10"/>
      <c r="F9" s="25"/>
      <c r="G9" s="9"/>
    </row>
    <row r="10" spans="1:7">
      <c r="A10" s="88">
        <v>44621</v>
      </c>
      <c r="B10" s="13" t="s">
        <v>112</v>
      </c>
      <c r="C10" s="11"/>
      <c r="D10" s="10">
        <v>1774.4</v>
      </c>
      <c r="E10" s="10"/>
      <c r="F10" s="25"/>
      <c r="G10" s="9"/>
    </row>
    <row r="11" spans="1:7" s="9" customFormat="1">
      <c r="A11" s="88">
        <v>44644</v>
      </c>
      <c r="B11" s="13" t="s">
        <v>111</v>
      </c>
      <c r="C11" s="11">
        <v>1774.4</v>
      </c>
      <c r="D11" s="10"/>
      <c r="E11" s="10"/>
      <c r="F11" s="25"/>
    </row>
    <row r="12" spans="1:7" s="115" customFormat="1">
      <c r="A12" s="113"/>
      <c r="B12" s="113"/>
      <c r="C12" s="114">
        <f>SUM(C5:C11)</f>
        <v>7420.8899999999994</v>
      </c>
      <c r="D12" s="114">
        <f>SUM(D5:D11)</f>
        <v>7420.8899999999994</v>
      </c>
      <c r="E12" s="114">
        <f>D12-C12</f>
        <v>0</v>
      </c>
    </row>
    <row r="13" spans="1:7" s="115" customFormat="1"/>
    <row r="14" spans="1:7" s="115" customFormat="1"/>
    <row r="15" spans="1:7" s="115" customFormat="1"/>
    <row r="16" spans="1:7" s="115" customFormat="1"/>
    <row r="17" s="115" customFormat="1"/>
    <row r="18" s="115" customFormat="1"/>
  </sheetData>
  <mergeCells count="1">
    <mergeCell ref="B1:D1"/>
  </mergeCells>
  <phoneticPr fontId="2" type="noConversion"/>
  <hyperlinks>
    <hyperlink ref="A1" location="专职业务员往来账余额!A1" display="朱向争"/>
  </hyperlink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21"/>
  <sheetViews>
    <sheetView workbookViewId="0">
      <pane ySplit="4" topLeftCell="A5" activePane="bottomLeft" state="frozen"/>
      <selection activeCell="G4" sqref="G4"/>
      <selection pane="bottomLeft" activeCell="A4" sqref="A4"/>
    </sheetView>
  </sheetViews>
  <sheetFormatPr defaultRowHeight="13.5"/>
  <cols>
    <col min="1" max="1" width="12.625" customWidth="1"/>
    <col min="2" max="2" width="29.125" bestFit="1" customWidth="1"/>
    <col min="3" max="4" width="13.25" bestFit="1" customWidth="1"/>
    <col min="5" max="5" width="12.75" bestFit="1" customWidth="1"/>
    <col min="6" max="6" width="9.25" bestFit="1" customWidth="1"/>
  </cols>
  <sheetData>
    <row r="1" spans="1:7">
      <c r="A1" s="33" t="s">
        <v>200</v>
      </c>
      <c r="B1" s="175" t="s">
        <v>161</v>
      </c>
      <c r="C1" s="175"/>
      <c r="D1" s="175"/>
      <c r="E1" s="28">
        <f>E15</f>
        <v>0</v>
      </c>
    </row>
    <row r="3" spans="1:7" ht="18.75">
      <c r="A3" s="22" t="s">
        <v>18</v>
      </c>
      <c r="B3" s="21"/>
      <c r="C3" s="20"/>
      <c r="D3" s="20"/>
      <c r="E3" s="20"/>
    </row>
    <row r="4" spans="1:7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7">
      <c r="A5" s="88"/>
      <c r="B5" s="17" t="s">
        <v>15</v>
      </c>
      <c r="C5" s="6">
        <v>0</v>
      </c>
      <c r="D5" s="3">
        <v>0</v>
      </c>
      <c r="E5" s="3"/>
    </row>
    <row r="6" spans="1:7">
      <c r="A6" s="88">
        <v>44501</v>
      </c>
      <c r="B6" s="13" t="s">
        <v>122</v>
      </c>
      <c r="C6" s="11"/>
      <c r="D6" s="10">
        <v>2400</v>
      </c>
      <c r="E6" s="10"/>
      <c r="F6" s="25"/>
      <c r="G6" s="9"/>
    </row>
    <row r="7" spans="1:7">
      <c r="A7" s="88">
        <v>44561.000497685185</v>
      </c>
      <c r="B7" s="13" t="s">
        <v>132</v>
      </c>
      <c r="C7" s="11">
        <v>2107.16</v>
      </c>
      <c r="D7" s="10"/>
      <c r="E7" s="10"/>
      <c r="F7" s="25"/>
      <c r="G7" s="9"/>
    </row>
    <row r="8" spans="1:7">
      <c r="A8" s="88">
        <v>44561.000497685185</v>
      </c>
      <c r="B8" s="13" t="s">
        <v>133</v>
      </c>
      <c r="C8" s="11">
        <v>292.83999999999997</v>
      </c>
      <c r="D8" s="10"/>
      <c r="E8" s="10"/>
      <c r="F8" s="25"/>
      <c r="G8" s="9"/>
    </row>
    <row r="9" spans="1:7">
      <c r="A9" s="88">
        <v>44531</v>
      </c>
      <c r="B9" s="13" t="s">
        <v>121</v>
      </c>
      <c r="C9" s="11"/>
      <c r="D9" s="10">
        <v>1300</v>
      </c>
      <c r="E9" s="10"/>
      <c r="F9" s="25"/>
      <c r="G9" s="9"/>
    </row>
    <row r="10" spans="1:7">
      <c r="A10" s="88">
        <v>44585</v>
      </c>
      <c r="B10" s="13" t="s">
        <v>120</v>
      </c>
      <c r="C10" s="11">
        <v>997.05</v>
      </c>
      <c r="D10" s="10"/>
      <c r="E10" s="10"/>
      <c r="F10" s="25"/>
      <c r="G10" s="9"/>
    </row>
    <row r="11" spans="1:7">
      <c r="A11" s="88">
        <v>44592.000497685185</v>
      </c>
      <c r="B11" s="13" t="s">
        <v>119</v>
      </c>
      <c r="C11" s="11">
        <v>302.95</v>
      </c>
      <c r="D11" s="10"/>
      <c r="E11" s="10"/>
      <c r="F11" s="25"/>
      <c r="G11" s="9"/>
    </row>
    <row r="12" spans="1:7">
      <c r="A12" s="88">
        <v>44562</v>
      </c>
      <c r="B12" s="13" t="s">
        <v>118</v>
      </c>
      <c r="C12" s="11"/>
      <c r="D12" s="10">
        <v>3016.67</v>
      </c>
      <c r="E12" s="10"/>
      <c r="F12" s="25"/>
      <c r="G12" s="9"/>
    </row>
    <row r="13" spans="1:7">
      <c r="A13" s="88">
        <v>44585</v>
      </c>
      <c r="B13" s="13" t="s">
        <v>117</v>
      </c>
      <c r="C13" s="11">
        <v>2784.4</v>
      </c>
      <c r="D13" s="10"/>
      <c r="E13" s="10"/>
      <c r="F13" s="25"/>
      <c r="G13" s="9"/>
    </row>
    <row r="14" spans="1:7">
      <c r="A14" s="88">
        <v>44587</v>
      </c>
      <c r="B14" s="13" t="s">
        <v>134</v>
      </c>
      <c r="C14" s="11">
        <v>232.27</v>
      </c>
      <c r="D14" s="10"/>
      <c r="E14" s="10"/>
      <c r="F14" s="25"/>
      <c r="G14" s="9"/>
    </row>
    <row r="15" spans="1:7" s="115" customFormat="1">
      <c r="A15" s="113"/>
      <c r="B15" s="113"/>
      <c r="C15" s="114">
        <f>SUM(C5:C14)</f>
        <v>6716.67</v>
      </c>
      <c r="D15" s="114">
        <f>SUM(D5:D14)</f>
        <v>6716.67</v>
      </c>
      <c r="E15" s="114">
        <f>D15-C15</f>
        <v>0</v>
      </c>
    </row>
    <row r="16" spans="1:7" s="115" customFormat="1"/>
    <row r="17" s="115" customFormat="1"/>
    <row r="18" s="115" customFormat="1"/>
    <row r="19" s="115" customFormat="1"/>
    <row r="20" s="115" customFormat="1"/>
    <row r="21" s="115" customFormat="1"/>
  </sheetData>
  <mergeCells count="1">
    <mergeCell ref="B1:D1"/>
  </mergeCells>
  <phoneticPr fontId="2" type="noConversion"/>
  <hyperlinks>
    <hyperlink ref="A1" location="专职业务员往来账余额!A1" display="赵旺超"/>
  </hyperlink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G19"/>
  <sheetViews>
    <sheetView workbookViewId="0">
      <pane ySplit="4" topLeftCell="A5" activePane="bottomLeft" state="frozen"/>
      <selection activeCell="G4" sqref="G4"/>
      <selection pane="bottomLeft" activeCell="N44" sqref="N44"/>
    </sheetView>
  </sheetViews>
  <sheetFormatPr defaultRowHeight="13.5"/>
  <cols>
    <col min="1" max="1" width="12.625" customWidth="1"/>
    <col min="2" max="2" width="80.875" customWidth="1"/>
    <col min="3" max="4" width="13.25" bestFit="1" customWidth="1"/>
    <col min="5" max="5" width="10.625" customWidth="1"/>
    <col min="6" max="6" width="9.25" bestFit="1" customWidth="1"/>
  </cols>
  <sheetData>
    <row r="1" spans="1:7">
      <c r="A1" s="33" t="s">
        <v>202</v>
      </c>
      <c r="B1" s="175" t="s">
        <v>161</v>
      </c>
      <c r="C1" s="175"/>
      <c r="D1" s="175"/>
      <c r="E1" s="65">
        <f>E19</f>
        <v>0</v>
      </c>
    </row>
    <row r="3" spans="1:7" ht="18.75">
      <c r="A3" s="22" t="s">
        <v>18</v>
      </c>
      <c r="B3" s="21"/>
      <c r="C3" s="20"/>
      <c r="D3" s="20"/>
      <c r="E3" s="20"/>
    </row>
    <row r="4" spans="1:7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7">
      <c r="A5" s="88"/>
      <c r="B5" s="17" t="s">
        <v>15</v>
      </c>
      <c r="C5" s="6">
        <v>0</v>
      </c>
      <c r="D5" s="3">
        <v>0</v>
      </c>
      <c r="E5" s="3"/>
    </row>
    <row r="6" spans="1:7">
      <c r="A6" s="88">
        <v>44440</v>
      </c>
      <c r="B6" s="13" t="s">
        <v>91</v>
      </c>
      <c r="C6" s="11"/>
      <c r="D6" s="10">
        <v>433.33</v>
      </c>
      <c r="E6" s="10"/>
      <c r="F6" s="25"/>
      <c r="G6" s="9"/>
    </row>
    <row r="7" spans="1:7">
      <c r="A7" s="88">
        <v>44476</v>
      </c>
      <c r="B7" s="13" t="s">
        <v>131</v>
      </c>
      <c r="C7" s="11">
        <v>330.15</v>
      </c>
      <c r="D7" s="10"/>
      <c r="E7" s="10"/>
      <c r="F7" s="25"/>
      <c r="G7" s="9"/>
    </row>
    <row r="8" spans="1:7">
      <c r="A8" s="88">
        <v>44477</v>
      </c>
      <c r="B8" s="13" t="s">
        <v>130</v>
      </c>
      <c r="C8" s="11">
        <v>103.18</v>
      </c>
      <c r="D8" s="10"/>
      <c r="E8" s="10"/>
      <c r="F8" s="25"/>
      <c r="G8" s="9"/>
    </row>
    <row r="9" spans="1:7">
      <c r="A9" s="88">
        <v>44470</v>
      </c>
      <c r="B9" s="13" t="s">
        <v>99</v>
      </c>
      <c r="C9" s="11"/>
      <c r="D9" s="10">
        <v>1693.33</v>
      </c>
      <c r="E9" s="10"/>
      <c r="F9" s="25"/>
      <c r="G9" s="9"/>
    </row>
    <row r="10" spans="1:7">
      <c r="A10" s="88">
        <v>44508</v>
      </c>
      <c r="B10" s="13" t="s">
        <v>129</v>
      </c>
      <c r="C10" s="11">
        <v>309.47000000000003</v>
      </c>
      <c r="D10" s="10"/>
      <c r="E10" s="10"/>
      <c r="F10" s="25"/>
      <c r="G10" s="9"/>
    </row>
    <row r="11" spans="1:7">
      <c r="A11" s="88">
        <v>44515</v>
      </c>
      <c r="B11" s="13" t="s">
        <v>128</v>
      </c>
      <c r="C11" s="11">
        <v>1383.86</v>
      </c>
      <c r="D11" s="10"/>
      <c r="E11" s="10"/>
      <c r="F11" s="25"/>
      <c r="G11" s="9"/>
    </row>
    <row r="12" spans="1:7">
      <c r="A12" s="88">
        <v>44501</v>
      </c>
      <c r="B12" s="13" t="s">
        <v>96</v>
      </c>
      <c r="C12" s="11"/>
      <c r="D12" s="10">
        <v>2440</v>
      </c>
      <c r="E12" s="10"/>
      <c r="F12" s="25"/>
      <c r="G12" s="9"/>
    </row>
    <row r="13" spans="1:7">
      <c r="A13" s="88">
        <v>44537</v>
      </c>
      <c r="B13" s="13" t="s">
        <v>127</v>
      </c>
      <c r="C13" s="11">
        <v>302.95</v>
      </c>
      <c r="D13" s="10"/>
      <c r="E13" s="10"/>
      <c r="F13" s="25"/>
      <c r="G13" s="9"/>
    </row>
    <row r="14" spans="1:7">
      <c r="A14" s="88">
        <v>44543</v>
      </c>
      <c r="B14" s="13" t="s">
        <v>126</v>
      </c>
      <c r="C14" s="11">
        <v>2137.0500000000002</v>
      </c>
      <c r="D14" s="10"/>
      <c r="E14" s="10"/>
      <c r="F14" s="25"/>
      <c r="G14" s="9"/>
    </row>
    <row r="15" spans="1:7">
      <c r="A15" s="88">
        <v>44531</v>
      </c>
      <c r="B15" s="13" t="s">
        <v>1</v>
      </c>
      <c r="C15" s="11"/>
      <c r="D15" s="10">
        <v>2460</v>
      </c>
      <c r="E15" s="10"/>
      <c r="F15" s="25"/>
      <c r="G15" s="9"/>
    </row>
    <row r="16" spans="1:7">
      <c r="A16" s="88">
        <v>44562</v>
      </c>
      <c r="B16" s="13" t="s">
        <v>125</v>
      </c>
      <c r="C16" s="11"/>
      <c r="D16" s="10">
        <v>2440</v>
      </c>
      <c r="E16" s="10"/>
      <c r="F16" s="25"/>
      <c r="G16" s="9"/>
    </row>
    <row r="17" spans="1:5">
      <c r="A17" s="88">
        <v>44599</v>
      </c>
      <c r="B17" s="4" t="s">
        <v>124</v>
      </c>
      <c r="C17" s="6">
        <v>4666.17</v>
      </c>
      <c r="D17" s="3"/>
      <c r="E17" s="3"/>
    </row>
    <row r="18" spans="1:5">
      <c r="A18" s="88">
        <v>44600</v>
      </c>
      <c r="B18" s="4" t="s">
        <v>123</v>
      </c>
      <c r="C18" s="6">
        <v>233.83</v>
      </c>
      <c r="D18" s="3"/>
      <c r="E18" s="3"/>
    </row>
    <row r="19" spans="1:5">
      <c r="A19" s="2"/>
      <c r="B19" s="1"/>
      <c r="C19" s="114">
        <f>SUM(C5:C18)</f>
        <v>9466.66</v>
      </c>
      <c r="D19" s="114">
        <f>SUM(D5:D18)</f>
        <v>9466.66</v>
      </c>
      <c r="E19" s="114">
        <f>D19-C19</f>
        <v>0</v>
      </c>
    </row>
  </sheetData>
  <mergeCells count="1">
    <mergeCell ref="B1:D1"/>
  </mergeCells>
  <phoneticPr fontId="2" type="noConversion"/>
  <hyperlinks>
    <hyperlink ref="A1" location="专职业务员往来账余额!A1" display="陈辉"/>
  </hyperlink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F20"/>
  <sheetViews>
    <sheetView workbookViewId="0">
      <pane ySplit="4" topLeftCell="A5" activePane="bottomLeft" state="frozen"/>
      <selection activeCell="G4" sqref="G4"/>
      <selection pane="bottomLeft"/>
    </sheetView>
  </sheetViews>
  <sheetFormatPr defaultRowHeight="13.5"/>
  <cols>
    <col min="1" max="1" width="12.625" customWidth="1"/>
    <col min="2" max="2" width="42.5" bestFit="1" customWidth="1"/>
    <col min="3" max="4" width="13.25" bestFit="1" customWidth="1"/>
    <col min="5" max="5" width="10.625" customWidth="1"/>
    <col min="6" max="6" width="9.25" bestFit="1" customWidth="1"/>
  </cols>
  <sheetData>
    <row r="1" spans="1:6">
      <c r="A1" s="33" t="s">
        <v>163</v>
      </c>
      <c r="B1" s="175" t="s">
        <v>161</v>
      </c>
      <c r="C1" s="175"/>
      <c r="D1" s="175"/>
      <c r="E1" s="28">
        <f>E16</f>
        <v>0</v>
      </c>
    </row>
    <row r="3" spans="1:6" ht="18.75">
      <c r="A3" s="22" t="s">
        <v>18</v>
      </c>
      <c r="B3" s="21"/>
      <c r="C3" s="20"/>
      <c r="D3" s="20"/>
      <c r="E3" s="20"/>
    </row>
    <row r="4" spans="1:6" s="18" customFormat="1" ht="18.75">
      <c r="A4" s="19" t="s">
        <v>17</v>
      </c>
      <c r="B4" s="19" t="s">
        <v>16</v>
      </c>
      <c r="C4" s="19" t="s">
        <v>9</v>
      </c>
      <c r="D4" s="19" t="s">
        <v>8</v>
      </c>
      <c r="E4" s="19" t="s">
        <v>7</v>
      </c>
    </row>
    <row r="5" spans="1:6">
      <c r="A5" s="88"/>
      <c r="B5" s="17" t="s">
        <v>15</v>
      </c>
      <c r="C5" s="6">
        <v>0</v>
      </c>
      <c r="D5" s="3">
        <v>0</v>
      </c>
      <c r="E5" s="3"/>
    </row>
    <row r="6" spans="1:6">
      <c r="A6" s="88">
        <v>44593</v>
      </c>
      <c r="B6" s="4" t="s">
        <v>14</v>
      </c>
      <c r="C6" s="6"/>
      <c r="D6" s="6">
        <v>1782.21</v>
      </c>
      <c r="E6" s="3"/>
      <c r="F6" s="16"/>
    </row>
    <row r="7" spans="1:6">
      <c r="A7" s="88">
        <v>44625</v>
      </c>
      <c r="B7" s="4" t="s">
        <v>138</v>
      </c>
      <c r="C7" s="6">
        <v>296.72000000000003</v>
      </c>
      <c r="D7" s="3"/>
      <c r="E7" s="3"/>
      <c r="F7" s="16"/>
    </row>
    <row r="8" spans="1:6">
      <c r="A8" s="88">
        <v>44629</v>
      </c>
      <c r="B8" s="4" t="s">
        <v>143</v>
      </c>
      <c r="C8" s="6">
        <v>1485.49</v>
      </c>
      <c r="D8" s="3"/>
      <c r="E8" s="3"/>
      <c r="F8" s="16"/>
    </row>
    <row r="9" spans="1:6">
      <c r="A9" s="88">
        <v>44621</v>
      </c>
      <c r="B9" s="4" t="s">
        <v>139</v>
      </c>
      <c r="C9" s="6"/>
      <c r="D9" s="3">
        <v>2420</v>
      </c>
      <c r="E9" s="3"/>
    </row>
    <row r="10" spans="1:6">
      <c r="A10" s="88">
        <v>44651</v>
      </c>
      <c r="B10" s="4" t="s">
        <v>140</v>
      </c>
      <c r="C10" s="6">
        <v>1500</v>
      </c>
      <c r="D10" s="3"/>
      <c r="E10" s="3"/>
    </row>
    <row r="11" spans="1:6">
      <c r="A11" s="88">
        <v>44690</v>
      </c>
      <c r="B11" s="13" t="s">
        <v>136</v>
      </c>
      <c r="C11" s="6"/>
      <c r="D11" s="3">
        <v>2326.92</v>
      </c>
      <c r="E11" s="3"/>
    </row>
    <row r="12" spans="1:6">
      <c r="A12" s="88">
        <v>44656</v>
      </c>
      <c r="B12" s="4" t="s">
        <v>141</v>
      </c>
      <c r="C12" s="6">
        <v>296.72000000000003</v>
      </c>
      <c r="D12" s="3"/>
      <c r="E12" s="3"/>
    </row>
    <row r="13" spans="1:6">
      <c r="A13" s="88">
        <v>44687</v>
      </c>
      <c r="B13" s="4" t="s">
        <v>142</v>
      </c>
      <c r="C13" s="6">
        <v>2950.2</v>
      </c>
      <c r="D13" s="3"/>
      <c r="E13" s="3"/>
    </row>
    <row r="14" spans="1:6">
      <c r="A14" s="88">
        <v>44726</v>
      </c>
      <c r="B14" s="13" t="s">
        <v>137</v>
      </c>
      <c r="C14" s="6"/>
      <c r="D14" s="3">
        <v>1633.85</v>
      </c>
      <c r="E14" s="3"/>
    </row>
    <row r="15" spans="1:6">
      <c r="A15" s="88">
        <v>44719.000497685185</v>
      </c>
      <c r="B15" s="13" t="s">
        <v>177</v>
      </c>
      <c r="C15" s="6">
        <v>1633.85</v>
      </c>
      <c r="D15" s="3"/>
      <c r="E15" s="3"/>
    </row>
    <row r="16" spans="1:6" s="115" customFormat="1">
      <c r="A16" s="113"/>
      <c r="B16" s="113"/>
      <c r="C16" s="114">
        <f>SUM(C5:C15)</f>
        <v>8162.98</v>
      </c>
      <c r="D16" s="114">
        <f>SUM(D5:D15)</f>
        <v>8162.98</v>
      </c>
      <c r="E16" s="114">
        <f>D16-C16</f>
        <v>0</v>
      </c>
    </row>
    <row r="17" s="115" customFormat="1"/>
    <row r="18" s="115" customFormat="1"/>
    <row r="19" s="115" customFormat="1"/>
    <row r="20" s="115" customFormat="1"/>
  </sheetData>
  <mergeCells count="1">
    <mergeCell ref="B1:D1"/>
  </mergeCells>
  <phoneticPr fontId="2" type="noConversion"/>
  <hyperlinks>
    <hyperlink ref="A1" location="专职业务员往来账余额!A1" display="董旺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38</vt:i4>
      </vt:variant>
    </vt:vector>
  </HeadingPairs>
  <TitlesOfParts>
    <vt:vector size="38" baseType="lpstr">
      <vt:lpstr>专职业务员往来账余额</vt:lpstr>
      <vt:lpstr>林凯</vt:lpstr>
      <vt:lpstr>黄子航</vt:lpstr>
      <vt:lpstr>陆夏小华</vt:lpstr>
      <vt:lpstr>盛杰</vt:lpstr>
      <vt:lpstr>孙岩成</vt:lpstr>
      <vt:lpstr>姚雄</vt:lpstr>
      <vt:lpstr>陈小九</vt:lpstr>
      <vt:lpstr>吴鑫奇</vt:lpstr>
      <vt:lpstr>詹乔风</vt:lpstr>
      <vt:lpstr>张智辉</vt:lpstr>
      <vt:lpstr>吴建彬</vt:lpstr>
      <vt:lpstr>已清零→</vt:lpstr>
      <vt:lpstr>张简平</vt:lpstr>
      <vt:lpstr>朱汛</vt:lpstr>
      <vt:lpstr>徐进</vt:lpstr>
      <vt:lpstr>田也</vt:lpstr>
      <vt:lpstr>张微</vt:lpstr>
      <vt:lpstr>张晓奇</vt:lpstr>
      <vt:lpstr>曾子洋</vt:lpstr>
      <vt:lpstr>夏鑫海</vt:lpstr>
      <vt:lpstr>尚鸣</vt:lpstr>
      <vt:lpstr>江诗银</vt:lpstr>
      <vt:lpstr>周诒根</vt:lpstr>
      <vt:lpstr>范李兵</vt:lpstr>
      <vt:lpstr>尉振宇</vt:lpstr>
      <vt:lpstr>董志勤</vt:lpstr>
      <vt:lpstr>阮蒙蒙</vt:lpstr>
      <vt:lpstr>李辰洲</vt:lpstr>
      <vt:lpstr>林铭金</vt:lpstr>
      <vt:lpstr>郑晶品</vt:lpstr>
      <vt:lpstr>朱禹豪</vt:lpstr>
      <vt:lpstr>姚佳倩</vt:lpstr>
      <vt:lpstr>吴康伟</vt:lpstr>
      <vt:lpstr>朱向争</vt:lpstr>
      <vt:lpstr>赵旺超</vt:lpstr>
      <vt:lpstr>陈辉</vt:lpstr>
      <vt:lpstr>董旺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2022-04-29T11:02:00Z</dcterms:created>
  <dcterms:modified xsi:type="dcterms:W3CDTF">2023-11-20T09:20:26Z</dcterms:modified>
</cp:coreProperties>
</file>