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00 工作文件\018 工资\"/>
    </mc:Choice>
  </mc:AlternateContent>
  <xr:revisionPtr revIDLastSave="0" documentId="13_ncr:1_{947C4D39-252D-48B9-B7EE-BB956F4463A4}" xr6:coauthVersionLast="47" xr6:coauthVersionMax="47" xr10:uidLastSave="{00000000-0000-0000-0000-000000000000}"/>
  <bookViews>
    <workbookView xWindow="-28920" yWindow="-120" windowWidth="29040" windowHeight="15720" tabRatio="798" xr2:uid="{00000000-000D-0000-FFFF-FFFF00000000}"/>
  </bookViews>
  <sheets>
    <sheet name="离职人员薪资部分" sheetId="15" r:id="rId1"/>
    <sheet name="考勤表" sheetId="3" r:id="rId2"/>
    <sheet name="业绩明细表" sheetId="6" r:id="rId3"/>
    <sheet name="其他补贴表" sheetId="10" r:id="rId4"/>
    <sheet name="业务员专项补贴表" sheetId="13" r:id="rId5"/>
    <sheet name="补发工资表" sheetId="12" r:id="rId6"/>
    <sheet name="其他扣款表" sheetId="11" r:id="rId7"/>
  </sheets>
  <definedNames>
    <definedName name="_xlnm._FilterDatabase" localSheetId="1" hidden="1">考勤表!#REF!</definedName>
    <definedName name="_xlnm.Print_Area" localSheetId="0">离职人员薪资部分!$A$3:$AE$5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1" l="1"/>
  <c r="E12" i="12"/>
  <c r="E3" i="12"/>
  <c r="L6" i="13"/>
  <c r="K6" i="13"/>
  <c r="J6" i="13"/>
  <c r="I6" i="13"/>
  <c r="H6" i="13"/>
  <c r="G6" i="13"/>
  <c r="F6" i="13"/>
  <c r="E13" i="10"/>
  <c r="H6" i="10"/>
  <c r="G6" i="10"/>
  <c r="H5" i="10"/>
  <c r="G5" i="10"/>
  <c r="H4" i="10"/>
  <c r="G4" i="10"/>
  <c r="H3" i="10"/>
  <c r="G3" i="10"/>
  <c r="E10" i="6"/>
  <c r="V4" i="3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AF5" i="15"/>
  <c r="AD5" i="15"/>
  <c r="AB5" i="15"/>
  <c r="AA5" i="15"/>
  <c r="Z5" i="15"/>
  <c r="Y5" i="15"/>
  <c r="W5" i="15"/>
  <c r="V5" i="15"/>
  <c r="U5" i="15"/>
  <c r="T5" i="15"/>
  <c r="S5" i="15"/>
  <c r="R5" i="15"/>
  <c r="Q5" i="15"/>
  <c r="O5" i="15"/>
  <c r="M5" i="15"/>
  <c r="L5" i="15"/>
  <c r="F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admin99</author>
  </authors>
  <commentList>
    <comment ref="R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admin99:</t>
        </r>
        <r>
          <rPr>
            <sz val="9"/>
            <rFont val="宋体"/>
            <family val="3"/>
            <charset val="134"/>
          </rPr>
          <t xml:space="preserve">
销售、业务员业绩抽成</t>
        </r>
      </text>
    </comment>
    <comment ref="S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admin99:</t>
        </r>
        <r>
          <rPr>
            <sz val="9"/>
            <rFont val="宋体"/>
            <family val="3"/>
            <charset val="134"/>
          </rPr>
          <t xml:space="preserve">
开票、其他临时性补贴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admin99</author>
  </authors>
  <commentList>
    <comment ref="N5" authorId="0" shapeId="0" xr:uid="{00000000-0006-0000-0400-000001000000}">
      <text>
        <r>
          <rPr>
            <sz val="9"/>
            <rFont val="宋体"/>
            <family val="3"/>
            <charset val="134"/>
          </rPr>
          <t xml:space="preserve">特批，业绩达标，拜访数量默认超过120家
</t>
        </r>
      </text>
    </comment>
  </commentList>
</comments>
</file>

<file path=xl/sharedStrings.xml><?xml version="1.0" encoding="utf-8"?>
<sst xmlns="http://schemas.openxmlformats.org/spreadsheetml/2006/main" count="127" uniqueCount="101">
  <si>
    <t>制表日期：2023年11月16日</t>
  </si>
  <si>
    <t>基本信息</t>
  </si>
  <si>
    <t>考勤情况</t>
  </si>
  <si>
    <t>加项</t>
  </si>
  <si>
    <t>扣减项</t>
  </si>
  <si>
    <t>应发工资</t>
  </si>
  <si>
    <t>银行汇款（工资单）</t>
  </si>
  <si>
    <t>现金需要付款部分</t>
  </si>
  <si>
    <t>备注</t>
  </si>
  <si>
    <t>离职日期</t>
  </si>
  <si>
    <t>入职日期</t>
  </si>
  <si>
    <t>姓名</t>
  </si>
  <si>
    <t>部门</t>
  </si>
  <si>
    <t>职位</t>
  </si>
  <si>
    <t>司龄</t>
  </si>
  <si>
    <t>在职状态</t>
  </si>
  <si>
    <t>薪资标准</t>
  </si>
  <si>
    <t>满勤奖</t>
  </si>
  <si>
    <t>实际出勤天数</t>
  </si>
  <si>
    <t>考勤天数标准</t>
  </si>
  <si>
    <t>旷工天数</t>
  </si>
  <si>
    <t>事假天数</t>
  </si>
  <si>
    <t>未足月天数</t>
  </si>
  <si>
    <t>缺勤小计</t>
  </si>
  <si>
    <t>未打卡</t>
  </si>
  <si>
    <t>迟到/早退分钟</t>
  </si>
  <si>
    <t>业绩/抽成</t>
  </si>
  <si>
    <t>其他补贴</t>
  </si>
  <si>
    <t>业务员专项补贴</t>
  </si>
  <si>
    <t>补发工资</t>
  </si>
  <si>
    <t>加项小计</t>
  </si>
  <si>
    <t>考勤扣款</t>
  </si>
  <si>
    <t>未打卡扣款</t>
  </si>
  <si>
    <t>迟到扣款(60-U)*0.5</t>
  </si>
  <si>
    <t>其他扣款</t>
  </si>
  <si>
    <t>扣款小计</t>
  </si>
  <si>
    <t>冯慧</t>
  </si>
  <si>
    <t>综合管理部</t>
  </si>
  <si>
    <t>文员人事</t>
  </si>
  <si>
    <t>离职</t>
  </si>
  <si>
    <t>补发2天薪资</t>
  </si>
  <si>
    <t>序号
Ref.</t>
  </si>
  <si>
    <t>考勤
工号
Código</t>
  </si>
  <si>
    <t>地区
Zona</t>
  </si>
  <si>
    <t>Nombre</t>
  </si>
  <si>
    <t>部门
Dpto.</t>
  </si>
  <si>
    <t>职务
Puesto</t>
  </si>
  <si>
    <t>入职时间
Fecha de alta</t>
  </si>
  <si>
    <t>是否在职</t>
  </si>
  <si>
    <t>迟到
R</t>
  </si>
  <si>
    <t>早退
TI</t>
  </si>
  <si>
    <t>未打卡
Sin ficha</t>
  </si>
  <si>
    <t>旷工
ASR</t>
  </si>
  <si>
    <t>事假
AP</t>
  </si>
  <si>
    <t>病假
AM</t>
  </si>
  <si>
    <t>丧假
AF</t>
  </si>
  <si>
    <t>产假
陪产假
maternidad
paternidad</t>
  </si>
  <si>
    <t>出差
viaje por trabajo</t>
  </si>
  <si>
    <t>实际出勤
Asistencia
Real</t>
  </si>
  <si>
    <t>加班</t>
  </si>
  <si>
    <t>备注
Comentarios</t>
  </si>
  <si>
    <t>平时
加班</t>
  </si>
  <si>
    <t>周末
加班</t>
  </si>
  <si>
    <t>西班牙</t>
  </si>
  <si>
    <t>2023-10-22离职</t>
  </si>
  <si>
    <t>业绩明细表</t>
  </si>
  <si>
    <t>序号</t>
  </si>
  <si>
    <t>岗位</t>
  </si>
  <si>
    <t>业绩明细</t>
  </si>
  <si>
    <t>金额</t>
  </si>
  <si>
    <t>合计</t>
  </si>
  <si>
    <t>补贴明细表</t>
  </si>
  <si>
    <t>补贴明细</t>
  </si>
  <si>
    <t>补贴金额</t>
  </si>
  <si>
    <t>加班天数</t>
  </si>
  <si>
    <t>业务员专项补贴明细表</t>
  </si>
  <si>
    <t>葡萄牙专职</t>
  </si>
  <si>
    <t>区域</t>
  </si>
  <si>
    <t>职级</t>
  </si>
  <si>
    <t>出勤</t>
  </si>
  <si>
    <t>饭补</t>
  </si>
  <si>
    <t>油补</t>
  </si>
  <si>
    <t>住宿</t>
  </si>
  <si>
    <t>车损</t>
  </si>
  <si>
    <t>额外油补</t>
  </si>
  <si>
    <t>鼓励基金</t>
  </si>
  <si>
    <t>达标情况</t>
  </si>
  <si>
    <t>拜访数量</t>
  </si>
  <si>
    <t>超500单据数量</t>
  </si>
  <si>
    <t>葡萄牙</t>
  </si>
  <si>
    <t>吴鑫奇</t>
  </si>
  <si>
    <t>姚雄</t>
  </si>
  <si>
    <t>中级业务员</t>
  </si>
  <si>
    <t>陈小九</t>
  </si>
  <si>
    <t>管培期</t>
  </si>
  <si>
    <t>西班牙专职</t>
  </si>
  <si>
    <t>补发工资明细表</t>
  </si>
  <si>
    <t>其他扣款汇总表</t>
  </si>
  <si>
    <t>扣款原因</t>
  </si>
  <si>
    <t>扣款金额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</si>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</sst>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8" formatCode="0.00_ "/>
    <numFmt numFmtId="179" formatCode="0.00_);[Red]\(0.00\)"/>
    <numFmt numFmtId="180" formatCode="yyyy\-mm\-dd;@"/>
    <numFmt numFmtId="181" formatCode="yyyy/mm/dd"/>
    <numFmt numFmtId="182" formatCode="yyyy/m/d;@"/>
    <numFmt numFmtId="183" formatCode="0.000_ "/>
  </numFmts>
  <fonts count="35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26"/>
      <color indexed="8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Microsoft YaHei UI"/>
      <family val="2"/>
      <charset val="134"/>
    </font>
    <font>
      <b/>
      <sz val="9"/>
      <color theme="0"/>
      <name val="Microsoft YaHei UI"/>
      <family val="2"/>
      <charset val="134"/>
    </font>
    <font>
      <b/>
      <sz val="11"/>
      <color rgb="FF9C4906"/>
      <name val="Microsoft YaHei UI"/>
      <family val="2"/>
      <charset val="134"/>
    </font>
    <font>
      <b/>
      <sz val="11"/>
      <color rgb="FF9C4906"/>
      <name val="Microsoft YaHei UI"/>
      <family val="2"/>
      <charset val="134"/>
    </font>
    <font>
      <sz val="14"/>
      <color indexed="8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Verdana"/>
      <family val="2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>
      <alignment vertical="center"/>
    </xf>
    <xf numFmtId="0" fontId="29" fillId="0" borderId="0"/>
    <xf numFmtId="178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0" fillId="0" borderId="0">
      <alignment vertical="center"/>
    </xf>
  </cellStyleXfs>
  <cellXfs count="1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 applyProtection="1">
      <alignment horizontal="center" vertical="center" shrinkToFit="1"/>
      <protection locked="0"/>
    </xf>
    <xf numFmtId="0" fontId="1" fillId="0" borderId="1" xfId="0" applyFont="1" applyBorder="1" applyAlignment="1">
      <alignment horizontal="center" vertical="center" wrapText="1"/>
    </xf>
    <xf numFmtId="178" fontId="7" fillId="0" borderId="2" xfId="0" applyNumberFormat="1" applyFont="1" applyBorder="1" applyAlignment="1" applyProtection="1">
      <alignment horizontal="center" vertical="center" shrinkToFit="1"/>
      <protection locked="0"/>
    </xf>
    <xf numFmtId="178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/>
    </xf>
    <xf numFmtId="43" fontId="8" fillId="0" borderId="0" xfId="0" applyNumberFormat="1" applyFont="1">
      <alignment vertical="center"/>
    </xf>
    <xf numFmtId="43" fontId="9" fillId="0" borderId="0" xfId="0" applyNumberFormat="1" applyFont="1">
      <alignment vertical="center"/>
    </xf>
    <xf numFmtId="4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3" fontId="8" fillId="0" borderId="1" xfId="0" applyNumberFormat="1" applyFont="1" applyBorder="1" applyAlignment="1">
      <alignment horizontal="center" vertical="center"/>
    </xf>
    <xf numFmtId="43" fontId="11" fillId="0" borderId="1" xfId="0" applyNumberFormat="1" applyFont="1" applyBorder="1" applyAlignment="1">
      <alignment horizontal="center" vertical="center"/>
    </xf>
    <xf numFmtId="43" fontId="9" fillId="0" borderId="1" xfId="0" applyNumberFormat="1" applyFont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 shrinkToFit="1"/>
    </xf>
    <xf numFmtId="43" fontId="13" fillId="0" borderId="1" xfId="0" applyNumberFormat="1" applyFont="1" applyBorder="1" applyAlignment="1">
      <alignment horizontal="center" vertical="center" shrinkToFit="1"/>
    </xf>
    <xf numFmtId="43" fontId="11" fillId="0" borderId="1" xfId="0" applyNumberFormat="1" applyFont="1" applyBorder="1">
      <alignment vertical="center"/>
    </xf>
    <xf numFmtId="43" fontId="0" fillId="0" borderId="0" xfId="0" applyNumberFormat="1">
      <alignment vertical="center"/>
    </xf>
    <xf numFmtId="43" fontId="14" fillId="0" borderId="0" xfId="0" applyNumberFormat="1" applyFont="1">
      <alignment vertical="center"/>
    </xf>
    <xf numFmtId="0" fontId="8" fillId="0" borderId="1" xfId="0" applyFont="1" applyBorder="1" applyAlignment="1">
      <alignment horizontal="center" vertical="center"/>
    </xf>
    <xf numFmtId="43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178" fontId="17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78" fontId="5" fillId="0" borderId="1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 wrapText="1"/>
    </xf>
    <xf numFmtId="180" fontId="22" fillId="4" borderId="14" xfId="0" applyNumberFormat="1" applyFont="1" applyFill="1" applyBorder="1" applyAlignment="1">
      <alignment horizontal="center" vertical="center"/>
    </xf>
    <xf numFmtId="180" fontId="22" fillId="4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0" fillId="3" borderId="1" xfId="5" applyFont="1" applyFill="1" applyBorder="1" applyAlignment="1">
      <alignment horizontal="center" vertical="center" wrapText="1"/>
    </xf>
    <xf numFmtId="178" fontId="2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78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23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8" fontId="25" fillId="0" borderId="6" xfId="0" applyNumberFormat="1" applyFont="1" applyBorder="1" applyProtection="1">
      <alignment vertical="center"/>
      <protection locked="0"/>
    </xf>
    <xf numFmtId="178" fontId="25" fillId="0" borderId="1" xfId="0" applyNumberFormat="1" applyFont="1" applyBorder="1" applyProtection="1">
      <alignment vertical="center"/>
      <protection locked="0"/>
    </xf>
    <xf numFmtId="178" fontId="25" fillId="0" borderId="1" xfId="0" applyNumberFormat="1" applyFont="1" applyBorder="1" applyAlignment="1">
      <alignment horizontal="center" vertical="center"/>
    </xf>
    <xf numFmtId="181" fontId="25" fillId="7" borderId="12" xfId="0" applyNumberFormat="1" applyFont="1" applyFill="1" applyBorder="1" applyAlignment="1" applyProtection="1">
      <alignment horizontal="center" vertical="center" shrinkToFit="1"/>
      <protection locked="0"/>
    </xf>
    <xf numFmtId="182" fontId="25" fillId="7" borderId="12" xfId="0" applyNumberFormat="1" applyFont="1" applyFill="1" applyBorder="1" applyAlignment="1" applyProtection="1">
      <alignment horizontal="center" vertical="center" shrinkToFit="1"/>
      <protection locked="0"/>
    </xf>
    <xf numFmtId="178" fontId="26" fillId="7" borderId="13" xfId="0" applyNumberFormat="1" applyFont="1" applyFill="1" applyBorder="1" applyAlignment="1">
      <alignment horizontal="center" vertical="center" wrapText="1"/>
    </xf>
    <xf numFmtId="178" fontId="26" fillId="7" borderId="1" xfId="0" applyNumberFormat="1" applyFont="1" applyFill="1" applyBorder="1" applyAlignment="1">
      <alignment horizontal="center" vertical="center" wrapText="1"/>
    </xf>
    <xf numFmtId="182" fontId="7" fillId="0" borderId="6" xfId="4" applyNumberFormat="1" applyFont="1" applyBorder="1" applyAlignment="1" applyProtection="1">
      <alignment horizontal="center" vertical="center" shrinkToFit="1"/>
      <protection locked="0"/>
    </xf>
    <xf numFmtId="182" fontId="7" fillId="0" borderId="1" xfId="4" applyNumberFormat="1" applyFont="1" applyBorder="1" applyAlignment="1" applyProtection="1">
      <alignment horizontal="center" vertical="center" shrinkToFit="1"/>
      <protection locked="0"/>
    </xf>
    <xf numFmtId="178" fontId="25" fillId="8" borderId="13" xfId="0" applyNumberFormat="1" applyFont="1" applyFill="1" applyBorder="1" applyAlignment="1">
      <alignment horizontal="center" vertical="center"/>
    </xf>
    <xf numFmtId="178" fontId="27" fillId="0" borderId="0" xfId="0" applyNumberFormat="1" applyFont="1" applyAlignment="1">
      <alignment horizontal="center" vertical="center"/>
    </xf>
    <xf numFmtId="183" fontId="25" fillId="0" borderId="1" xfId="0" applyNumberFormat="1" applyFont="1" applyBorder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178" fontId="12" fillId="6" borderId="0" xfId="0" applyNumberFormat="1" applyFont="1" applyFill="1" applyAlignment="1">
      <alignment horizontal="center" vertical="center"/>
    </xf>
    <xf numFmtId="178" fontId="25" fillId="8" borderId="1" xfId="0" applyNumberFormat="1" applyFont="1" applyFill="1" applyBorder="1" applyAlignment="1">
      <alignment horizontal="center" vertical="center"/>
    </xf>
    <xf numFmtId="182" fontId="24" fillId="0" borderId="0" xfId="0" applyNumberFormat="1" applyFont="1" applyAlignment="1" applyProtection="1">
      <alignment horizontal="center" vertical="center"/>
      <protection locked="0"/>
    </xf>
    <xf numFmtId="178" fontId="24" fillId="0" borderId="0" xfId="0" applyNumberFormat="1" applyFont="1" applyAlignment="1" applyProtection="1">
      <alignment horizontal="center" vertical="center"/>
      <protection locked="0"/>
    </xf>
    <xf numFmtId="183" fontId="24" fillId="0" borderId="0" xfId="0" applyNumberFormat="1" applyFont="1" applyAlignment="1" applyProtection="1">
      <alignment horizontal="center" vertical="center"/>
      <protection locked="0"/>
    </xf>
    <xf numFmtId="182" fontId="25" fillId="0" borderId="1" xfId="0" applyNumberFormat="1" applyFont="1" applyBorder="1" applyAlignment="1">
      <alignment horizontal="center" vertical="center"/>
    </xf>
    <xf numFmtId="183" fontId="25" fillId="0" borderId="1" xfId="0" applyNumberFormat="1" applyFont="1" applyBorder="1" applyAlignment="1">
      <alignment horizontal="center" vertical="center"/>
    </xf>
    <xf numFmtId="182" fontId="25" fillId="0" borderId="4" xfId="0" applyNumberFormat="1" applyFont="1" applyBorder="1" applyAlignment="1">
      <alignment horizontal="center" vertical="center"/>
    </xf>
    <xf numFmtId="178" fontId="25" fillId="0" borderId="1" xfId="0" applyNumberFormat="1" applyFont="1" applyBorder="1" applyAlignment="1">
      <alignment horizontal="center" vertical="center"/>
    </xf>
    <xf numFmtId="183" fontId="26" fillId="0" borderId="1" xfId="0" applyNumberFormat="1" applyFont="1" applyBorder="1" applyAlignment="1">
      <alignment horizontal="center" vertical="center" wrapText="1"/>
    </xf>
    <xf numFmtId="183" fontId="26" fillId="6" borderId="1" xfId="0" applyNumberFormat="1" applyFont="1" applyFill="1" applyBorder="1" applyAlignment="1">
      <alignment vertical="center" wrapText="1"/>
    </xf>
    <xf numFmtId="183" fontId="26" fillId="6" borderId="1" xfId="0" applyNumberFormat="1" applyFont="1" applyFill="1" applyBorder="1" applyAlignment="1">
      <alignment horizontal="center" vertical="center" wrapText="1"/>
    </xf>
    <xf numFmtId="178" fontId="26" fillId="0" borderId="4" xfId="0" applyNumberFormat="1" applyFont="1" applyBorder="1" applyAlignment="1">
      <alignment horizontal="center" vertical="center" wrapText="1"/>
    </xf>
    <xf numFmtId="178" fontId="26" fillId="6" borderId="4" xfId="0" applyNumberFormat="1" applyFont="1" applyFill="1" applyBorder="1" applyAlignment="1">
      <alignment horizontal="center" vertical="center" wrapText="1"/>
    </xf>
    <xf numFmtId="0" fontId="20" fillId="2" borderId="4" xfId="5" applyFont="1" applyFill="1" applyBorder="1" applyAlignment="1">
      <alignment horizontal="left" vertical="center" wrapText="1"/>
    </xf>
    <xf numFmtId="0" fontId="20" fillId="2" borderId="5" xfId="5" applyFont="1" applyFill="1" applyBorder="1" applyAlignment="1">
      <alignment horizontal="left" vertical="center" wrapText="1"/>
    </xf>
    <xf numFmtId="0" fontId="20" fillId="2" borderId="5" xfId="5" applyFont="1" applyFill="1" applyBorder="1" applyAlignment="1">
      <alignment horizontal="center" vertical="center" wrapText="1"/>
    </xf>
    <xf numFmtId="0" fontId="20" fillId="2" borderId="6" xfId="5" applyFont="1" applyFill="1" applyBorder="1" applyAlignment="1">
      <alignment horizontal="center" vertical="center" wrapText="1"/>
    </xf>
    <xf numFmtId="0" fontId="20" fillId="3" borderId="4" xfId="5" applyFont="1" applyFill="1" applyBorder="1" applyAlignment="1">
      <alignment horizontal="center" vertical="center" wrapText="1"/>
    </xf>
    <xf numFmtId="0" fontId="20" fillId="3" borderId="6" xfId="5" applyFont="1" applyFill="1" applyBorder="1" applyAlignment="1">
      <alignment horizontal="center" vertical="center" wrapText="1"/>
    </xf>
    <xf numFmtId="0" fontId="20" fillId="3" borderId="2" xfId="5" applyFont="1" applyFill="1" applyBorder="1" applyAlignment="1">
      <alignment horizontal="center" vertical="center" wrapText="1"/>
    </xf>
    <xf numFmtId="0" fontId="20" fillId="3" borderId="13" xfId="5" applyFont="1" applyFill="1" applyBorder="1" applyAlignment="1">
      <alignment horizontal="center" vertical="center" wrapText="1"/>
    </xf>
    <xf numFmtId="49" fontId="20" fillId="3" borderId="2" xfId="5" applyNumberFormat="1" applyFont="1" applyFill="1" applyBorder="1" applyAlignment="1">
      <alignment horizontal="center" vertical="center" wrapText="1"/>
    </xf>
    <xf numFmtId="49" fontId="20" fillId="3" borderId="13" xfId="5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78" fontId="4" fillId="0" borderId="0" xfId="0" applyNumberFormat="1" applyFont="1" applyAlignment="1">
      <alignment horizontal="center" vertical="center"/>
    </xf>
    <xf numFmtId="43" fontId="10" fillId="0" borderId="1" xfId="0" applyNumberFormat="1" applyFont="1" applyBorder="1" applyAlignment="1">
      <alignment horizontal="center" vertical="center"/>
    </xf>
    <xf numFmtId="43" fontId="11" fillId="0" borderId="4" xfId="0" applyNumberFormat="1" applyFont="1" applyBorder="1" applyAlignment="1">
      <alignment horizontal="center" vertical="center"/>
    </xf>
    <xf numFmtId="43" fontId="11" fillId="0" borderId="5" xfId="0" applyNumberFormat="1" applyFont="1" applyBorder="1" applyAlignment="1">
      <alignment horizontal="center" vertical="center"/>
    </xf>
    <xf numFmtId="43" fontId="11" fillId="0" borderId="6" xfId="0" applyNumberFormat="1" applyFont="1" applyBorder="1" applyAlignment="1">
      <alignment horizontal="center" vertical="center"/>
    </xf>
    <xf numFmtId="43" fontId="9" fillId="0" borderId="2" xfId="0" applyNumberFormat="1" applyFont="1" applyBorder="1" applyAlignment="1">
      <alignment horizontal="center" vertical="center"/>
    </xf>
    <xf numFmtId="43" fontId="9" fillId="0" borderId="3" xfId="0" applyNumberFormat="1" applyFont="1" applyBorder="1" applyAlignment="1">
      <alignment horizontal="center" vertical="center"/>
    </xf>
    <xf numFmtId="43" fontId="15" fillId="0" borderId="7" xfId="0" applyNumberFormat="1" applyFont="1" applyBorder="1" applyAlignment="1">
      <alignment horizontal="center" vertical="center"/>
    </xf>
    <xf numFmtId="43" fontId="15" fillId="0" borderId="8" xfId="0" applyNumberFormat="1" applyFont="1" applyBorder="1" applyAlignment="1">
      <alignment horizontal="center" vertical="center"/>
    </xf>
    <xf numFmtId="43" fontId="15" fillId="0" borderId="11" xfId="0" applyNumberFormat="1" applyFont="1" applyBorder="1" applyAlignment="1">
      <alignment horizontal="center" vertical="center"/>
    </xf>
    <xf numFmtId="43" fontId="15" fillId="0" borderId="9" xfId="0" applyNumberFormat="1" applyFont="1" applyBorder="1" applyAlignment="1">
      <alignment horizontal="center" vertical="center"/>
    </xf>
    <xf numFmtId="43" fontId="15" fillId="0" borderId="10" xfId="0" applyNumberFormat="1" applyFont="1" applyBorder="1" applyAlignment="1">
      <alignment horizontal="center" vertical="center"/>
    </xf>
    <xf numFmtId="43" fontId="15" fillId="0" borderId="12" xfId="0" applyNumberFormat="1" applyFont="1" applyBorder="1" applyAlignment="1">
      <alignment horizontal="center" vertical="center"/>
    </xf>
    <xf numFmtId="43" fontId="8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3" fontId="25" fillId="0" borderId="1" xfId="0" applyNumberFormat="1" applyFont="1" applyBorder="1" applyAlignment="1">
      <alignment horizontal="center" vertical="center" shrinkToFit="1"/>
    </xf>
    <xf numFmtId="178" fontId="28" fillId="0" borderId="4" xfId="0" applyNumberFormat="1" applyFont="1" applyBorder="1" applyAlignment="1">
      <alignment horizontal="center" vertical="center"/>
    </xf>
    <xf numFmtId="178" fontId="26" fillId="0" borderId="1" xfId="0" applyNumberFormat="1" applyFont="1" applyBorder="1" applyAlignment="1" applyProtection="1">
      <alignment horizontal="center" vertical="center" shrinkToFit="1"/>
      <protection locked="0"/>
    </xf>
  </cellXfs>
  <cellStyles count="7">
    <cellStyle name="Comma_SALARYBJ" xfId="2" xr:uid="{00000000-0005-0000-0000-000032000000}"/>
    <cellStyle name="常规" xfId="0" builtinId="0"/>
    <cellStyle name="常规 11" xfId="3" xr:uid="{00000000-0005-0000-0000-000033000000}"/>
    <cellStyle name="常规 2" xfId="6" xr:uid="{00000000-0005-0000-0000-000037000000}"/>
    <cellStyle name="常规 4" xfId="5" xr:uid="{00000000-0005-0000-0000-000036000000}"/>
    <cellStyle name="常规_工资表格式" xfId="4" xr:uid="{00000000-0005-0000-0000-000034000000}"/>
    <cellStyle name="普通" xfId="1" xr:uid="{00000000-0005-0000-0000-000031000000}"/>
  </cellStyles>
  <dxfs count="55"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fill>
        <patternFill patternType="solid"/>
      </fill>
    </dxf>
    <dxf>
      <fill>
        <patternFill patternType="solid"/>
      </fill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fill>
        <patternFill patternType="solid"/>
      </fill>
    </dxf>
    <dxf>
      <fill>
        <patternFill patternType="solid"/>
      </fill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99CC00"/>
      <color rgb="FF00B0F0"/>
      <color rgb="FF92D050"/>
      <color rgb="FFFFC000"/>
      <color rgb="FF000000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</xdr:colOff>
      <xdr:row>6</xdr:row>
      <xdr:rowOff>8890</xdr:rowOff>
    </xdr:from>
    <xdr:to>
      <xdr:col>9</xdr:col>
      <xdr:colOff>337820</xdr:colOff>
      <xdr:row>19</xdr:row>
      <xdr:rowOff>56515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" y="1593215"/>
          <a:ext cx="7343140" cy="2400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533400</xdr:colOff>
      <xdr:row>2</xdr:row>
      <xdr:rowOff>64135</xdr:rowOff>
    </xdr:from>
    <xdr:to>
      <xdr:col>24</xdr:col>
      <xdr:colOff>320675</xdr:colOff>
      <xdr:row>11</xdr:row>
      <xdr:rowOff>264160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48005" y="749935"/>
          <a:ext cx="5273675" cy="2590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104775</xdr:colOff>
      <xdr:row>30</xdr:row>
      <xdr:rowOff>238125</xdr:rowOff>
    </xdr:from>
    <xdr:to>
      <xdr:col>25</xdr:col>
      <xdr:colOff>57150</xdr:colOff>
      <xdr:row>48</xdr:row>
      <xdr:rowOff>212725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05180" y="9829165"/>
          <a:ext cx="5438775" cy="614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219075</xdr:colOff>
      <xdr:row>14</xdr:row>
      <xdr:rowOff>47625</xdr:rowOff>
    </xdr:from>
    <xdr:to>
      <xdr:col>24</xdr:col>
      <xdr:colOff>428625</xdr:colOff>
      <xdr:row>30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19480" y="4152265"/>
          <a:ext cx="5010150" cy="5505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6"/>
  <sheetViews>
    <sheetView tabSelected="1" workbookViewId="0">
      <pane xSplit="8" topLeftCell="I1" activePane="topRight" state="frozen"/>
      <selection pane="topRight" activeCell="AB17" sqref="AB17"/>
    </sheetView>
  </sheetViews>
  <sheetFormatPr defaultColWidth="9" defaultRowHeight="14.4" x14ac:dyDescent="0.25"/>
  <cols>
    <col min="1" max="1" width="12.44140625" style="65" customWidth="1"/>
    <col min="2" max="3" width="11.109375" style="66" customWidth="1"/>
    <col min="4" max="4" width="9" style="66"/>
    <col min="5" max="5" width="9.33203125" style="66"/>
    <col min="6" max="7" width="9" style="66"/>
    <col min="8" max="8" width="11.5546875" style="66" customWidth="1"/>
    <col min="9" max="20" width="0" style="66" hidden="1" customWidth="1"/>
    <col min="21" max="21" width="9" style="66"/>
    <col min="22" max="22" width="12.33203125" style="66" customWidth="1"/>
    <col min="23" max="27" width="0" style="66" hidden="1" customWidth="1"/>
    <col min="28" max="28" width="10.33203125" style="66"/>
    <col min="29" max="29" width="0" style="66" hidden="1" customWidth="1"/>
    <col min="30" max="30" width="10.33203125" style="66"/>
    <col min="31" max="32" width="19.33203125" style="66" customWidth="1"/>
    <col min="33" max="33" width="22.21875" style="66" customWidth="1"/>
    <col min="34" max="16384" width="9" style="66"/>
  </cols>
  <sheetData>
    <row r="1" spans="1:32" s="61" customFormat="1" ht="36.9" customHeight="1" x14ac:dyDescent="0.25">
      <c r="A1" s="67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6"/>
      <c r="AC1" s="86"/>
      <c r="AD1" s="86"/>
      <c r="AF1" s="79"/>
    </row>
    <row r="2" spans="1:32" s="62" customFormat="1" ht="18" customHeight="1" x14ac:dyDescent="0.25">
      <c r="A2" s="68"/>
      <c r="B2" s="69" t="s">
        <v>0</v>
      </c>
      <c r="C2" s="70"/>
      <c r="D2" s="70"/>
      <c r="E2" s="70"/>
      <c r="F2" s="70"/>
      <c r="G2" s="70"/>
      <c r="H2" s="87">
        <v>45230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8"/>
      <c r="AC2" s="88"/>
      <c r="AD2" s="88"/>
      <c r="AE2" s="89"/>
      <c r="AF2" s="81"/>
    </row>
    <row r="3" spans="1:32" s="62" customFormat="1" ht="18" customHeight="1" x14ac:dyDescent="0.25">
      <c r="A3" s="68"/>
      <c r="B3" s="69" t="s">
        <v>1</v>
      </c>
      <c r="C3" s="70"/>
      <c r="D3" s="70"/>
      <c r="E3" s="70"/>
      <c r="F3" s="70"/>
      <c r="G3" s="70"/>
      <c r="H3" s="71"/>
      <c r="I3" s="71"/>
      <c r="J3" s="71"/>
      <c r="K3" s="90" t="s">
        <v>2</v>
      </c>
      <c r="L3" s="90"/>
      <c r="M3" s="90"/>
      <c r="N3" s="90"/>
      <c r="O3" s="90"/>
      <c r="P3" s="90"/>
      <c r="Q3" s="90"/>
      <c r="R3" s="90" t="s">
        <v>3</v>
      </c>
      <c r="S3" s="90"/>
      <c r="T3" s="90"/>
      <c r="U3" s="90"/>
      <c r="V3" s="90"/>
      <c r="W3" s="90" t="s">
        <v>4</v>
      </c>
      <c r="X3" s="90"/>
      <c r="Y3" s="90"/>
      <c r="Z3" s="90"/>
      <c r="AA3" s="90"/>
      <c r="AB3" s="91" t="s">
        <v>5</v>
      </c>
      <c r="AC3" s="91" t="s">
        <v>6</v>
      </c>
      <c r="AD3" s="91" t="s">
        <v>7</v>
      </c>
      <c r="AE3" s="94" t="s">
        <v>8</v>
      </c>
      <c r="AF3" s="81"/>
    </row>
    <row r="4" spans="1:32" s="63" customFormat="1" ht="43.95" customHeight="1" x14ac:dyDescent="0.25">
      <c r="A4" s="72" t="s">
        <v>9</v>
      </c>
      <c r="B4" s="73" t="s">
        <v>10</v>
      </c>
      <c r="C4" s="73" t="s">
        <v>11</v>
      </c>
      <c r="D4" s="74" t="s">
        <v>12</v>
      </c>
      <c r="E4" s="74" t="s">
        <v>13</v>
      </c>
      <c r="F4" s="74" t="s">
        <v>14</v>
      </c>
      <c r="G4" s="74" t="s">
        <v>15</v>
      </c>
      <c r="H4" s="75" t="s">
        <v>16</v>
      </c>
      <c r="I4" s="75" t="s">
        <v>17</v>
      </c>
      <c r="J4" s="75" t="s">
        <v>18</v>
      </c>
      <c r="K4" s="75" t="s">
        <v>19</v>
      </c>
      <c r="L4" s="75" t="s">
        <v>20</v>
      </c>
      <c r="M4" s="75" t="s">
        <v>21</v>
      </c>
      <c r="N4" s="75" t="s">
        <v>22</v>
      </c>
      <c r="O4" s="74" t="s">
        <v>23</v>
      </c>
      <c r="P4" s="74" t="s">
        <v>24</v>
      </c>
      <c r="Q4" s="74" t="s">
        <v>25</v>
      </c>
      <c r="R4" s="74" t="s">
        <v>26</v>
      </c>
      <c r="S4" s="74" t="s">
        <v>27</v>
      </c>
      <c r="T4" s="74" t="s">
        <v>28</v>
      </c>
      <c r="U4" s="74" t="s">
        <v>29</v>
      </c>
      <c r="V4" s="74" t="s">
        <v>30</v>
      </c>
      <c r="W4" s="74" t="s">
        <v>31</v>
      </c>
      <c r="X4" s="74" t="s">
        <v>32</v>
      </c>
      <c r="Y4" s="74" t="s">
        <v>33</v>
      </c>
      <c r="Z4" s="74" t="s">
        <v>34</v>
      </c>
      <c r="AA4" s="74" t="s">
        <v>35</v>
      </c>
      <c r="AB4" s="92"/>
      <c r="AC4" s="92"/>
      <c r="AD4" s="93"/>
      <c r="AE4" s="95"/>
      <c r="AF4" s="82"/>
    </row>
    <row r="5" spans="1:32" s="64" customFormat="1" ht="28.2" customHeight="1" x14ac:dyDescent="0.25">
      <c r="A5" s="76">
        <v>45219</v>
      </c>
      <c r="B5" s="77">
        <v>45126</v>
      </c>
      <c r="C5" s="136" t="s">
        <v>36</v>
      </c>
      <c r="D5" s="11" t="s">
        <v>37</v>
      </c>
      <c r="E5" s="11" t="s">
        <v>38</v>
      </c>
      <c r="F5" s="9">
        <f>(DATE(YEAR($H$2),MONTH($H$2)+1,0)-B5)/365</f>
        <v>0.28493150684931501</v>
      </c>
      <c r="G5" s="9" t="s">
        <v>39</v>
      </c>
      <c r="H5" s="71">
        <v>1400</v>
      </c>
      <c r="I5" s="9">
        <v>0</v>
      </c>
      <c r="J5" s="9"/>
      <c r="K5" s="9">
        <v>30</v>
      </c>
      <c r="L5" s="9">
        <f>VLOOKUP(C5,考勤表!D:L,9,FALSE)</f>
        <v>0</v>
      </c>
      <c r="M5" s="9">
        <f>VLOOKUP(C5,考勤表!D:M,10,FALSE)</f>
        <v>0</v>
      </c>
      <c r="N5" s="9">
        <v>30</v>
      </c>
      <c r="O5" s="9">
        <f>SUM(L5:N5)</f>
        <v>30</v>
      </c>
      <c r="P5" s="9">
        <v>0</v>
      </c>
      <c r="Q5" s="9">
        <f>VLOOKUP(C5,考勤表!D:I,6,FALSE)</f>
        <v>0</v>
      </c>
      <c r="R5" s="9">
        <f>SUMIF(业绩明细表!B:B,C5,业绩明细表!E:E)</f>
        <v>0</v>
      </c>
      <c r="S5" s="9">
        <f>SUMIF(其他补贴表!B:B,C5,其他补贴表!E:E)</f>
        <v>0</v>
      </c>
      <c r="T5" s="9">
        <f>SUMIF(业务员专项补贴表!C:C,C5,业务员专项补贴表!L:L)</f>
        <v>0</v>
      </c>
      <c r="U5" s="9">
        <f>SUMIF(补发工资表!B:B,C5,补发工资表!E:E)</f>
        <v>93.3333333333333</v>
      </c>
      <c r="V5" s="9">
        <f>SUM(R5:U5)</f>
        <v>93.3333333333333</v>
      </c>
      <c r="W5" s="9">
        <f>H5/K5*O5</f>
        <v>1400</v>
      </c>
      <c r="X5" s="9">
        <v>0</v>
      </c>
      <c r="Y5" s="9">
        <f>IF(Q5&gt;60,(Q5-60)*0.5,0)</f>
        <v>0</v>
      </c>
      <c r="Z5" s="9">
        <f>SUMIF(其他扣款表!B:B,C5,其他扣款表!E:E)</f>
        <v>0</v>
      </c>
      <c r="AA5" s="9">
        <f>SUM(W5:Z5)</f>
        <v>1400</v>
      </c>
      <c r="AB5" s="80">
        <f>H5+I5+V5-AA5</f>
        <v>93.3333333333333</v>
      </c>
      <c r="AC5" s="80">
        <v>0</v>
      </c>
      <c r="AD5" s="134">
        <f>AB5-AC5</f>
        <v>93.3333333333333</v>
      </c>
      <c r="AE5" s="135" t="s">
        <v>40</v>
      </c>
      <c r="AF5" s="81" t="str">
        <f>VLOOKUP(C5,考勤表!D:D,1,0)</f>
        <v>冯慧</v>
      </c>
    </row>
    <row r="6" spans="1:32" ht="25.05" customHeight="1" x14ac:dyDescent="0.25">
      <c r="R6" s="78">
        <f>SUM(R5:R5)</f>
        <v>0</v>
      </c>
      <c r="S6" s="78">
        <f t="shared" ref="S6:AD6" si="0">SUM(S5:S5)</f>
        <v>0</v>
      </c>
      <c r="T6" s="78">
        <f t="shared" si="0"/>
        <v>0</v>
      </c>
      <c r="U6" s="78">
        <f t="shared" si="0"/>
        <v>93.3333333333333</v>
      </c>
      <c r="V6" s="78">
        <f t="shared" si="0"/>
        <v>93.3333333333333</v>
      </c>
      <c r="W6" s="78">
        <f t="shared" si="0"/>
        <v>1400</v>
      </c>
      <c r="X6" s="78">
        <f t="shared" si="0"/>
        <v>0</v>
      </c>
      <c r="Y6" s="78">
        <f t="shared" si="0"/>
        <v>0</v>
      </c>
      <c r="Z6" s="78">
        <f t="shared" si="0"/>
        <v>0</v>
      </c>
      <c r="AA6" s="78">
        <f t="shared" si="0"/>
        <v>1400</v>
      </c>
      <c r="AB6" s="78">
        <f t="shared" si="0"/>
        <v>93.3333333333333</v>
      </c>
      <c r="AC6" s="78">
        <f t="shared" si="0"/>
        <v>0</v>
      </c>
      <c r="AD6" s="78">
        <f t="shared" si="0"/>
        <v>93.3333333333333</v>
      </c>
      <c r="AE6" s="83"/>
    </row>
  </sheetData>
  <mergeCells count="9">
    <mergeCell ref="B1:AD1"/>
    <mergeCell ref="H2:AE2"/>
    <mergeCell ref="K3:Q3"/>
    <mergeCell ref="R3:V3"/>
    <mergeCell ref="W3:AA3"/>
    <mergeCell ref="AB3:AB4"/>
    <mergeCell ref="AC3:AC4"/>
    <mergeCell ref="AD3:AD4"/>
    <mergeCell ref="AE3:AE4"/>
  </mergeCells>
  <phoneticPr fontId="34" type="noConversion"/>
  <conditionalFormatting sqref="A4">
    <cfRule type="timePeriod" dxfId="54" priority="115" timePeriod="lastMonth">
      <formula>AND(MONTH(A4)=MONTH(EDATE(TODAY(),0-1)),YEAR(A4)=YEAR(EDATE(TODAY(),0-1)))</formula>
    </cfRule>
    <cfRule type="timePeriod" dxfId="53" priority="114" timePeriod="lastMonth">
      <formula>AND(MONTH(A4)=MONTH(EDATE(TODAY(),0-1)),YEAR(A4)=YEAR(EDATE(TODAY(),0-1)))</formula>
    </cfRule>
  </conditionalFormatting>
  <conditionalFormatting sqref="C4">
    <cfRule type="timePeriod" dxfId="52" priority="117" timePeriod="lastMonth">
      <formula>AND(MONTH(C4)=MONTH(EDATE(TODAY(),0-1)),YEAR(C4)=YEAR(EDATE(TODAY(),0-1)))</formula>
    </cfRule>
    <cfRule type="timePeriod" dxfId="51" priority="116" timePeriod="lastMonth">
      <formula>AND(MONTH(C4)=MONTH(EDATE(TODAY(),0-1)),YEAR(C4)=YEAR(EDATE(TODAY(),0-1)))</formula>
    </cfRule>
  </conditionalFormatting>
  <conditionalFormatting sqref="G4">
    <cfRule type="containsText" dxfId="50" priority="132" operator="containsText" text="离职">
      <formula>NOT(ISERROR(SEARCH("离职",G4)))</formula>
    </cfRule>
    <cfRule type="cellIs" dxfId="49" priority="131" operator="equal">
      <formula>"离职"</formula>
    </cfRule>
  </conditionalFormatting>
  <conditionalFormatting sqref="A5">
    <cfRule type="timePeriod" dxfId="48" priority="14" timePeriod="lastMonth">
      <formula>AND(MONTH(A5)=MONTH(EDATE(TODAY(),0-1)),YEAR(A5)=YEAR(EDATE(TODAY(),0-1)))</formula>
    </cfRule>
    <cfRule type="timePeriod" dxfId="47" priority="13" timePeriod="lastMonth">
      <formula>AND(MONTH(A5)=MONTH(EDATE(TODAY(),0-1)),YEAR(A5)=YEAR(EDATE(TODAY(),0-1)))</formula>
    </cfRule>
    <cfRule type="timePeriod" dxfId="46" priority="12" timePeriod="yesterday">
      <formula>FLOOR(A5,1)=TODAY()-1</formula>
    </cfRule>
    <cfRule type="timePeriod" dxfId="45" priority="11" timePeriod="lastMonth">
      <formula>AND(MONTH(A5)=MONTH(EDATE(TODAY(),0-1)),YEAR(A5)=YEAR(EDATE(TODAY(),0-1)))</formula>
    </cfRule>
    <cfRule type="timePeriod" dxfId="44" priority="10" timePeriod="lastMonth">
      <formula>AND(MONTH(A5)=MONTH(EDATE(TODAY(),0-1)),YEAR(A5)=YEAR(EDATE(TODAY(),0-1)))</formula>
    </cfRule>
    <cfRule type="timePeriod" dxfId="43" priority="9" timePeriod="lastMonth">
      <formula>AND(MONTH(A5)=MONTH(EDATE(TODAY(),0-1)),YEAR(A5)=YEAR(EDATE(TODAY(),0-1)))</formula>
    </cfRule>
    <cfRule type="timePeriod" dxfId="42" priority="8" timePeriod="lastMonth">
      <formula>AND(MONTH(A5)=MONTH(EDATE(TODAY(),0-1)),YEAR(A5)=YEAR(EDATE(TODAY(),0-1)))</formula>
    </cfRule>
    <cfRule type="containsText" dxfId="41" priority="7" operator="containsText" text="离职">
      <formula>NOT(ISERROR(SEARCH("离职",A5)))</formula>
    </cfRule>
    <cfRule type="timePeriod" dxfId="40" priority="6" timePeriod="lastMonth">
      <formula>AND(MONTH(A5)=MONTH(EDATE(TODAY(),0-1)),YEAR(A5)=YEAR(EDATE(TODAY(),0-1)))</formula>
    </cfRule>
    <cfRule type="timePeriod" dxfId="39" priority="5" timePeriod="lastMonth">
      <formula>AND(MONTH(A5)=MONTH(EDATE(TODAY(),0-1)),YEAR(A5)=YEAR(EDATE(TODAY(),0-1)))</formula>
    </cfRule>
  </conditionalFormatting>
  <conditionalFormatting sqref="B5">
    <cfRule type="timePeriod" dxfId="38" priority="25" timePeriod="lastMonth">
      <formula>AND(MONTH(B5)=MONTH(EDATE(TODAY(),0-1)),YEAR(B5)=YEAR(EDATE(TODAY(),0-1)))</formula>
    </cfRule>
    <cfRule type="timePeriod" dxfId="37" priority="24" timePeriod="lastMonth">
      <formula>AND(MONTH(B5)=MONTH(EDATE(TODAY(),0-1)),YEAR(B5)=YEAR(EDATE(TODAY(),0-1)))</formula>
    </cfRule>
    <cfRule type="timePeriod" dxfId="36" priority="23" timePeriod="yesterday">
      <formula>FLOOR(B5,1)=TODAY()-1</formula>
    </cfRule>
    <cfRule type="timePeriod" dxfId="35" priority="22" timePeriod="lastMonth">
      <formula>AND(MONTH(B5)=MONTH(EDATE(TODAY(),0-1)),YEAR(B5)=YEAR(EDATE(TODAY(),0-1)))</formula>
    </cfRule>
    <cfRule type="timePeriod" dxfId="34" priority="21" timePeriod="lastMonth">
      <formula>AND(MONTH(B5)=MONTH(EDATE(TODAY(),0-1)),YEAR(B5)=YEAR(EDATE(TODAY(),0-1)))</formula>
    </cfRule>
    <cfRule type="timePeriod" dxfId="33" priority="20" timePeriod="lastMonth">
      <formula>AND(MONTH(B5)=MONTH(EDATE(TODAY(),0-1)),YEAR(B5)=YEAR(EDATE(TODAY(),0-1)))</formula>
    </cfRule>
    <cfRule type="timePeriod" dxfId="32" priority="19" timePeriod="lastMonth">
      <formula>AND(MONTH(B5)=MONTH(EDATE(TODAY(),0-1)),YEAR(B5)=YEAR(EDATE(TODAY(),0-1)))</formula>
    </cfRule>
    <cfRule type="containsText" dxfId="31" priority="18" operator="containsText" text="离职">
      <formula>NOT(ISERROR(SEARCH("离职",B5)))</formula>
    </cfRule>
    <cfRule type="timePeriod" dxfId="30" priority="16" timePeriod="lastMonth">
      <formula>AND(MONTH(B5)=MONTH(EDATE(TODAY(),0-1)),YEAR(B5)=YEAR(EDATE(TODAY(),0-1)))</formula>
    </cfRule>
    <cfRule type="timePeriod" dxfId="29" priority="15" timePeriod="lastMonth">
      <formula>AND(MONTH(B5)=MONTH(EDATE(TODAY(),0-1)),YEAR(B5)=YEAR(EDATE(TODAY(),0-1)))</formula>
    </cfRule>
  </conditionalFormatting>
  <conditionalFormatting sqref="C5">
    <cfRule type="containsText" dxfId="28" priority="17" operator="containsText" text="离职">
      <formula>NOT(ISERROR(SEARCH("离职",C5)))</formula>
    </cfRule>
  </conditionalFormatting>
  <conditionalFormatting sqref="D5:E5">
    <cfRule type="containsText" dxfId="27" priority="2" operator="containsText" text="离职">
      <formula>NOT(ISERROR(SEARCH("离职",D5)))</formula>
    </cfRule>
  </conditionalFormatting>
  <conditionalFormatting sqref="G5">
    <cfRule type="cellIs" dxfId="26" priority="27" operator="equal">
      <formula>"离职"</formula>
    </cfRule>
    <cfRule type="cellIs" dxfId="25" priority="26" operator="equal">
      <formula>"离职"</formula>
    </cfRule>
  </conditionalFormatting>
  <conditionalFormatting sqref="B1:B4">
    <cfRule type="timePeriod" dxfId="24" priority="119" timePeriod="lastMonth">
      <formula>AND(MONTH(B1)=MONTH(EDATE(TODAY(),0-1)),YEAR(B1)=YEAR(EDATE(TODAY(),0-1)))</formula>
    </cfRule>
    <cfRule type="timePeriod" dxfId="23" priority="118" timePeriod="lastMonth">
      <formula>AND(MONTH(B1)=MONTH(EDATE(TODAY(),0-1)),YEAR(B1)=YEAR(EDATE(TODAY(),0-1)))</formula>
    </cfRule>
  </conditionalFormatting>
  <conditionalFormatting sqref="AD1:AD1048576">
    <cfRule type="cellIs" dxfId="22" priority="3" operator="lessThan">
      <formula>0</formula>
    </cfRule>
  </conditionalFormatting>
  <pageMargins left="0.75" right="0.75" top="1" bottom="1" header="0.5" footer="0.5"/>
  <pageSetup paperSize="9" scale="92" fitToHeight="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V8"/>
  <sheetViews>
    <sheetView zoomScale="103" zoomScaleNormal="103" workbookViewId="0">
      <pane xSplit="5" ySplit="3" topLeftCell="F4" activePane="bottomRight" state="frozen"/>
      <selection pane="topRight"/>
      <selection pane="bottomLeft"/>
      <selection pane="bottomRight" activeCell="M13" sqref="M13"/>
    </sheetView>
  </sheetViews>
  <sheetFormatPr defaultColWidth="9" defaultRowHeight="13.2" x14ac:dyDescent="0.25"/>
  <cols>
    <col min="1" max="1" width="3.6640625" style="50" customWidth="1"/>
    <col min="2" max="2" width="9.21875" style="50" customWidth="1"/>
    <col min="3" max="3" width="7" style="50" customWidth="1"/>
    <col min="4" max="6" width="10.33203125" style="51" customWidth="1"/>
    <col min="7" max="7" width="15" style="51" customWidth="1"/>
    <col min="8" max="8" width="15.88671875" style="51" customWidth="1"/>
    <col min="9" max="12" width="10.33203125" style="50" customWidth="1"/>
    <col min="13" max="13" width="10.33203125" style="52" customWidth="1"/>
    <col min="14" max="14" width="10" style="50" customWidth="1"/>
    <col min="15" max="15" width="6.33203125" style="50" customWidth="1"/>
    <col min="16" max="16" width="9.44140625" style="50" customWidth="1"/>
    <col min="17" max="17" width="6.44140625" style="50" customWidth="1"/>
    <col min="18" max="18" width="8.33203125" style="50" customWidth="1"/>
    <col min="19" max="20" width="6.6640625" style="50" customWidth="1"/>
    <col min="21" max="21" width="33.77734375" style="51" customWidth="1"/>
    <col min="22" max="16384" width="9" style="50"/>
  </cols>
  <sheetData>
    <row r="1" spans="1:22" x14ac:dyDescent="0.25">
      <c r="A1" s="96"/>
      <c r="B1" s="97"/>
      <c r="C1" s="97"/>
      <c r="D1" s="98"/>
      <c r="E1" s="98"/>
      <c r="F1" s="98"/>
      <c r="G1" s="98"/>
      <c r="H1" s="98"/>
      <c r="I1" s="97"/>
      <c r="J1" s="97"/>
      <c r="K1" s="97"/>
      <c r="L1" s="97"/>
      <c r="M1" s="98"/>
      <c r="N1" s="97"/>
      <c r="O1" s="97"/>
      <c r="P1" s="97"/>
      <c r="Q1" s="97"/>
      <c r="R1" s="97"/>
      <c r="S1" s="97"/>
      <c r="T1" s="97"/>
      <c r="U1" s="99"/>
    </row>
    <row r="2" spans="1:22" ht="24" x14ac:dyDescent="0.25">
      <c r="A2" s="102" t="s">
        <v>41</v>
      </c>
      <c r="B2" s="102" t="s">
        <v>42</v>
      </c>
      <c r="C2" s="102" t="s">
        <v>43</v>
      </c>
      <c r="D2" s="102" t="s">
        <v>44</v>
      </c>
      <c r="E2" s="104" t="s">
        <v>45</v>
      </c>
      <c r="F2" s="102" t="s">
        <v>46</v>
      </c>
      <c r="G2" s="102" t="s">
        <v>47</v>
      </c>
      <c r="H2" s="102" t="s">
        <v>48</v>
      </c>
      <c r="I2" s="102" t="s">
        <v>49</v>
      </c>
      <c r="J2" s="102" t="s">
        <v>50</v>
      </c>
      <c r="K2" s="102" t="s">
        <v>51</v>
      </c>
      <c r="L2" s="102" t="s">
        <v>52</v>
      </c>
      <c r="M2" s="102" t="s">
        <v>53</v>
      </c>
      <c r="N2" s="102" t="s">
        <v>54</v>
      </c>
      <c r="O2" s="102" t="s">
        <v>55</v>
      </c>
      <c r="P2" s="102" t="s">
        <v>56</v>
      </c>
      <c r="Q2" s="102" t="s">
        <v>57</v>
      </c>
      <c r="R2" s="102" t="s">
        <v>58</v>
      </c>
      <c r="S2" s="100" t="s">
        <v>59</v>
      </c>
      <c r="T2" s="101"/>
      <c r="U2" s="60" t="s">
        <v>60</v>
      </c>
    </row>
    <row r="3" spans="1:22" ht="24" x14ac:dyDescent="0.25">
      <c r="A3" s="103"/>
      <c r="B3" s="103"/>
      <c r="C3" s="103"/>
      <c r="D3" s="103"/>
      <c r="E3" s="105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60" t="s">
        <v>61</v>
      </c>
      <c r="T3" s="60" t="s">
        <v>62</v>
      </c>
      <c r="U3" s="60"/>
    </row>
    <row r="4" spans="1:22" ht="25.05" customHeight="1" x14ac:dyDescent="0.25">
      <c r="A4" s="53">
        <v>3</v>
      </c>
      <c r="B4" s="54">
        <v>101513</v>
      </c>
      <c r="C4" s="55" t="s">
        <v>63</v>
      </c>
      <c r="D4" s="56" t="s">
        <v>36</v>
      </c>
      <c r="E4" s="55" t="s">
        <v>37</v>
      </c>
      <c r="F4" s="55" t="s">
        <v>38</v>
      </c>
      <c r="G4" s="57">
        <v>45126</v>
      </c>
      <c r="H4" s="58" t="s">
        <v>64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0" t="e">
        <f>VLOOKUP(D4,#REF!,1,FALSE)</f>
        <v>#REF!</v>
      </c>
    </row>
    <row r="5" spans="1:22" ht="14.4" x14ac:dyDescent="0.25">
      <c r="F5"/>
      <c r="G5"/>
      <c r="H5"/>
    </row>
    <row r="6" spans="1:22" ht="14.4" x14ac:dyDescent="0.25">
      <c r="F6"/>
      <c r="G6"/>
      <c r="H6"/>
    </row>
    <row r="7" spans="1:22" ht="14.4" x14ac:dyDescent="0.25">
      <c r="F7"/>
      <c r="G7"/>
      <c r="H7"/>
    </row>
    <row r="8" spans="1:22" ht="14.4" x14ac:dyDescent="0.25">
      <c r="F8"/>
      <c r="G8"/>
      <c r="H8"/>
    </row>
  </sheetData>
  <sheetProtection formatCells="0" insertHyperlinks="0" autoFilter="0"/>
  <mergeCells count="20">
    <mergeCell ref="O2:O3"/>
    <mergeCell ref="P2:P3"/>
    <mergeCell ref="Q2:Q3"/>
    <mergeCell ref="R2:R3"/>
    <mergeCell ref="A1:U1"/>
    <mergeCell ref="S2:T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34" type="noConversion"/>
  <conditionalFormatting sqref="AQ4:AR4 AT4:AX4">
    <cfRule type="cellIs" dxfId="21" priority="20" operator="greaterThan">
      <formula>0</formula>
    </cfRule>
  </conditionalFormatting>
  <pageMargins left="7.7777777777777807E-2" right="0.74791666666666701" top="7.7777777777777807E-2" bottom="3.8888888888888903E-2" header="0.51180555555555596" footer="0.51180555555555596"/>
  <pageSetup paperSize="9" scale="95" orientation="landscape" verticalDpi="20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E12"/>
  <sheetViews>
    <sheetView workbookViewId="0">
      <selection activeCell="E9" sqref="B3:E9"/>
    </sheetView>
  </sheetViews>
  <sheetFormatPr defaultColWidth="9" defaultRowHeight="27" customHeight="1" x14ac:dyDescent="0.25"/>
  <cols>
    <col min="1" max="1" width="7.33203125" style="2" customWidth="1"/>
    <col min="2" max="2" width="12.6640625" style="1" customWidth="1"/>
    <col min="3" max="3" width="15" style="2" customWidth="1"/>
    <col min="4" max="4" width="22.33203125" style="2" customWidth="1"/>
    <col min="5" max="5" width="13.88671875" style="3" customWidth="1"/>
    <col min="6" max="16384" width="9" style="46"/>
  </cols>
  <sheetData>
    <row r="1" spans="1:5" ht="27" customHeight="1" x14ac:dyDescent="0.25">
      <c r="A1" s="106" t="s">
        <v>65</v>
      </c>
      <c r="B1" s="107"/>
      <c r="C1" s="106"/>
      <c r="D1" s="106"/>
      <c r="E1" s="108"/>
    </row>
    <row r="2" spans="1:5" s="47" customFormat="1" ht="27" customHeight="1" x14ac:dyDescent="0.25">
      <c r="A2" s="7" t="s">
        <v>66</v>
      </c>
      <c r="B2" s="7" t="s">
        <v>11</v>
      </c>
      <c r="C2" s="7" t="s">
        <v>67</v>
      </c>
      <c r="D2" s="7" t="s">
        <v>68</v>
      </c>
      <c r="E2" s="48" t="s">
        <v>69</v>
      </c>
    </row>
    <row r="3" spans="1:5" s="47" customFormat="1" ht="16.05" customHeight="1" x14ac:dyDescent="0.25">
      <c r="A3" s="8">
        <v>1</v>
      </c>
      <c r="B3" s="8"/>
      <c r="C3" s="8"/>
      <c r="D3" s="8"/>
      <c r="E3" s="11"/>
    </row>
    <row r="4" spans="1:5" s="47" customFormat="1" ht="16.05" customHeight="1" x14ac:dyDescent="0.25">
      <c r="A4" s="8">
        <v>2</v>
      </c>
      <c r="B4" s="8"/>
      <c r="C4" s="8"/>
      <c r="D4" s="8"/>
      <c r="E4" s="11"/>
    </row>
    <row r="5" spans="1:5" s="47" customFormat="1" ht="16.05" customHeight="1" x14ac:dyDescent="0.25">
      <c r="A5" s="8">
        <v>3</v>
      </c>
      <c r="B5" s="8"/>
      <c r="C5" s="8"/>
      <c r="D5" s="8"/>
      <c r="E5" s="11"/>
    </row>
    <row r="6" spans="1:5" s="47" customFormat="1" ht="16.05" customHeight="1" x14ac:dyDescent="0.25">
      <c r="A6" s="8">
        <v>4</v>
      </c>
      <c r="B6" s="8"/>
      <c r="C6" s="8"/>
      <c r="D6" s="8"/>
      <c r="E6" s="11"/>
    </row>
    <row r="7" spans="1:5" s="47" customFormat="1" ht="16.05" customHeight="1" x14ac:dyDescent="0.25">
      <c r="A7" s="8">
        <v>5</v>
      </c>
      <c r="B7" s="8"/>
      <c r="C7" s="8"/>
      <c r="D7" s="8"/>
      <c r="E7" s="11"/>
    </row>
    <row r="8" spans="1:5" s="47" customFormat="1" ht="16.05" customHeight="1" x14ac:dyDescent="0.25">
      <c r="A8" s="8">
        <v>6</v>
      </c>
      <c r="B8" s="8"/>
      <c r="C8" s="8"/>
      <c r="D8" s="8"/>
      <c r="E8" s="11"/>
    </row>
    <row r="9" spans="1:5" s="47" customFormat="1" ht="16.05" customHeight="1" x14ac:dyDescent="0.25">
      <c r="A9" s="8">
        <v>7</v>
      </c>
      <c r="B9" s="8"/>
      <c r="C9" s="8"/>
      <c r="D9" s="8"/>
      <c r="E9" s="10"/>
    </row>
    <row r="10" spans="1:5" s="47" customFormat="1" ht="24" customHeight="1" x14ac:dyDescent="0.25">
      <c r="A10" s="107" t="s">
        <v>70</v>
      </c>
      <c r="B10" s="107"/>
      <c r="C10" s="107"/>
      <c r="D10" s="107"/>
      <c r="E10" s="48">
        <f>SUM(E3:E9)</f>
        <v>0</v>
      </c>
    </row>
    <row r="11" spans="1:5" s="47" customFormat="1" ht="27" customHeight="1" x14ac:dyDescent="0.25">
      <c r="A11" s="109"/>
      <c r="B11" s="109"/>
      <c r="C11" s="109"/>
      <c r="D11" s="109"/>
      <c r="E11" s="110"/>
    </row>
    <row r="12" spans="1:5" s="47" customFormat="1" ht="27" customHeight="1" x14ac:dyDescent="0.25">
      <c r="A12" s="1"/>
      <c r="C12" s="1"/>
      <c r="D12" s="1"/>
      <c r="E12" s="49"/>
    </row>
  </sheetData>
  <sheetProtection formatCells="0" insertHyperlinks="0" autoFilter="0"/>
  <mergeCells count="3">
    <mergeCell ref="A1:E1"/>
    <mergeCell ref="A10:D10"/>
    <mergeCell ref="A11:E11"/>
  </mergeCells>
  <phoneticPr fontId="34" type="noConversion"/>
  <conditionalFormatting sqref="E3:E8">
    <cfRule type="containsText" dxfId="20" priority="11" operator="containsText" text="离职">
      <formula>NOT(ISERROR(SEARCH("离职",E3)))</formula>
    </cfRule>
  </conditionalFormatting>
  <conditionalFormatting sqref="F3">
    <cfRule type="duplicateValues" dxfId="19" priority="37"/>
    <cfRule type="duplicateValues" dxfId="18" priority="4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H14"/>
  <sheetViews>
    <sheetView workbookViewId="0">
      <selection activeCell="G1" sqref="G1:H1048576"/>
    </sheetView>
  </sheetViews>
  <sheetFormatPr defaultColWidth="9" defaultRowHeight="27" customHeight="1" x14ac:dyDescent="0.25"/>
  <cols>
    <col min="1" max="1" width="7.33203125" style="2" customWidth="1"/>
    <col min="2" max="2" width="12.6640625" style="1" customWidth="1"/>
    <col min="3" max="3" width="13.44140625" style="2" customWidth="1"/>
    <col min="4" max="4" width="49.33203125" style="37" customWidth="1"/>
    <col min="5" max="5" width="13.88671875" style="3" customWidth="1"/>
    <col min="6" max="6" width="9" style="2"/>
    <col min="7" max="8" width="9" style="2" hidden="1" customWidth="1"/>
    <col min="9" max="16384" width="9" style="2"/>
  </cols>
  <sheetData>
    <row r="1" spans="1:8" ht="27" customHeight="1" x14ac:dyDescent="0.25">
      <c r="A1" s="106" t="s">
        <v>71</v>
      </c>
      <c r="B1" s="107"/>
      <c r="C1" s="106"/>
      <c r="D1" s="111"/>
      <c r="E1" s="108"/>
    </row>
    <row r="2" spans="1:8" ht="27" customHeight="1" x14ac:dyDescent="0.25">
      <c r="A2" s="4" t="s">
        <v>66</v>
      </c>
      <c r="B2" s="7" t="s">
        <v>11</v>
      </c>
      <c r="C2" s="4" t="s">
        <v>67</v>
      </c>
      <c r="D2" s="16" t="s">
        <v>72</v>
      </c>
      <c r="E2" s="14" t="s">
        <v>73</v>
      </c>
      <c r="G2" s="17" t="s">
        <v>16</v>
      </c>
      <c r="H2" s="17" t="s">
        <v>74</v>
      </c>
    </row>
    <row r="3" spans="1:8" s="1" customFormat="1" ht="22.05" customHeight="1" x14ac:dyDescent="0.25">
      <c r="A3" s="8">
        <v>1</v>
      </c>
      <c r="B3" s="38"/>
      <c r="C3" s="9"/>
      <c r="D3" s="11"/>
      <c r="E3" s="10"/>
      <c r="G3" s="8" t="e">
        <f>VLOOKUP(B3,#REF!,6,FALSE)</f>
        <v>#REF!</v>
      </c>
      <c r="H3" s="17">
        <f>3+30/60/8</f>
        <v>3.0625</v>
      </c>
    </row>
    <row r="4" spans="1:8" s="1" customFormat="1" ht="22.05" customHeight="1" x14ac:dyDescent="0.25">
      <c r="A4" s="8">
        <v>2</v>
      </c>
      <c r="B4" s="39"/>
      <c r="C4" s="9"/>
      <c r="D4" s="11"/>
      <c r="E4" s="10"/>
      <c r="G4" s="8" t="e">
        <f>VLOOKUP(B4,#REF!,6,FALSE)</f>
        <v>#REF!</v>
      </c>
      <c r="H4" s="17">
        <f>2/8</f>
        <v>0.25</v>
      </c>
    </row>
    <row r="5" spans="1:8" ht="22.05" customHeight="1" x14ac:dyDescent="0.25">
      <c r="A5" s="8">
        <v>3</v>
      </c>
      <c r="B5" s="13"/>
      <c r="C5" s="9"/>
      <c r="D5" s="11"/>
      <c r="E5" s="10"/>
      <c r="G5" s="8" t="e">
        <f>VLOOKUP(B5,#REF!,6,FALSE)</f>
        <v>#REF!</v>
      </c>
      <c r="H5" s="17">
        <f>9/8</f>
        <v>1.125</v>
      </c>
    </row>
    <row r="6" spans="1:8" ht="22.05" customHeight="1" x14ac:dyDescent="0.25">
      <c r="A6" s="8">
        <v>4</v>
      </c>
      <c r="B6" s="13"/>
      <c r="C6" s="13"/>
      <c r="D6" s="11"/>
      <c r="E6" s="10"/>
      <c r="G6" s="8" t="e">
        <f>VLOOKUP(B6,#REF!,6,FALSE)</f>
        <v>#REF!</v>
      </c>
      <c r="H6" s="17">
        <f>2/8</f>
        <v>0.25</v>
      </c>
    </row>
    <row r="7" spans="1:8" ht="22.05" customHeight="1" x14ac:dyDescent="0.25">
      <c r="A7" s="8">
        <v>5</v>
      </c>
      <c r="B7" s="39"/>
      <c r="C7" s="9"/>
      <c r="D7" s="40"/>
      <c r="E7" s="10"/>
    </row>
    <row r="8" spans="1:8" ht="22.05" customHeight="1" x14ac:dyDescent="0.25">
      <c r="A8" s="8">
        <v>6</v>
      </c>
      <c r="B8" s="38"/>
      <c r="C8" s="9"/>
      <c r="D8" s="41"/>
      <c r="E8" s="10"/>
    </row>
    <row r="9" spans="1:8" ht="22.05" customHeight="1" x14ac:dyDescent="0.25">
      <c r="A9" s="8">
        <v>7</v>
      </c>
      <c r="B9" s="42"/>
      <c r="C9" s="43"/>
      <c r="D9" s="44"/>
      <c r="E9" s="45"/>
    </row>
    <row r="10" spans="1:8" ht="22.05" customHeight="1" x14ac:dyDescent="0.25">
      <c r="A10" s="8">
        <v>8</v>
      </c>
      <c r="B10" s="42"/>
      <c r="C10" s="43"/>
      <c r="D10" s="44"/>
      <c r="E10" s="45"/>
    </row>
    <row r="11" spans="1:8" ht="22.05" customHeight="1" x14ac:dyDescent="0.25">
      <c r="A11" s="8">
        <v>9</v>
      </c>
      <c r="B11" s="42"/>
      <c r="C11" s="43"/>
      <c r="D11" s="44"/>
      <c r="E11" s="45"/>
    </row>
    <row r="12" spans="1:8" ht="22.05" customHeight="1" x14ac:dyDescent="0.25">
      <c r="A12" s="8">
        <v>10</v>
      </c>
      <c r="B12" s="42"/>
      <c r="C12" s="43"/>
      <c r="D12" s="44"/>
      <c r="E12" s="45"/>
    </row>
    <row r="13" spans="1:8" ht="24" customHeight="1" x14ac:dyDescent="0.25">
      <c r="A13" s="112" t="s">
        <v>70</v>
      </c>
      <c r="B13" s="107"/>
      <c r="C13" s="112"/>
      <c r="D13" s="113"/>
      <c r="E13" s="14">
        <f>SUM(E3:E12)</f>
        <v>0</v>
      </c>
    </row>
    <row r="14" spans="1:8" ht="27" customHeight="1" x14ac:dyDescent="0.25">
      <c r="A14" s="114"/>
      <c r="B14" s="115"/>
      <c r="C14" s="114"/>
      <c r="D14" s="116"/>
      <c r="E14" s="117"/>
    </row>
  </sheetData>
  <sheetProtection formatCells="0" insertHyperlinks="0" autoFilter="0"/>
  <mergeCells count="3">
    <mergeCell ref="A1:E1"/>
    <mergeCell ref="A13:D13"/>
    <mergeCell ref="A14:E14"/>
  </mergeCells>
  <phoneticPr fontId="34" type="noConversion"/>
  <conditionalFormatting sqref="B4:B7">
    <cfRule type="containsText" dxfId="17" priority="3" operator="containsText" text="离职">
      <formula>NOT(ISERROR(SEARCH("离职",B4)))</formula>
    </cfRule>
  </conditionalFormatting>
  <conditionalFormatting sqref="C6">
    <cfRule type="containsText" dxfId="16" priority="2" operator="containsText" text="离职">
      <formula>NOT(ISERROR(SEARCH("离职",C6)))</formula>
    </cfRule>
  </conditionalFormatting>
  <conditionalFormatting sqref="C9:D10">
    <cfRule type="containsText" dxfId="15" priority="23" operator="containsText" text="离职">
      <formula>NOT(ISERROR(SEARCH("离职",C9)))</formula>
    </cfRule>
  </conditionalFormatting>
  <conditionalFormatting sqref="D3:D6">
    <cfRule type="containsText" dxfId="14" priority="1" operator="containsText" text="离职">
      <formula>NOT(ISERROR(SEARCH("离职",D3)))</formula>
    </cfRule>
  </conditionalFormatting>
  <conditionalFormatting sqref="F5">
    <cfRule type="duplicateValues" dxfId="13" priority="40"/>
    <cfRule type="duplicateValues" dxfId="12" priority="4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9"/>
  <sheetViews>
    <sheetView workbookViewId="0">
      <selection activeCell="M11" sqref="M11"/>
    </sheetView>
  </sheetViews>
  <sheetFormatPr defaultColWidth="9" defaultRowHeight="27" customHeight="1" x14ac:dyDescent="0.25"/>
  <cols>
    <col min="1" max="1" width="9" style="23"/>
    <col min="2" max="2" width="7.33203125" style="23" customWidth="1"/>
    <col min="3" max="3" width="9" style="23" customWidth="1"/>
    <col min="4" max="4" width="13.6640625" style="23" customWidth="1"/>
    <col min="5" max="5" width="9.109375" style="23" customWidth="1"/>
    <col min="6" max="8" width="10.33203125" style="23" customWidth="1"/>
    <col min="9" max="9" width="9.77734375" style="23" customWidth="1"/>
    <col min="10" max="10" width="10.77734375" style="23" customWidth="1"/>
    <col min="11" max="11" width="12.6640625" style="23" customWidth="1"/>
    <col min="12" max="12" width="12.21875" style="21" customWidth="1"/>
    <col min="13" max="14" width="9" style="24"/>
    <col min="15" max="15" width="15.21875" style="24" customWidth="1"/>
    <col min="16" max="16384" width="9" style="21"/>
  </cols>
  <sheetData>
    <row r="1" spans="1:26" ht="27" customHeight="1" x14ac:dyDescent="0.25">
      <c r="A1" s="25"/>
      <c r="B1" s="118" t="s">
        <v>75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Q1" s="124" t="s">
        <v>76</v>
      </c>
      <c r="R1" s="125"/>
      <c r="S1" s="125"/>
      <c r="T1" s="125"/>
      <c r="U1" s="125"/>
      <c r="V1" s="125"/>
      <c r="W1" s="125"/>
      <c r="X1" s="125"/>
      <c r="Y1" s="125"/>
      <c r="Z1" s="126"/>
    </row>
    <row r="2" spans="1:26" ht="27" customHeight="1" x14ac:dyDescent="0.25">
      <c r="A2" s="25" t="s">
        <v>77</v>
      </c>
      <c r="B2" s="26" t="s">
        <v>66</v>
      </c>
      <c r="C2" s="26" t="s">
        <v>11</v>
      </c>
      <c r="D2" s="26" t="s">
        <v>78</v>
      </c>
      <c r="E2" s="26" t="s">
        <v>79</v>
      </c>
      <c r="F2" s="26" t="s">
        <v>80</v>
      </c>
      <c r="G2" s="26" t="s">
        <v>81</v>
      </c>
      <c r="H2" s="26" t="s">
        <v>82</v>
      </c>
      <c r="I2" s="26" t="s">
        <v>83</v>
      </c>
      <c r="J2" s="26" t="s">
        <v>84</v>
      </c>
      <c r="K2" s="26" t="s">
        <v>85</v>
      </c>
      <c r="L2" s="26" t="s">
        <v>70</v>
      </c>
      <c r="M2" s="33" t="s">
        <v>86</v>
      </c>
      <c r="N2" s="33" t="s">
        <v>87</v>
      </c>
      <c r="O2" s="33" t="s">
        <v>88</v>
      </c>
      <c r="Q2" s="127"/>
      <c r="R2" s="128"/>
      <c r="S2" s="128"/>
      <c r="T2" s="128"/>
      <c r="U2" s="128"/>
      <c r="V2" s="128"/>
      <c r="W2" s="128"/>
      <c r="X2" s="128"/>
      <c r="Y2" s="128"/>
      <c r="Z2" s="129"/>
    </row>
    <row r="3" spans="1:26" s="22" customFormat="1" ht="20.100000000000001" customHeight="1" x14ac:dyDescent="0.25">
      <c r="A3" s="27" t="s">
        <v>89</v>
      </c>
      <c r="B3" s="27">
        <v>1</v>
      </c>
      <c r="C3" s="28" t="s">
        <v>90</v>
      </c>
      <c r="D3" s="28"/>
      <c r="E3" s="29"/>
      <c r="F3" s="27"/>
      <c r="G3" s="27"/>
      <c r="H3" s="27"/>
      <c r="I3" s="27"/>
      <c r="J3" s="27"/>
      <c r="K3" s="27"/>
      <c r="L3" s="34"/>
      <c r="M3" s="35"/>
      <c r="N3" s="35"/>
      <c r="O3" s="35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6" s="22" customFormat="1" ht="20.100000000000001" customHeight="1" x14ac:dyDescent="0.25">
      <c r="A4" s="122" t="s">
        <v>63</v>
      </c>
      <c r="B4" s="27">
        <v>1</v>
      </c>
      <c r="C4" s="27" t="s">
        <v>91</v>
      </c>
      <c r="D4" s="27" t="s">
        <v>92</v>
      </c>
      <c r="E4" s="29"/>
      <c r="F4" s="27"/>
      <c r="G4" s="27"/>
      <c r="H4" s="27"/>
      <c r="I4" s="27"/>
      <c r="J4" s="27"/>
      <c r="K4" s="27"/>
      <c r="L4" s="34"/>
      <c r="M4" s="35"/>
      <c r="N4" s="35"/>
      <c r="O4" s="35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6" s="22" customFormat="1" ht="20.100000000000001" customHeight="1" x14ac:dyDescent="0.25">
      <c r="A5" s="123"/>
      <c r="B5" s="27">
        <v>2</v>
      </c>
      <c r="C5" s="27" t="s">
        <v>93</v>
      </c>
      <c r="D5" s="27" t="s">
        <v>94</v>
      </c>
      <c r="E5" s="29"/>
      <c r="F5" s="27"/>
      <c r="G5" s="27"/>
      <c r="H5" s="27"/>
      <c r="I5" s="27"/>
      <c r="J5" s="27"/>
      <c r="K5" s="27"/>
      <c r="L5" s="34"/>
      <c r="M5" s="35"/>
      <c r="N5" s="35"/>
      <c r="O5" s="35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spans="1:26" s="22" customFormat="1" ht="20.100000000000001" customHeight="1" x14ac:dyDescent="0.25">
      <c r="A6" s="119" t="s">
        <v>70</v>
      </c>
      <c r="B6" s="120"/>
      <c r="C6" s="120"/>
      <c r="D6" s="120"/>
      <c r="E6" s="121"/>
      <c r="F6" s="30">
        <f>SUM(F3:F5)</f>
        <v>0</v>
      </c>
      <c r="G6" s="30">
        <f t="shared" ref="G6:L6" si="0">SUM(G3:G5)</f>
        <v>0</v>
      </c>
      <c r="H6" s="30">
        <f t="shared" si="0"/>
        <v>0</v>
      </c>
      <c r="I6" s="30">
        <f t="shared" si="0"/>
        <v>0</v>
      </c>
      <c r="J6" s="30">
        <f t="shared" si="0"/>
        <v>0</v>
      </c>
      <c r="K6" s="30">
        <f t="shared" si="0"/>
        <v>0</v>
      </c>
      <c r="L6" s="30">
        <f t="shared" si="0"/>
        <v>0</v>
      </c>
      <c r="M6" s="36"/>
      <c r="N6" s="36"/>
      <c r="O6" s="36"/>
      <c r="Q6" s="130"/>
      <c r="R6" s="130"/>
      <c r="S6" s="130"/>
      <c r="T6" s="130"/>
      <c r="U6" s="130"/>
      <c r="V6" s="130"/>
      <c r="W6" s="130"/>
      <c r="X6" s="130"/>
      <c r="Y6" s="130"/>
      <c r="Z6" s="130"/>
    </row>
    <row r="7" spans="1:26" s="22" customFormat="1" ht="20.100000000000001" customHeight="1" x14ac:dyDescent="0.2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36"/>
      <c r="N7" s="36"/>
      <c r="O7" s="36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:26" s="22" customFormat="1" ht="20.100000000000001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1"/>
      <c r="M8" s="36"/>
      <c r="N8" s="36"/>
      <c r="O8" s="36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:26" s="22" customFormat="1" ht="20.100000000000001" customHeight="1" x14ac:dyDescent="0.25">
      <c r="A9" s="31"/>
      <c r="B9" s="23"/>
      <c r="C9" s="23"/>
      <c r="D9" s="23"/>
      <c r="E9" s="32"/>
      <c r="F9" s="31"/>
      <c r="G9" s="23"/>
      <c r="H9" s="23"/>
      <c r="I9" s="23"/>
      <c r="J9" s="23"/>
      <c r="K9" s="23"/>
      <c r="L9" s="21"/>
      <c r="M9" s="36"/>
      <c r="N9" s="36"/>
      <c r="O9" s="36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:26" s="22" customFormat="1" ht="20.100000000000001" customHeight="1" x14ac:dyDescent="0.25">
      <c r="A10" s="23"/>
      <c r="B10" s="23"/>
      <c r="C10" s="23"/>
      <c r="D10" s="23"/>
      <c r="E10" s="23"/>
      <c r="F10" s="23"/>
      <c r="G10" s="23"/>
      <c r="H10" s="31"/>
      <c r="I10" s="31"/>
      <c r="J10" s="31"/>
      <c r="K10" s="31"/>
      <c r="L10" s="31"/>
      <c r="M10" s="36"/>
      <c r="N10" s="36"/>
      <c r="O10" s="36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:26" ht="27" customHeight="1" x14ac:dyDescent="0.25">
      <c r="H11" s="31"/>
      <c r="I11" s="31"/>
      <c r="J11" s="31"/>
      <c r="K11" s="31"/>
      <c r="L11" s="31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:26" ht="27" customHeight="1" x14ac:dyDescent="0.25">
      <c r="H12" s="31"/>
      <c r="I12" s="31"/>
      <c r="J12" s="31"/>
      <c r="K12" s="31"/>
      <c r="L12" s="31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:26" ht="27" customHeight="1" x14ac:dyDescent="0.25">
      <c r="Q13" s="124" t="s">
        <v>95</v>
      </c>
      <c r="R13" s="125"/>
      <c r="S13" s="125"/>
      <c r="T13" s="125"/>
      <c r="U13" s="125"/>
      <c r="V13" s="125"/>
      <c r="W13" s="125"/>
      <c r="X13" s="125"/>
      <c r="Y13" s="125"/>
      <c r="Z13" s="126"/>
    </row>
    <row r="14" spans="1:26" ht="27" customHeight="1" x14ac:dyDescent="0.25">
      <c r="Q14" s="127"/>
      <c r="R14" s="128"/>
      <c r="S14" s="128"/>
      <c r="T14" s="128"/>
      <c r="U14" s="128"/>
      <c r="V14" s="128"/>
      <c r="W14" s="128"/>
      <c r="X14" s="128"/>
      <c r="Y14" s="128"/>
      <c r="Z14" s="129"/>
    </row>
    <row r="15" spans="1:26" ht="27" customHeight="1" x14ac:dyDescent="0.25"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:26" ht="27" customHeight="1" x14ac:dyDescent="0.25"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7:26" ht="27" customHeight="1" x14ac:dyDescent="0.25"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7:26" ht="27" customHeight="1" x14ac:dyDescent="0.25"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7:26" ht="27" customHeight="1" x14ac:dyDescent="0.25"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7:26" ht="27" customHeight="1" x14ac:dyDescent="0.25"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7:26" ht="27" customHeight="1" x14ac:dyDescent="0.25"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7:26" ht="27" customHeight="1" x14ac:dyDescent="0.25"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7:26" ht="27" customHeight="1" x14ac:dyDescent="0.25"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7:26" ht="27" customHeight="1" x14ac:dyDescent="0.25"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7:26" ht="27" customHeight="1" x14ac:dyDescent="0.25"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7:26" ht="27" customHeight="1" x14ac:dyDescent="0.25"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7:26" ht="27" customHeight="1" x14ac:dyDescent="0.25"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7:26" ht="27" customHeight="1" x14ac:dyDescent="0.25"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7:26" ht="27" customHeight="1" x14ac:dyDescent="0.25"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7:26" ht="27" customHeight="1" x14ac:dyDescent="0.25"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7:26" ht="27" customHeight="1" x14ac:dyDescent="0.25"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7:26" ht="27" customHeight="1" x14ac:dyDescent="0.25"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7:26" ht="27" customHeight="1" x14ac:dyDescent="0.25"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7:26" ht="27" customHeight="1" x14ac:dyDescent="0.25"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7:26" ht="27" customHeight="1" x14ac:dyDescent="0.25"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7:26" ht="27" customHeight="1" x14ac:dyDescent="0.25"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7:26" ht="27" customHeight="1" x14ac:dyDescent="0.25"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7:26" ht="27" customHeight="1" x14ac:dyDescent="0.25"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7:26" ht="27" customHeight="1" x14ac:dyDescent="0.25"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spans="17:26" ht="27" customHeight="1" x14ac:dyDescent="0.25"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spans="17:26" ht="27" customHeight="1" x14ac:dyDescent="0.25"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spans="17:26" ht="27" customHeight="1" x14ac:dyDescent="0.25"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spans="17:26" ht="27" customHeight="1" x14ac:dyDescent="0.25"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spans="17:26" ht="27" customHeight="1" x14ac:dyDescent="0.25"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spans="17:26" ht="27" customHeight="1" x14ac:dyDescent="0.25"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spans="17:26" ht="27" customHeight="1" x14ac:dyDescent="0.25"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spans="17:26" ht="27" customHeight="1" x14ac:dyDescent="0.25"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spans="17:26" ht="27" customHeight="1" x14ac:dyDescent="0.25"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spans="17:26" ht="27" customHeight="1" x14ac:dyDescent="0.25"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</sheetData>
  <mergeCells count="7">
    <mergeCell ref="Q13:Z14"/>
    <mergeCell ref="Q15:Z49"/>
    <mergeCell ref="B1:L1"/>
    <mergeCell ref="A6:E6"/>
    <mergeCell ref="A4:A5"/>
    <mergeCell ref="Q1:Z2"/>
    <mergeCell ref="Q3:Z12"/>
  </mergeCells>
  <phoneticPr fontId="34" type="noConversion"/>
  <pageMargins left="0.75" right="0.75" top="1" bottom="1" header="0.5" footer="0.5"/>
  <pageSetup paperSize="121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E4" sqref="E4"/>
    </sheetView>
  </sheetViews>
  <sheetFormatPr defaultColWidth="9" defaultRowHeight="27" customHeight="1" x14ac:dyDescent="0.25"/>
  <cols>
    <col min="1" max="1" width="7.33203125" style="2" customWidth="1"/>
    <col min="2" max="2" width="12.6640625" style="1" customWidth="1"/>
    <col min="3" max="3" width="17" style="2" customWidth="1"/>
    <col min="4" max="4" width="49.33203125" style="15" customWidth="1"/>
    <col min="5" max="5" width="13.88671875" style="2" customWidth="1"/>
    <col min="6" max="6" width="12.77734375" style="2" customWidth="1"/>
    <col min="7" max="7" width="10.88671875" style="2" customWidth="1"/>
    <col min="8" max="8" width="12.6640625" style="2"/>
    <col min="9" max="16384" width="9" style="2"/>
  </cols>
  <sheetData>
    <row r="1" spans="1:5" ht="27" customHeight="1" x14ac:dyDescent="0.25">
      <c r="A1" s="106" t="s">
        <v>96</v>
      </c>
      <c r="B1" s="107"/>
      <c r="C1" s="106"/>
      <c r="D1" s="131"/>
      <c r="E1" s="106"/>
    </row>
    <row r="2" spans="1:5" ht="27" customHeight="1" x14ac:dyDescent="0.25">
      <c r="A2" s="4" t="s">
        <v>66</v>
      </c>
      <c r="B2" s="7" t="s">
        <v>11</v>
      </c>
      <c r="C2" s="4" t="s">
        <v>67</v>
      </c>
      <c r="D2" s="16" t="s">
        <v>72</v>
      </c>
      <c r="E2" s="4" t="s">
        <v>73</v>
      </c>
    </row>
    <row r="3" spans="1:5" ht="31.95" customHeight="1" x14ac:dyDescent="0.25">
      <c r="A3" s="17">
        <v>1</v>
      </c>
      <c r="B3" s="18" t="s">
        <v>36</v>
      </c>
      <c r="C3" s="11" t="s">
        <v>38</v>
      </c>
      <c r="D3" s="18" t="s">
        <v>40</v>
      </c>
      <c r="E3" s="18">
        <f>1400/30*2</f>
        <v>93.3333333333333</v>
      </c>
    </row>
    <row r="4" spans="1:5" ht="30" customHeight="1" x14ac:dyDescent="0.25">
      <c r="A4" s="17">
        <v>2</v>
      </c>
      <c r="B4" s="18"/>
      <c r="C4" s="18"/>
      <c r="D4" s="18"/>
      <c r="E4" s="18"/>
    </row>
    <row r="5" spans="1:5" ht="28.05" customHeight="1" x14ac:dyDescent="0.25">
      <c r="A5" s="17">
        <v>3</v>
      </c>
      <c r="B5" s="18"/>
      <c r="C5" s="18"/>
      <c r="D5" s="18"/>
      <c r="E5" s="18"/>
    </row>
    <row r="6" spans="1:5" ht="16.05" customHeight="1" x14ac:dyDescent="0.25">
      <c r="A6" s="17">
        <v>4</v>
      </c>
      <c r="B6" s="18"/>
      <c r="C6" s="18"/>
      <c r="D6" s="19"/>
      <c r="E6" s="18"/>
    </row>
    <row r="7" spans="1:5" ht="16.05" customHeight="1" x14ac:dyDescent="0.25">
      <c r="A7" s="17">
        <v>5</v>
      </c>
      <c r="B7" s="18"/>
      <c r="C7" s="18"/>
      <c r="D7" s="19"/>
      <c r="E7" s="18"/>
    </row>
    <row r="8" spans="1:5" ht="16.05" customHeight="1" x14ac:dyDescent="0.25">
      <c r="A8" s="17">
        <v>6</v>
      </c>
      <c r="B8" s="18"/>
      <c r="C8" s="18"/>
      <c r="D8" s="19"/>
      <c r="E8" s="18"/>
    </row>
    <row r="9" spans="1:5" ht="16.05" customHeight="1" x14ac:dyDescent="0.25">
      <c r="A9" s="17">
        <v>7</v>
      </c>
      <c r="B9" s="18"/>
      <c r="C9" s="18"/>
      <c r="D9" s="19"/>
      <c r="E9" s="18"/>
    </row>
    <row r="10" spans="1:5" ht="16.05" customHeight="1" x14ac:dyDescent="0.25">
      <c r="A10" s="17">
        <v>8</v>
      </c>
      <c r="B10" s="18"/>
      <c r="C10" s="18"/>
      <c r="D10" s="19"/>
      <c r="E10" s="18"/>
    </row>
    <row r="11" spans="1:5" ht="16.05" customHeight="1" x14ac:dyDescent="0.25">
      <c r="A11" s="17">
        <v>9</v>
      </c>
      <c r="B11" s="18"/>
      <c r="C11" s="18"/>
      <c r="D11" s="19"/>
      <c r="E11" s="18"/>
    </row>
    <row r="12" spans="1:5" ht="24" customHeight="1" x14ac:dyDescent="0.25">
      <c r="A12" s="112" t="s">
        <v>70</v>
      </c>
      <c r="B12" s="107"/>
      <c r="C12" s="112"/>
      <c r="D12" s="132"/>
      <c r="E12" s="20">
        <f>SUM(E3:E11)</f>
        <v>93.3333333333333</v>
      </c>
    </row>
    <row r="13" spans="1:5" ht="27" customHeight="1" x14ac:dyDescent="0.25">
      <c r="A13" s="114"/>
      <c r="B13" s="115"/>
      <c r="C13" s="114"/>
      <c r="D13" s="133"/>
      <c r="E13" s="114"/>
    </row>
  </sheetData>
  <mergeCells count="3">
    <mergeCell ref="A1:E1"/>
    <mergeCell ref="A12:D12"/>
    <mergeCell ref="A13:E13"/>
  </mergeCells>
  <phoneticPr fontId="34" type="noConversion"/>
  <conditionalFormatting sqref="C3">
    <cfRule type="containsText" dxfId="11" priority="1" operator="containsText" text="离职">
      <formula>NOT(ISERROR(SEARCH("离职",C3)))</formula>
    </cfRule>
  </conditionalFormatting>
  <conditionalFormatting sqref="F3">
    <cfRule type="duplicateValues" dxfId="10" priority="4"/>
    <cfRule type="duplicateValues" dxfId="9" priority="5"/>
  </conditionalFormatting>
  <conditionalFormatting sqref="F4">
    <cfRule type="duplicateValues" dxfId="8" priority="7"/>
    <cfRule type="duplicateValues" dxfId="7" priority="8"/>
  </conditionalFormatting>
  <conditionalFormatting sqref="F5">
    <cfRule type="duplicateValues" dxfId="6" priority="22"/>
    <cfRule type="duplicateValues" dxfId="5" priority="23"/>
  </conditionalFormatting>
  <conditionalFormatting sqref="F10">
    <cfRule type="duplicateValues" dxfId="4" priority="26"/>
    <cfRule type="duplicateValues" dxfId="3" priority="27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H20"/>
  <sheetViews>
    <sheetView workbookViewId="0">
      <selection activeCell="K9" sqref="K9"/>
    </sheetView>
  </sheetViews>
  <sheetFormatPr defaultColWidth="8.77734375" defaultRowHeight="27" customHeight="1" x14ac:dyDescent="0.25"/>
  <cols>
    <col min="1" max="1" width="4.109375" style="2" customWidth="1"/>
    <col min="2" max="2" width="10" style="2" customWidth="1"/>
    <col min="3" max="3" width="11.6640625" style="2" customWidth="1"/>
    <col min="4" max="4" width="52.6640625" style="2" customWidth="1"/>
    <col min="5" max="5" width="13.21875" style="3" customWidth="1"/>
    <col min="6" max="7" width="9" style="2"/>
    <col min="8" max="8" width="9.21875" style="2"/>
    <col min="9" max="28" width="9" style="2"/>
    <col min="29" max="16384" width="8.77734375" style="2"/>
  </cols>
  <sheetData>
    <row r="1" spans="1:8" ht="27" customHeight="1" x14ac:dyDescent="0.25">
      <c r="A1" s="106" t="s">
        <v>97</v>
      </c>
      <c r="B1" s="106"/>
      <c r="C1" s="106"/>
      <c r="D1" s="106"/>
      <c r="E1" s="108"/>
    </row>
    <row r="2" spans="1:8" ht="27" customHeight="1" x14ac:dyDescent="0.25">
      <c r="A2" s="4" t="s">
        <v>66</v>
      </c>
      <c r="B2" s="5" t="s">
        <v>11</v>
      </c>
      <c r="C2" s="5" t="s">
        <v>67</v>
      </c>
      <c r="D2" s="5" t="s">
        <v>98</v>
      </c>
      <c r="E2" s="6" t="s">
        <v>99</v>
      </c>
    </row>
    <row r="3" spans="1:8" s="1" customFormat="1" ht="34.049999999999997" customHeight="1" x14ac:dyDescent="0.25">
      <c r="A3" s="7">
        <v>1</v>
      </c>
      <c r="B3" s="8"/>
      <c r="C3" s="9"/>
      <c r="D3" s="8"/>
      <c r="E3" s="10"/>
    </row>
    <row r="4" spans="1:8" s="1" customFormat="1" ht="34.049999999999997" customHeight="1" x14ac:dyDescent="0.25">
      <c r="A4" s="7">
        <v>2</v>
      </c>
      <c r="B4" s="8"/>
      <c r="C4" s="9"/>
      <c r="D4" s="8"/>
      <c r="E4" s="10"/>
    </row>
    <row r="5" spans="1:8" s="1" customFormat="1" ht="34.049999999999997" customHeight="1" x14ac:dyDescent="0.25">
      <c r="A5" s="7">
        <v>3</v>
      </c>
      <c r="B5" s="8"/>
      <c r="C5" s="9"/>
      <c r="D5" s="8"/>
      <c r="E5" s="10"/>
    </row>
    <row r="6" spans="1:8" s="1" customFormat="1" ht="34.049999999999997" customHeight="1" x14ac:dyDescent="0.25">
      <c r="A6" s="7">
        <v>4</v>
      </c>
      <c r="B6" s="11"/>
      <c r="C6" s="11"/>
      <c r="D6" s="11"/>
      <c r="E6" s="11"/>
    </row>
    <row r="7" spans="1:8" s="1" customFormat="1" ht="20.100000000000001" customHeight="1" x14ac:dyDescent="0.25">
      <c r="A7" s="7">
        <v>5</v>
      </c>
      <c r="B7" s="11"/>
      <c r="C7" s="11"/>
      <c r="D7" s="11"/>
      <c r="E7" s="11"/>
    </row>
    <row r="8" spans="1:8" s="1" customFormat="1" ht="20.100000000000001" customHeight="1" x14ac:dyDescent="0.25">
      <c r="A8" s="7">
        <v>6</v>
      </c>
      <c r="B8" s="11"/>
      <c r="C8" s="8"/>
      <c r="D8" s="12"/>
      <c r="E8" s="10"/>
    </row>
    <row r="9" spans="1:8" s="1" customFormat="1" ht="20.100000000000001" customHeight="1" x14ac:dyDescent="0.25">
      <c r="A9" s="7">
        <v>7</v>
      </c>
      <c r="B9" s="11"/>
      <c r="C9" s="8"/>
      <c r="D9" s="12"/>
      <c r="E9" s="10"/>
      <c r="H9" s="1" t="s">
        <v>100</v>
      </c>
    </row>
    <row r="10" spans="1:8" s="1" customFormat="1" ht="20.100000000000001" customHeight="1" x14ac:dyDescent="0.25">
      <c r="A10" s="7">
        <v>8</v>
      </c>
      <c r="B10" s="11"/>
      <c r="C10" s="8"/>
      <c r="D10" s="12"/>
      <c r="E10" s="10"/>
    </row>
    <row r="11" spans="1:8" s="1" customFormat="1" ht="20.100000000000001" customHeight="1" x14ac:dyDescent="0.25">
      <c r="A11" s="7">
        <v>9</v>
      </c>
      <c r="B11" s="8"/>
      <c r="C11" s="8"/>
      <c r="D11" s="8"/>
      <c r="E11" s="10"/>
    </row>
    <row r="12" spans="1:8" s="1" customFormat="1" ht="20.100000000000001" customHeight="1" x14ac:dyDescent="0.25">
      <c r="A12" s="7">
        <v>10</v>
      </c>
      <c r="B12" s="13"/>
      <c r="C12" s="8"/>
      <c r="D12" s="8"/>
      <c r="E12" s="10"/>
    </row>
    <row r="13" spans="1:8" s="1" customFormat="1" ht="20.100000000000001" customHeight="1" x14ac:dyDescent="0.25">
      <c r="A13" s="7"/>
      <c r="B13" s="4"/>
      <c r="C13" s="4"/>
      <c r="D13" s="4"/>
      <c r="E13" s="14">
        <f>SUM(E3:E12)</f>
        <v>0</v>
      </c>
    </row>
    <row r="14" spans="1:8" ht="20.100000000000001" customHeight="1" x14ac:dyDescent="0.25">
      <c r="A14" s="114"/>
      <c r="B14" s="114"/>
      <c r="C14" s="114"/>
      <c r="D14" s="114"/>
      <c r="E14" s="117"/>
    </row>
    <row r="15" spans="1:8" ht="20.100000000000001" customHeight="1" x14ac:dyDescent="0.25"/>
    <row r="16" spans="1:8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sheetProtection formatCells="0" insertHyperlinks="0" autoFilter="0"/>
  <mergeCells count="2">
    <mergeCell ref="A1:E1"/>
    <mergeCell ref="A14:E14"/>
  </mergeCells>
  <phoneticPr fontId="34" type="noConversion"/>
  <conditionalFormatting sqref="B8:B10">
    <cfRule type="containsText" dxfId="2" priority="4" operator="containsText" text="离职">
      <formula>NOT(ISERROR(SEARCH("离职",B8)))</formula>
    </cfRule>
  </conditionalFormatting>
  <conditionalFormatting sqref="B12">
    <cfRule type="containsText" dxfId="1" priority="16" operator="containsText" text="离职">
      <formula>NOT(ISERROR(SEARCH("离职",B12)))</formula>
    </cfRule>
  </conditionalFormatting>
  <conditionalFormatting sqref="B6:E7">
    <cfRule type="containsText" dxfId="0" priority="1" operator="containsText" text="离职">
      <formula>NOT(ISERROR(SEARCH("离职",B6)))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离职人员薪资部分</vt:lpstr>
      <vt:lpstr>考勤表</vt:lpstr>
      <vt:lpstr>业绩明细表</vt:lpstr>
      <vt:lpstr>其他补贴表</vt:lpstr>
      <vt:lpstr>业务员专项补贴表</vt:lpstr>
      <vt:lpstr>补发工资表</vt:lpstr>
      <vt:lpstr>其他扣款表</vt:lpstr>
      <vt:lpstr>离职人员薪资部分!Print_Area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 biao</cp:lastModifiedBy>
  <cp:lastPrinted>2023-11-16T12:50:12Z</cp:lastPrinted>
  <dcterms:created xsi:type="dcterms:W3CDTF">2019-07-14T04:20:00Z</dcterms:created>
  <dcterms:modified xsi:type="dcterms:W3CDTF">2023-11-16T12:56:52Z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KSORubyTemplateID" linkTarget="0">
    <vt:lpwstr>1</vt:lpwstr>
  </property>
  <property fmtid="{D5CDD505-2E9C-101B-9397-08002B2CF9AE}" pid="4" name="KSOReadingLayout">
    <vt:bool>true</vt:bool>
  </property>
  <property fmtid="{D5CDD505-2E9C-101B-9397-08002B2CF9AE}" pid="5" name="ICV">
    <vt:lpwstr>A7416279819042D9BDC8D75693D8C075_13</vt:lpwstr>
  </property>
</Properties>
</file>