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0 工作文件\018 工资\202310\银行工资_核对\"/>
    </mc:Choice>
  </mc:AlternateContent>
  <xr:revisionPtr revIDLastSave="0" documentId="13_ncr:1_{11686050-5891-42B3-B38E-E2EB48A4160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uture_9月工资" sheetId="5" r:id="rId1"/>
    <sheet name="future_10月工资" sheetId="8" r:id="rId2"/>
    <sheet name="银行工资核对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9" i="9" l="1"/>
  <c r="AC11" i="9"/>
  <c r="AC12" i="9"/>
  <c r="AC13" i="9"/>
  <c r="AC14" i="9"/>
  <c r="AC15" i="9"/>
  <c r="AC16" i="9"/>
  <c r="AC17" i="9"/>
  <c r="AC18" i="9"/>
  <c r="AC19" i="9"/>
  <c r="AC20" i="9"/>
  <c r="AC10" i="9"/>
  <c r="AA10" i="9"/>
  <c r="AA11" i="9"/>
  <c r="AA12" i="9"/>
  <c r="AA13" i="9"/>
  <c r="AA14" i="9"/>
  <c r="AA15" i="9"/>
  <c r="AA16" i="9"/>
  <c r="AA17" i="9"/>
  <c r="AA20" i="9"/>
  <c r="AA9" i="9"/>
  <c r="Y9" i="9"/>
  <c r="Y11" i="9"/>
  <c r="Y12" i="9"/>
  <c r="Y13" i="9"/>
  <c r="Y14" i="9"/>
  <c r="Y15" i="9"/>
  <c r="Y16" i="9"/>
  <c r="Y17" i="9"/>
  <c r="Y18" i="9"/>
  <c r="Y19" i="9"/>
  <c r="Y20" i="9"/>
  <c r="Y10" i="9"/>
  <c r="K22" i="9" l="1"/>
  <c r="G36" i="5"/>
  <c r="H36" i="5" s="1"/>
  <c r="W10" i="9"/>
  <c r="W11" i="9"/>
  <c r="W12" i="9"/>
  <c r="W13" i="9"/>
  <c r="W14" i="9"/>
  <c r="W15" i="9"/>
  <c r="W16" i="9"/>
  <c r="W17" i="9"/>
  <c r="W18" i="9"/>
  <c r="W20" i="9"/>
  <c r="W9" i="9"/>
  <c r="W8" i="9"/>
  <c r="P10" i="9"/>
  <c r="P11" i="9"/>
  <c r="P12" i="9"/>
  <c r="P13" i="9"/>
  <c r="P14" i="9"/>
  <c r="P15" i="9"/>
  <c r="P16" i="9"/>
  <c r="P17" i="9"/>
  <c r="P18" i="9"/>
  <c r="P20" i="9"/>
  <c r="P9" i="9"/>
  <c r="P8" i="9"/>
  <c r="U8" i="9"/>
  <c r="H10" i="9"/>
  <c r="H11" i="9"/>
  <c r="H12" i="9"/>
  <c r="H13" i="9"/>
  <c r="H14" i="9"/>
  <c r="H15" i="9"/>
  <c r="H16" i="9"/>
  <c r="H17" i="9"/>
  <c r="H20" i="9"/>
  <c r="H9" i="9"/>
  <c r="AA8" i="9"/>
  <c r="S8" i="9"/>
  <c r="N8" i="9"/>
  <c r="L8" i="9"/>
  <c r="J8" i="9"/>
  <c r="H8" i="9"/>
  <c r="J10" i="9"/>
  <c r="J11" i="9"/>
  <c r="J12" i="9"/>
  <c r="J13" i="9"/>
  <c r="J14" i="9"/>
  <c r="J15" i="9"/>
  <c r="J16" i="9"/>
  <c r="J17" i="9"/>
  <c r="J18" i="9"/>
  <c r="J20" i="9"/>
  <c r="J9" i="9"/>
  <c r="L9" i="9"/>
  <c r="S10" i="9"/>
  <c r="S11" i="9"/>
  <c r="S12" i="9"/>
  <c r="S13" i="9"/>
  <c r="S14" i="9"/>
  <c r="S15" i="9"/>
  <c r="S16" i="9"/>
  <c r="S17" i="9"/>
  <c r="S20" i="9"/>
  <c r="S9" i="9"/>
  <c r="N10" i="9"/>
  <c r="N11" i="9"/>
  <c r="N12" i="9"/>
  <c r="N13" i="9"/>
  <c r="N14" i="9"/>
  <c r="N15" i="9"/>
  <c r="N16" i="9"/>
  <c r="N17" i="9"/>
  <c r="N20" i="9"/>
  <c r="N9" i="9"/>
  <c r="L10" i="9"/>
  <c r="L11" i="9"/>
  <c r="L12" i="9"/>
  <c r="L13" i="9"/>
  <c r="L14" i="9"/>
  <c r="L15" i="9"/>
  <c r="L16" i="9"/>
  <c r="L17" i="9"/>
  <c r="L18" i="9"/>
  <c r="L20" i="9"/>
  <c r="AB10" i="9"/>
  <c r="AB11" i="9"/>
  <c r="AB12" i="9"/>
  <c r="AB13" i="9"/>
  <c r="AB14" i="9"/>
  <c r="AB15" i="9"/>
  <c r="AB16" i="9"/>
  <c r="AB19" i="9"/>
  <c r="AB20" i="9"/>
  <c r="AB9" i="9"/>
  <c r="Z10" i="9"/>
  <c r="Z11" i="9"/>
  <c r="Z12" i="9"/>
  <c r="Z13" i="9"/>
  <c r="Z14" i="9"/>
  <c r="Z15" i="9"/>
  <c r="Z16" i="9"/>
  <c r="Z19" i="9"/>
  <c r="Z20" i="9"/>
  <c r="Z9" i="9"/>
  <c r="X10" i="9"/>
  <c r="X11" i="9"/>
  <c r="X12" i="9"/>
  <c r="X13" i="9"/>
  <c r="X14" i="9"/>
  <c r="X15" i="9"/>
  <c r="X16" i="9"/>
  <c r="X19" i="9"/>
  <c r="X20" i="9"/>
  <c r="X9" i="9"/>
  <c r="V10" i="9"/>
  <c r="V11" i="9"/>
  <c r="V12" i="9"/>
  <c r="V13" i="9"/>
  <c r="V14" i="9"/>
  <c r="V15" i="9"/>
  <c r="V16" i="9"/>
  <c r="V17" i="9"/>
  <c r="V18" i="9"/>
  <c r="V19" i="9"/>
  <c r="V20" i="9"/>
  <c r="V9" i="9"/>
  <c r="T10" i="9"/>
  <c r="T11" i="9"/>
  <c r="T12" i="9"/>
  <c r="T13" i="9"/>
  <c r="T14" i="9"/>
  <c r="T15" i="9"/>
  <c r="T16" i="9"/>
  <c r="T19" i="9"/>
  <c r="T20" i="9"/>
  <c r="T9" i="9"/>
  <c r="R10" i="9"/>
  <c r="R11" i="9"/>
  <c r="R12" i="9"/>
  <c r="R13" i="9"/>
  <c r="R14" i="9"/>
  <c r="R15" i="9"/>
  <c r="R16" i="9"/>
  <c r="R19" i="9"/>
  <c r="R20" i="9"/>
  <c r="R9" i="9"/>
  <c r="Q10" i="9"/>
  <c r="Q11" i="9"/>
  <c r="Q12" i="9"/>
  <c r="Q13" i="9"/>
  <c r="Q14" i="9"/>
  <c r="Q15" i="9"/>
  <c r="Q16" i="9"/>
  <c r="Q17" i="9"/>
  <c r="Q18" i="9"/>
  <c r="Q19" i="9"/>
  <c r="Q20" i="9"/>
  <c r="Q9" i="9"/>
  <c r="O10" i="9"/>
  <c r="O11" i="9"/>
  <c r="O12" i="9"/>
  <c r="O13" i="9"/>
  <c r="O14" i="9"/>
  <c r="O15" i="9"/>
  <c r="O16" i="9"/>
  <c r="O17" i="9"/>
  <c r="O18" i="9"/>
  <c r="O19" i="9"/>
  <c r="O20" i="9"/>
  <c r="O9" i="9"/>
  <c r="M10" i="9"/>
  <c r="M11" i="9"/>
  <c r="M12" i="9"/>
  <c r="M13" i="9"/>
  <c r="M14" i="9"/>
  <c r="M15" i="9"/>
  <c r="M16" i="9"/>
  <c r="M17" i="9"/>
  <c r="M19" i="9"/>
  <c r="M20" i="9"/>
  <c r="M9" i="9"/>
  <c r="K10" i="9"/>
  <c r="K11" i="9"/>
  <c r="K12" i="9"/>
  <c r="K13" i="9"/>
  <c r="K14" i="9"/>
  <c r="I29" i="9" s="1"/>
  <c r="K15" i="9"/>
  <c r="K16" i="9"/>
  <c r="K19" i="9"/>
  <c r="K20" i="9"/>
  <c r="K9" i="9"/>
  <c r="I10" i="9"/>
  <c r="I11" i="9"/>
  <c r="I12" i="9"/>
  <c r="I13" i="9"/>
  <c r="I14" i="9"/>
  <c r="I15" i="9"/>
  <c r="I16" i="9"/>
  <c r="I19" i="9"/>
  <c r="I20" i="9"/>
  <c r="I9" i="9"/>
  <c r="G10" i="9"/>
  <c r="G11" i="9"/>
  <c r="G12" i="9"/>
  <c r="G13" i="9"/>
  <c r="G14" i="9"/>
  <c r="G15" i="9"/>
  <c r="G16" i="9"/>
  <c r="G19" i="9"/>
  <c r="G20" i="9"/>
  <c r="G9" i="9"/>
  <c r="F9" i="9"/>
  <c r="F10" i="9"/>
  <c r="F11" i="9"/>
  <c r="F12" i="9"/>
  <c r="F13" i="9"/>
  <c r="F14" i="9"/>
  <c r="F15" i="9"/>
  <c r="F16" i="9"/>
  <c r="F17" i="9"/>
  <c r="F18" i="9"/>
  <c r="F19" i="9"/>
  <c r="F20" i="9"/>
  <c r="E19" i="9"/>
  <c r="E20" i="9"/>
  <c r="E10" i="9"/>
  <c r="E11" i="9"/>
  <c r="E12" i="9"/>
  <c r="E13" i="9"/>
  <c r="E14" i="9"/>
  <c r="E15" i="9"/>
  <c r="E16" i="9"/>
  <c r="E17" i="9"/>
  <c r="E18" i="9"/>
  <c r="E9" i="9"/>
  <c r="AA24" i="9"/>
  <c r="AA25" i="9"/>
  <c r="AA26" i="9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G30" i="8"/>
  <c r="AH25" i="9"/>
  <c r="AG25" i="9"/>
  <c r="AF25" i="9"/>
  <c r="AE25" i="9"/>
  <c r="AD25" i="9"/>
  <c r="H34" i="8"/>
  <c r="H33" i="8"/>
  <c r="H31" i="5"/>
  <c r="H30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I28" i="9" l="1"/>
  <c r="M25" i="9"/>
  <c r="O25" i="9"/>
  <c r="X25" i="9"/>
  <c r="AB25" i="9"/>
  <c r="Z25" i="9"/>
  <c r="V25" i="9"/>
  <c r="T25" i="9"/>
  <c r="R25" i="9"/>
  <c r="Q25" i="9"/>
  <c r="K25" i="9"/>
  <c r="I25" i="9"/>
  <c r="G2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biao</author>
  </authors>
  <commentList>
    <comment ref="E7" authorId="0" shapeId="0" xr:uid="{261E9837-C90E-4228-9BE8-515050AAD186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finiquito 结算/清算
mensual 每月费用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biao</author>
  </authors>
  <commentList>
    <comment ref="E7" authorId="0" shapeId="0" xr:uid="{F4BA074A-FD04-49E9-8BCE-FC7CCB7DA9EE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finiquito 结算/清算
mensual 每月费用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biao</author>
  </authors>
  <commentList>
    <comment ref="E7" authorId="0" shapeId="0" xr:uid="{E9C53220-76E1-46DF-BABC-A42AA93670BF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finiquito 结算/清算
mensual 每月费用</t>
        </r>
      </text>
    </comment>
    <comment ref="K7" authorId="0" shapeId="0" xr:uid="{A6CD534E-EAB2-413B-9849-2880C7ECD3D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cotizacion=社保基数*0.01*点数</t>
        </r>
      </text>
    </comment>
    <comment ref="M7" authorId="0" shapeId="0" xr:uid="{967C8EE2-A12D-4EBB-B0C3-B6F9DBE7204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tributacion = 社保基数 * 0.01 * 点数</t>
        </r>
      </text>
    </comment>
    <comment ref="Z7" authorId="0" shapeId="0" xr:uid="{19C2A8AC-9A38-481A-8496-0224BA25F0BA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=社保基数 * 0.01 * 公司缴纳点数</t>
        </r>
      </text>
    </comment>
    <comment ref="AB7" authorId="0" shapeId="0" xr:uid="{789C59BD-732F-45DD-BBA7-BDADB3544FE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=个人社保 + 公司缴税</t>
        </r>
      </text>
    </comment>
    <comment ref="K10" authorId="0" shapeId="0" xr:uid="{D277451A-BB6C-4ECF-B850-E1738273048A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0" authorId="0" shapeId="0" xr:uid="{71EAEC32-4DB4-4ADD-9112-401BC0F339E0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0" authorId="0" shapeId="0" xr:uid="{22424C47-1BEF-4030-939B-72AC359A5A7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K11" authorId="0" shapeId="0" xr:uid="{05442E7A-A011-41DA-85E7-B0DD8C343E60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1" authorId="0" shapeId="0" xr:uid="{4846C247-F419-4067-A3D6-4173AA51153F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1" authorId="0" shapeId="0" xr:uid="{7A204A52-5FF6-4EA8-88D9-0A659BBED70C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K12" authorId="0" shapeId="0" xr:uid="{1EA661E2-5290-43A8-81E7-7BB7786DC79A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6.45</t>
        </r>
      </text>
    </comment>
    <comment ref="Z12" authorId="0" shapeId="0" xr:uid="{950E4DC5-A3A9-44C1-AE07-D81946DF8453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3" authorId="0" shapeId="0" xr:uid="{4584A7B1-A333-46D6-A3E9-B76C8613DA30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3" authorId="0" shapeId="0" xr:uid="{7FB7CD92-617C-44FD-9D6F-41474787B3A4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3" authorId="0" shapeId="0" xr:uid="{AB66DC3C-613C-484B-9964-5AE8AD7AED4F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K14" authorId="0" shapeId="0" xr:uid="{A96D06FC-B139-4483-BEBA-69687BA346C8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6.45</t>
        </r>
      </text>
    </comment>
    <comment ref="M14" authorId="0" shapeId="0" xr:uid="{4562B734-EC51-4FE5-BDAD-F322672ABB28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1.78</t>
        </r>
      </text>
    </comment>
    <comment ref="Z14" authorId="0" shapeId="0" xr:uid="{65BCDC17-6A80-4D34-965D-D9836922114E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5" authorId="0" shapeId="0" xr:uid="{0B17FB1C-C8EF-46B4-B36D-7ACBB23332F3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6.45</t>
        </r>
      </text>
    </comment>
    <comment ref="Z15" authorId="0" shapeId="0" xr:uid="{7757C9BF-F54E-4F3D-8967-89436B2B5984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6" authorId="0" shapeId="0" xr:uid="{F0CDFA31-6854-459C-816B-2C0466A4BFE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6.45</t>
        </r>
      </text>
    </comment>
    <comment ref="Z16" authorId="0" shapeId="0" xr:uid="{FA959268-AABB-4EBB-BF85-70675B6D4D56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7" authorId="0" shapeId="0" xr:uid="{CC971CD8-8157-4881-81DB-4B286EFB4F38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7" authorId="0" shapeId="0" xr:uid="{402A1E03-1199-4F84-AA03-1A1DCDF9C409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7" authorId="0" shapeId="0" xr:uid="{D2020634-C682-4CA2-90D9-154BB7DD9B4B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Z18" authorId="0" shapeId="0" xr:uid="{818E4F81-B6D7-4105-94FC-AFAAAF0C7909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9" authorId="0" shapeId="0" xr:uid="{0D672C9A-2712-4AF1-AE14-81E23ECA6B5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9" authorId="0" shapeId="0" xr:uid="{61EC5C94-6C71-4557-9517-8D81ABE03745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9" authorId="0" shapeId="0" xr:uid="{0E6457EF-0601-479A-A231-F6384209A22F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K20" authorId="0" shapeId="0" xr:uid="{99440E8E-7CE8-4EFD-BD2C-1708AB71228B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20" authorId="0" shapeId="0" xr:uid="{C75518E8-4590-4FF4-83AF-8B0FDCA8400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20" authorId="0" shapeId="0" xr:uid="{138D5347-1058-4630-BF6E-BD4E358F0026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</commentList>
</comments>
</file>

<file path=xl/sharedStrings.xml><?xml version="1.0" encoding="utf-8"?>
<sst xmlns="http://schemas.openxmlformats.org/spreadsheetml/2006/main" count="209" uniqueCount="81">
  <si>
    <t>Moneda: Euro</t>
  </si>
  <si>
    <t>PAGA TOTAL</t>
  </si>
  <si>
    <t>DEL 01/07/2023 AL 31/07/2023</t>
  </si>
  <si>
    <t>Empresa:  362-FUTURE TELECOM PLUS, S.L. NIF: B09899717</t>
  </si>
  <si>
    <t>TRABAJADOR</t>
  </si>
  <si>
    <t>N.I.F.</t>
  </si>
  <si>
    <t>TIPO PAGA</t>
  </si>
  <si>
    <t>FECHA COBRO</t>
    <phoneticPr fontId="3" type="noConversion"/>
  </si>
  <si>
    <t>S.S. TRABA</t>
  </si>
  <si>
    <t>I.R.P.F.</t>
  </si>
  <si>
    <t>B.ESPEC</t>
  </si>
  <si>
    <t>R. ESPEC</t>
  </si>
  <si>
    <t>BASE IRPF</t>
  </si>
  <si>
    <t>EXENTO</t>
  </si>
  <si>
    <t>LIQUIDO</t>
  </si>
  <si>
    <t>S.S. EMPRE</t>
  </si>
  <si>
    <t>TOTAL TC1</t>
  </si>
  <si>
    <t>EMBARGO</t>
  </si>
  <si>
    <t>ANTICIPOS</t>
  </si>
  <si>
    <t>FALTA PREA</t>
  </si>
  <si>
    <t>ABSENTISMO</t>
  </si>
  <si>
    <t>CHEN, PINCHENG</t>
  </si>
  <si>
    <t>Y2848544P</t>
  </si>
  <si>
    <t>MENSUAL</t>
  </si>
  <si>
    <t>HU, BIAO</t>
  </si>
  <si>
    <t>Y8476842E</t>
  </si>
  <si>
    <t>LIN, KAI</t>
  </si>
  <si>
    <t>Y0348462A</t>
  </si>
  <si>
    <t>OU, XIYU</t>
  </si>
  <si>
    <t>Y3890885N</t>
  </si>
  <si>
    <t>SUN, YANCHENG</t>
  </si>
  <si>
    <t>Y3068008Y</t>
  </si>
  <si>
    <t>WANG, MENGMENG</t>
  </si>
  <si>
    <t>X3816811F</t>
  </si>
  <si>
    <t>XU, JIAPING</t>
  </si>
  <si>
    <t>Y1596361Z</t>
  </si>
  <si>
    <t>TOTAL EMPRESA</t>
  </si>
  <si>
    <t>TOTAL TRABAJADORES EMPRESA =       9</t>
  </si>
  <si>
    <t>支付类型</t>
    <phoneticPr fontId="2" type="noConversion"/>
  </si>
  <si>
    <t>BCC/C</t>
    <phoneticPr fontId="2" type="noConversion"/>
  </si>
  <si>
    <t>社保基数</t>
    <phoneticPr fontId="2" type="noConversion"/>
  </si>
  <si>
    <t>个人社会保险</t>
    <phoneticPr fontId="2" type="noConversion"/>
  </si>
  <si>
    <t>个人所得税</t>
    <phoneticPr fontId="2" type="noConversion"/>
  </si>
  <si>
    <t>CTE EMPRES</t>
    <phoneticPr fontId="2" type="noConversion"/>
  </si>
  <si>
    <t>银行工资</t>
    <phoneticPr fontId="2" type="noConversion"/>
  </si>
  <si>
    <t>公司缴税</t>
    <phoneticPr fontId="2" type="noConversion"/>
  </si>
  <si>
    <t>总缴税</t>
    <phoneticPr fontId="2" type="noConversion"/>
  </si>
  <si>
    <t>公司总支出</t>
    <phoneticPr fontId="2" type="noConversion"/>
  </si>
  <si>
    <t>基本工资</t>
    <phoneticPr fontId="2" type="noConversion"/>
  </si>
  <si>
    <t>BRUTO</t>
    <phoneticPr fontId="2" type="noConversion"/>
  </si>
  <si>
    <t>扣除项</t>
    <phoneticPr fontId="2" type="noConversion"/>
  </si>
  <si>
    <t>所得税基数</t>
    <phoneticPr fontId="2" type="noConversion"/>
  </si>
  <si>
    <t>免税项</t>
    <phoneticPr fontId="2" type="noConversion"/>
  </si>
  <si>
    <t>INDEMNIZ.</t>
    <phoneticPr fontId="2" type="noConversion"/>
  </si>
  <si>
    <t>赔偿金</t>
    <phoneticPr fontId="2" type="noConversion"/>
  </si>
  <si>
    <t>GAO, LIYANG</t>
  </si>
  <si>
    <t>Y9900595Y</t>
  </si>
  <si>
    <t>YAO, XIONG</t>
  </si>
  <si>
    <t>X8677549V</t>
  </si>
  <si>
    <t>公司总缴税</t>
    <phoneticPr fontId="2" type="noConversion"/>
  </si>
  <si>
    <t>核对</t>
    <phoneticPr fontId="2" type="noConversion"/>
  </si>
  <si>
    <t>CHEN, ZILONG</t>
  </si>
  <si>
    <t>LIU, HAIFENG</t>
  </si>
  <si>
    <t>X9769147N</t>
  </si>
  <si>
    <t>X8991826E</t>
  </si>
  <si>
    <t>FINIQUITO</t>
  </si>
  <si>
    <t>YAO, JIAO</t>
  </si>
  <si>
    <t>Z0148357N</t>
  </si>
  <si>
    <t>S.S. TRABA</t>
    <phoneticPr fontId="2" type="noConversion"/>
  </si>
  <si>
    <t>I.R.P.F.</t>
    <phoneticPr fontId="2" type="noConversion"/>
  </si>
  <si>
    <t>LIQUIDO</t>
    <phoneticPr fontId="2" type="noConversion"/>
  </si>
  <si>
    <t>S.S. EMPRE</t>
    <phoneticPr fontId="2" type="noConversion"/>
  </si>
  <si>
    <t>TOTAL TC1</t>
    <phoneticPr fontId="2" type="noConversion"/>
  </si>
  <si>
    <t>月份</t>
    <phoneticPr fontId="2" type="noConversion"/>
  </si>
  <si>
    <t>9月</t>
    <phoneticPr fontId="2" type="noConversion"/>
  </si>
  <si>
    <t>10月</t>
    <phoneticPr fontId="2" type="noConversion"/>
  </si>
  <si>
    <t>BASE IRPF</t>
    <phoneticPr fontId="2" type="noConversion"/>
  </si>
  <si>
    <t>B.ESPEC</t>
    <phoneticPr fontId="2" type="noConversion"/>
  </si>
  <si>
    <t>EXENTO</t>
    <phoneticPr fontId="2" type="noConversion"/>
  </si>
  <si>
    <t>LIU, HAIFENG</t>
    <phoneticPr fontId="2" type="noConversion"/>
  </si>
  <si>
    <t>X8991826E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</si>
</sst>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#,##0.00;\-#,###,##0.00;"/>
    <numFmt numFmtId="177" formatCode="dd/mm/yyyy;dd/mm/yyyy;"/>
    <numFmt numFmtId="178" formatCode="#,##0.00_ "/>
    <numFmt numFmtId="179" formatCode="000000"/>
  </numFmts>
  <fonts count="15" x14ac:knownFonts="1">
    <font>
      <sz val="11"/>
      <color theme="1"/>
      <name val="等线"/>
      <family val="2"/>
      <scheme val="minor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7"/>
      <color rgb="FF000000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宋体"/>
      <family val="3"/>
      <charset val="134"/>
    </font>
    <font>
      <b/>
      <sz val="9"/>
      <color theme="1"/>
      <name val="等线"/>
      <family val="3"/>
      <charset val="134"/>
      <scheme val="minor"/>
    </font>
    <font>
      <b/>
      <sz val="9"/>
      <color theme="1"/>
      <name val="等线"/>
      <family val="2"/>
      <scheme val="minor"/>
    </font>
    <font>
      <b/>
      <sz val="9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64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6" fontId="4" fillId="0" borderId="7" xfId="0" applyNumberFormat="1" applyFont="1" applyBorder="1" applyAlignment="1">
      <alignment vertical="center"/>
    </xf>
    <xf numFmtId="176" fontId="4" fillId="0" borderId="8" xfId="0" applyNumberFormat="1" applyFont="1" applyBorder="1" applyAlignment="1">
      <alignment vertical="center"/>
    </xf>
    <xf numFmtId="177" fontId="4" fillId="0" borderId="8" xfId="0" applyNumberFormat="1" applyFont="1" applyBorder="1" applyAlignment="1">
      <alignment vertical="center"/>
    </xf>
    <xf numFmtId="176" fontId="4" fillId="0" borderId="6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10" xfId="0" applyFont="1" applyBorder="1" applyAlignment="1">
      <alignment vertical="center"/>
    </xf>
    <xf numFmtId="176" fontId="4" fillId="0" borderId="11" xfId="0" applyNumberFormat="1" applyFont="1" applyBorder="1" applyAlignment="1">
      <alignment vertical="center"/>
    </xf>
    <xf numFmtId="176" fontId="4" fillId="0" borderId="12" xfId="0" applyNumberFormat="1" applyFont="1" applyBorder="1" applyAlignment="1">
      <alignment vertical="center"/>
    </xf>
    <xf numFmtId="177" fontId="4" fillId="0" borderId="12" xfId="0" applyNumberFormat="1" applyFont="1" applyBorder="1" applyAlignment="1">
      <alignment vertical="center"/>
    </xf>
    <xf numFmtId="176" fontId="4" fillId="0" borderId="10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4" fillId="0" borderId="16" xfId="0" applyNumberFormat="1" applyFont="1" applyBorder="1" applyAlignment="1">
      <alignment vertical="center"/>
    </xf>
    <xf numFmtId="176" fontId="4" fillId="0" borderId="17" xfId="0" applyNumberFormat="1" applyFont="1" applyBorder="1" applyAlignment="1">
      <alignment vertical="center"/>
    </xf>
    <xf numFmtId="177" fontId="4" fillId="0" borderId="17" xfId="0" applyNumberFormat="1" applyFont="1" applyBorder="1" applyAlignment="1">
      <alignment vertical="center"/>
    </xf>
    <xf numFmtId="176" fontId="4" fillId="0" borderId="15" xfId="0" applyNumberFormat="1" applyFont="1" applyBorder="1" applyAlignment="1">
      <alignment vertical="center"/>
    </xf>
    <xf numFmtId="178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176" fontId="5" fillId="0" borderId="12" xfId="0" applyNumberFormat="1" applyFont="1" applyBorder="1" applyAlignment="1">
      <alignment vertical="center"/>
    </xf>
    <xf numFmtId="179" fontId="9" fillId="0" borderId="0" xfId="0" applyNumberFormat="1" applyFont="1" applyAlignment="1">
      <alignment horizontal="left" vertical="center" shrinkToFit="1"/>
    </xf>
    <xf numFmtId="179" fontId="9" fillId="0" borderId="0" xfId="0" applyNumberFormat="1" applyFont="1" applyAlignment="1">
      <alignment horizontal="left" vertical="top" shrinkToFit="1"/>
    </xf>
    <xf numFmtId="179" fontId="9" fillId="0" borderId="0" xfId="0" applyNumberFormat="1" applyFont="1" applyAlignment="1">
      <alignment vertical="top" shrinkToFit="1"/>
    </xf>
    <xf numFmtId="179" fontId="9" fillId="0" borderId="0" xfId="0" applyNumberFormat="1" applyFont="1" applyAlignment="1">
      <alignment vertical="center" shrinkToFit="1"/>
    </xf>
    <xf numFmtId="0" fontId="1" fillId="0" borderId="0" xfId="0" applyFont="1" applyAlignment="1">
      <alignment horizontal="center" vertical="center"/>
    </xf>
    <xf numFmtId="179" fontId="9" fillId="0" borderId="0" xfId="0" applyNumberFormat="1" applyFont="1" applyAlignment="1">
      <alignment horizontal="center" vertical="center" shrinkToFit="1"/>
    </xf>
    <xf numFmtId="179" fontId="9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177" fontId="4" fillId="0" borderId="19" xfId="0" applyNumberFormat="1" applyFont="1" applyBorder="1" applyAlignment="1">
      <alignment vertical="center"/>
    </xf>
    <xf numFmtId="0" fontId="10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1" fillId="0" borderId="21" xfId="0" applyFont="1" applyBorder="1" applyAlignment="1">
      <alignment vertical="center"/>
    </xf>
    <xf numFmtId="176" fontId="4" fillId="0" borderId="21" xfId="0" applyNumberFormat="1" applyFont="1" applyBorder="1" applyAlignment="1">
      <alignment vertical="center"/>
    </xf>
    <xf numFmtId="177" fontId="4" fillId="0" borderId="21" xfId="0" applyNumberFormat="1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176" fontId="4" fillId="0" borderId="23" xfId="0" applyNumberFormat="1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C3F3-EF20-4104-A213-CF3C727DDA40}">
  <dimension ref="A1:W36"/>
  <sheetViews>
    <sheetView tabSelected="1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C30" sqref="C29:C30"/>
    </sheetView>
  </sheetViews>
  <sheetFormatPr defaultColWidth="10.109375" defaultRowHeight="13.8" x14ac:dyDescent="0.25"/>
  <cols>
    <col min="1" max="1" width="1.44140625" style="2" customWidth="1"/>
    <col min="2" max="2" width="9" style="37" customWidth="1"/>
    <col min="3" max="3" width="58.33203125" style="42" customWidth="1"/>
    <col min="4" max="5" width="10.21875" style="2" customWidth="1"/>
    <col min="6" max="6" width="12.33203125" style="2" customWidth="1"/>
    <col min="7" max="7" width="10.21875" style="2" customWidth="1"/>
    <col min="8" max="8" width="11.44140625" style="2" customWidth="1"/>
    <col min="9" max="9" width="11.88671875" style="2" customWidth="1"/>
    <col min="10" max="20" width="10.21875" style="2" customWidth="1"/>
    <col min="21" max="21" width="13.6640625" style="2" customWidth="1"/>
    <col min="22" max="22" width="12.33203125" style="2" customWidth="1"/>
    <col min="23" max="23" width="11.109375" style="2" customWidth="1"/>
    <col min="24" max="256" width="10.109375" style="2"/>
    <col min="257" max="257" width="1.44140625" style="2" customWidth="1"/>
    <col min="258" max="258" width="5.88671875" style="2" customWidth="1"/>
    <col min="259" max="259" width="58.33203125" style="2" customWidth="1"/>
    <col min="260" max="263" width="10.21875" style="2" customWidth="1"/>
    <col min="264" max="264" width="11.44140625" style="2" customWidth="1"/>
    <col min="265" max="279" width="10.21875" style="2" customWidth="1"/>
    <col min="280" max="512" width="10.109375" style="2"/>
    <col min="513" max="513" width="1.44140625" style="2" customWidth="1"/>
    <col min="514" max="514" width="5.88671875" style="2" customWidth="1"/>
    <col min="515" max="515" width="58.33203125" style="2" customWidth="1"/>
    <col min="516" max="519" width="10.21875" style="2" customWidth="1"/>
    <col min="520" max="520" width="11.44140625" style="2" customWidth="1"/>
    <col min="521" max="535" width="10.21875" style="2" customWidth="1"/>
    <col min="536" max="768" width="10.109375" style="2"/>
    <col min="769" max="769" width="1.44140625" style="2" customWidth="1"/>
    <col min="770" max="770" width="5.88671875" style="2" customWidth="1"/>
    <col min="771" max="771" width="58.33203125" style="2" customWidth="1"/>
    <col min="772" max="775" width="10.21875" style="2" customWidth="1"/>
    <col min="776" max="776" width="11.44140625" style="2" customWidth="1"/>
    <col min="777" max="791" width="10.21875" style="2" customWidth="1"/>
    <col min="792" max="1024" width="10.109375" style="2"/>
    <col min="1025" max="1025" width="1.44140625" style="2" customWidth="1"/>
    <col min="1026" max="1026" width="5.88671875" style="2" customWidth="1"/>
    <col min="1027" max="1027" width="58.33203125" style="2" customWidth="1"/>
    <col min="1028" max="1031" width="10.21875" style="2" customWidth="1"/>
    <col min="1032" max="1032" width="11.44140625" style="2" customWidth="1"/>
    <col min="1033" max="1047" width="10.21875" style="2" customWidth="1"/>
    <col min="1048" max="1280" width="10.109375" style="2"/>
    <col min="1281" max="1281" width="1.44140625" style="2" customWidth="1"/>
    <col min="1282" max="1282" width="5.88671875" style="2" customWidth="1"/>
    <col min="1283" max="1283" width="58.33203125" style="2" customWidth="1"/>
    <col min="1284" max="1287" width="10.21875" style="2" customWidth="1"/>
    <col min="1288" max="1288" width="11.44140625" style="2" customWidth="1"/>
    <col min="1289" max="1303" width="10.21875" style="2" customWidth="1"/>
    <col min="1304" max="1536" width="10.109375" style="2"/>
    <col min="1537" max="1537" width="1.44140625" style="2" customWidth="1"/>
    <col min="1538" max="1538" width="5.88671875" style="2" customWidth="1"/>
    <col min="1539" max="1539" width="58.33203125" style="2" customWidth="1"/>
    <col min="1540" max="1543" width="10.21875" style="2" customWidth="1"/>
    <col min="1544" max="1544" width="11.44140625" style="2" customWidth="1"/>
    <col min="1545" max="1559" width="10.21875" style="2" customWidth="1"/>
    <col min="1560" max="1792" width="10.109375" style="2"/>
    <col min="1793" max="1793" width="1.44140625" style="2" customWidth="1"/>
    <col min="1794" max="1794" width="5.88671875" style="2" customWidth="1"/>
    <col min="1795" max="1795" width="58.33203125" style="2" customWidth="1"/>
    <col min="1796" max="1799" width="10.21875" style="2" customWidth="1"/>
    <col min="1800" max="1800" width="11.44140625" style="2" customWidth="1"/>
    <col min="1801" max="1815" width="10.21875" style="2" customWidth="1"/>
    <col min="1816" max="2048" width="10.109375" style="2"/>
    <col min="2049" max="2049" width="1.44140625" style="2" customWidth="1"/>
    <col min="2050" max="2050" width="5.88671875" style="2" customWidth="1"/>
    <col min="2051" max="2051" width="58.33203125" style="2" customWidth="1"/>
    <col min="2052" max="2055" width="10.21875" style="2" customWidth="1"/>
    <col min="2056" max="2056" width="11.44140625" style="2" customWidth="1"/>
    <col min="2057" max="2071" width="10.21875" style="2" customWidth="1"/>
    <col min="2072" max="2304" width="10.109375" style="2"/>
    <col min="2305" max="2305" width="1.44140625" style="2" customWidth="1"/>
    <col min="2306" max="2306" width="5.88671875" style="2" customWidth="1"/>
    <col min="2307" max="2307" width="58.33203125" style="2" customWidth="1"/>
    <col min="2308" max="2311" width="10.21875" style="2" customWidth="1"/>
    <col min="2312" max="2312" width="11.44140625" style="2" customWidth="1"/>
    <col min="2313" max="2327" width="10.21875" style="2" customWidth="1"/>
    <col min="2328" max="2560" width="10.109375" style="2"/>
    <col min="2561" max="2561" width="1.44140625" style="2" customWidth="1"/>
    <col min="2562" max="2562" width="5.88671875" style="2" customWidth="1"/>
    <col min="2563" max="2563" width="58.33203125" style="2" customWidth="1"/>
    <col min="2564" max="2567" width="10.21875" style="2" customWidth="1"/>
    <col min="2568" max="2568" width="11.44140625" style="2" customWidth="1"/>
    <col min="2569" max="2583" width="10.21875" style="2" customWidth="1"/>
    <col min="2584" max="2816" width="10.109375" style="2"/>
    <col min="2817" max="2817" width="1.44140625" style="2" customWidth="1"/>
    <col min="2818" max="2818" width="5.88671875" style="2" customWidth="1"/>
    <col min="2819" max="2819" width="58.33203125" style="2" customWidth="1"/>
    <col min="2820" max="2823" width="10.21875" style="2" customWidth="1"/>
    <col min="2824" max="2824" width="11.44140625" style="2" customWidth="1"/>
    <col min="2825" max="2839" width="10.21875" style="2" customWidth="1"/>
    <col min="2840" max="3072" width="10.109375" style="2"/>
    <col min="3073" max="3073" width="1.44140625" style="2" customWidth="1"/>
    <col min="3074" max="3074" width="5.88671875" style="2" customWidth="1"/>
    <col min="3075" max="3075" width="58.33203125" style="2" customWidth="1"/>
    <col min="3076" max="3079" width="10.21875" style="2" customWidth="1"/>
    <col min="3080" max="3080" width="11.44140625" style="2" customWidth="1"/>
    <col min="3081" max="3095" width="10.21875" style="2" customWidth="1"/>
    <col min="3096" max="3328" width="10.109375" style="2"/>
    <col min="3329" max="3329" width="1.44140625" style="2" customWidth="1"/>
    <col min="3330" max="3330" width="5.88671875" style="2" customWidth="1"/>
    <col min="3331" max="3331" width="58.33203125" style="2" customWidth="1"/>
    <col min="3332" max="3335" width="10.21875" style="2" customWidth="1"/>
    <col min="3336" max="3336" width="11.44140625" style="2" customWidth="1"/>
    <col min="3337" max="3351" width="10.21875" style="2" customWidth="1"/>
    <col min="3352" max="3584" width="10.109375" style="2"/>
    <col min="3585" max="3585" width="1.44140625" style="2" customWidth="1"/>
    <col min="3586" max="3586" width="5.88671875" style="2" customWidth="1"/>
    <col min="3587" max="3587" width="58.33203125" style="2" customWidth="1"/>
    <col min="3588" max="3591" width="10.21875" style="2" customWidth="1"/>
    <col min="3592" max="3592" width="11.44140625" style="2" customWidth="1"/>
    <col min="3593" max="3607" width="10.21875" style="2" customWidth="1"/>
    <col min="3608" max="3840" width="10.109375" style="2"/>
    <col min="3841" max="3841" width="1.44140625" style="2" customWidth="1"/>
    <col min="3842" max="3842" width="5.88671875" style="2" customWidth="1"/>
    <col min="3843" max="3843" width="58.33203125" style="2" customWidth="1"/>
    <col min="3844" max="3847" width="10.21875" style="2" customWidth="1"/>
    <col min="3848" max="3848" width="11.44140625" style="2" customWidth="1"/>
    <col min="3849" max="3863" width="10.21875" style="2" customWidth="1"/>
    <col min="3864" max="4096" width="10.109375" style="2"/>
    <col min="4097" max="4097" width="1.44140625" style="2" customWidth="1"/>
    <col min="4098" max="4098" width="5.88671875" style="2" customWidth="1"/>
    <col min="4099" max="4099" width="58.33203125" style="2" customWidth="1"/>
    <col min="4100" max="4103" width="10.21875" style="2" customWidth="1"/>
    <col min="4104" max="4104" width="11.44140625" style="2" customWidth="1"/>
    <col min="4105" max="4119" width="10.21875" style="2" customWidth="1"/>
    <col min="4120" max="4352" width="10.109375" style="2"/>
    <col min="4353" max="4353" width="1.44140625" style="2" customWidth="1"/>
    <col min="4354" max="4354" width="5.88671875" style="2" customWidth="1"/>
    <col min="4355" max="4355" width="58.33203125" style="2" customWidth="1"/>
    <col min="4356" max="4359" width="10.21875" style="2" customWidth="1"/>
    <col min="4360" max="4360" width="11.44140625" style="2" customWidth="1"/>
    <col min="4361" max="4375" width="10.21875" style="2" customWidth="1"/>
    <col min="4376" max="4608" width="10.109375" style="2"/>
    <col min="4609" max="4609" width="1.44140625" style="2" customWidth="1"/>
    <col min="4610" max="4610" width="5.88671875" style="2" customWidth="1"/>
    <col min="4611" max="4611" width="58.33203125" style="2" customWidth="1"/>
    <col min="4612" max="4615" width="10.21875" style="2" customWidth="1"/>
    <col min="4616" max="4616" width="11.44140625" style="2" customWidth="1"/>
    <col min="4617" max="4631" width="10.21875" style="2" customWidth="1"/>
    <col min="4632" max="4864" width="10.109375" style="2"/>
    <col min="4865" max="4865" width="1.44140625" style="2" customWidth="1"/>
    <col min="4866" max="4866" width="5.88671875" style="2" customWidth="1"/>
    <col min="4867" max="4867" width="58.33203125" style="2" customWidth="1"/>
    <col min="4868" max="4871" width="10.21875" style="2" customWidth="1"/>
    <col min="4872" max="4872" width="11.44140625" style="2" customWidth="1"/>
    <col min="4873" max="4887" width="10.21875" style="2" customWidth="1"/>
    <col min="4888" max="5120" width="10.109375" style="2"/>
    <col min="5121" max="5121" width="1.44140625" style="2" customWidth="1"/>
    <col min="5122" max="5122" width="5.88671875" style="2" customWidth="1"/>
    <col min="5123" max="5123" width="58.33203125" style="2" customWidth="1"/>
    <col min="5124" max="5127" width="10.21875" style="2" customWidth="1"/>
    <col min="5128" max="5128" width="11.44140625" style="2" customWidth="1"/>
    <col min="5129" max="5143" width="10.21875" style="2" customWidth="1"/>
    <col min="5144" max="5376" width="10.109375" style="2"/>
    <col min="5377" max="5377" width="1.44140625" style="2" customWidth="1"/>
    <col min="5378" max="5378" width="5.88671875" style="2" customWidth="1"/>
    <col min="5379" max="5379" width="58.33203125" style="2" customWidth="1"/>
    <col min="5380" max="5383" width="10.21875" style="2" customWidth="1"/>
    <col min="5384" max="5384" width="11.44140625" style="2" customWidth="1"/>
    <col min="5385" max="5399" width="10.21875" style="2" customWidth="1"/>
    <col min="5400" max="5632" width="10.109375" style="2"/>
    <col min="5633" max="5633" width="1.44140625" style="2" customWidth="1"/>
    <col min="5634" max="5634" width="5.88671875" style="2" customWidth="1"/>
    <col min="5635" max="5635" width="58.33203125" style="2" customWidth="1"/>
    <col min="5636" max="5639" width="10.21875" style="2" customWidth="1"/>
    <col min="5640" max="5640" width="11.44140625" style="2" customWidth="1"/>
    <col min="5641" max="5655" width="10.21875" style="2" customWidth="1"/>
    <col min="5656" max="5888" width="10.109375" style="2"/>
    <col min="5889" max="5889" width="1.44140625" style="2" customWidth="1"/>
    <col min="5890" max="5890" width="5.88671875" style="2" customWidth="1"/>
    <col min="5891" max="5891" width="58.33203125" style="2" customWidth="1"/>
    <col min="5892" max="5895" width="10.21875" style="2" customWidth="1"/>
    <col min="5896" max="5896" width="11.44140625" style="2" customWidth="1"/>
    <col min="5897" max="5911" width="10.21875" style="2" customWidth="1"/>
    <col min="5912" max="6144" width="10.109375" style="2"/>
    <col min="6145" max="6145" width="1.44140625" style="2" customWidth="1"/>
    <col min="6146" max="6146" width="5.88671875" style="2" customWidth="1"/>
    <col min="6147" max="6147" width="58.33203125" style="2" customWidth="1"/>
    <col min="6148" max="6151" width="10.21875" style="2" customWidth="1"/>
    <col min="6152" max="6152" width="11.44140625" style="2" customWidth="1"/>
    <col min="6153" max="6167" width="10.21875" style="2" customWidth="1"/>
    <col min="6168" max="6400" width="10.109375" style="2"/>
    <col min="6401" max="6401" width="1.44140625" style="2" customWidth="1"/>
    <col min="6402" max="6402" width="5.88671875" style="2" customWidth="1"/>
    <col min="6403" max="6403" width="58.33203125" style="2" customWidth="1"/>
    <col min="6404" max="6407" width="10.21875" style="2" customWidth="1"/>
    <col min="6408" max="6408" width="11.44140625" style="2" customWidth="1"/>
    <col min="6409" max="6423" width="10.21875" style="2" customWidth="1"/>
    <col min="6424" max="6656" width="10.109375" style="2"/>
    <col min="6657" max="6657" width="1.44140625" style="2" customWidth="1"/>
    <col min="6658" max="6658" width="5.88671875" style="2" customWidth="1"/>
    <col min="6659" max="6659" width="58.33203125" style="2" customWidth="1"/>
    <col min="6660" max="6663" width="10.21875" style="2" customWidth="1"/>
    <col min="6664" max="6664" width="11.44140625" style="2" customWidth="1"/>
    <col min="6665" max="6679" width="10.21875" style="2" customWidth="1"/>
    <col min="6680" max="6912" width="10.109375" style="2"/>
    <col min="6913" max="6913" width="1.44140625" style="2" customWidth="1"/>
    <col min="6914" max="6914" width="5.88671875" style="2" customWidth="1"/>
    <col min="6915" max="6915" width="58.33203125" style="2" customWidth="1"/>
    <col min="6916" max="6919" width="10.21875" style="2" customWidth="1"/>
    <col min="6920" max="6920" width="11.44140625" style="2" customWidth="1"/>
    <col min="6921" max="6935" width="10.21875" style="2" customWidth="1"/>
    <col min="6936" max="7168" width="10.109375" style="2"/>
    <col min="7169" max="7169" width="1.44140625" style="2" customWidth="1"/>
    <col min="7170" max="7170" width="5.88671875" style="2" customWidth="1"/>
    <col min="7171" max="7171" width="58.33203125" style="2" customWidth="1"/>
    <col min="7172" max="7175" width="10.21875" style="2" customWidth="1"/>
    <col min="7176" max="7176" width="11.44140625" style="2" customWidth="1"/>
    <col min="7177" max="7191" width="10.21875" style="2" customWidth="1"/>
    <col min="7192" max="7424" width="10.109375" style="2"/>
    <col min="7425" max="7425" width="1.44140625" style="2" customWidth="1"/>
    <col min="7426" max="7426" width="5.88671875" style="2" customWidth="1"/>
    <col min="7427" max="7427" width="58.33203125" style="2" customWidth="1"/>
    <col min="7428" max="7431" width="10.21875" style="2" customWidth="1"/>
    <col min="7432" max="7432" width="11.44140625" style="2" customWidth="1"/>
    <col min="7433" max="7447" width="10.21875" style="2" customWidth="1"/>
    <col min="7448" max="7680" width="10.109375" style="2"/>
    <col min="7681" max="7681" width="1.44140625" style="2" customWidth="1"/>
    <col min="7682" max="7682" width="5.88671875" style="2" customWidth="1"/>
    <col min="7683" max="7683" width="58.33203125" style="2" customWidth="1"/>
    <col min="7684" max="7687" width="10.21875" style="2" customWidth="1"/>
    <col min="7688" max="7688" width="11.44140625" style="2" customWidth="1"/>
    <col min="7689" max="7703" width="10.21875" style="2" customWidth="1"/>
    <col min="7704" max="7936" width="10.109375" style="2"/>
    <col min="7937" max="7937" width="1.44140625" style="2" customWidth="1"/>
    <col min="7938" max="7938" width="5.88671875" style="2" customWidth="1"/>
    <col min="7939" max="7939" width="58.33203125" style="2" customWidth="1"/>
    <col min="7940" max="7943" width="10.21875" style="2" customWidth="1"/>
    <col min="7944" max="7944" width="11.44140625" style="2" customWidth="1"/>
    <col min="7945" max="7959" width="10.21875" style="2" customWidth="1"/>
    <col min="7960" max="8192" width="10.109375" style="2"/>
    <col min="8193" max="8193" width="1.44140625" style="2" customWidth="1"/>
    <col min="8194" max="8194" width="5.88671875" style="2" customWidth="1"/>
    <col min="8195" max="8195" width="58.33203125" style="2" customWidth="1"/>
    <col min="8196" max="8199" width="10.21875" style="2" customWidth="1"/>
    <col min="8200" max="8200" width="11.44140625" style="2" customWidth="1"/>
    <col min="8201" max="8215" width="10.21875" style="2" customWidth="1"/>
    <col min="8216" max="8448" width="10.109375" style="2"/>
    <col min="8449" max="8449" width="1.44140625" style="2" customWidth="1"/>
    <col min="8450" max="8450" width="5.88671875" style="2" customWidth="1"/>
    <col min="8451" max="8451" width="58.33203125" style="2" customWidth="1"/>
    <col min="8452" max="8455" width="10.21875" style="2" customWidth="1"/>
    <col min="8456" max="8456" width="11.44140625" style="2" customWidth="1"/>
    <col min="8457" max="8471" width="10.21875" style="2" customWidth="1"/>
    <col min="8472" max="8704" width="10.109375" style="2"/>
    <col min="8705" max="8705" width="1.44140625" style="2" customWidth="1"/>
    <col min="8706" max="8706" width="5.88671875" style="2" customWidth="1"/>
    <col min="8707" max="8707" width="58.33203125" style="2" customWidth="1"/>
    <col min="8708" max="8711" width="10.21875" style="2" customWidth="1"/>
    <col min="8712" max="8712" width="11.44140625" style="2" customWidth="1"/>
    <col min="8713" max="8727" width="10.21875" style="2" customWidth="1"/>
    <col min="8728" max="8960" width="10.109375" style="2"/>
    <col min="8961" max="8961" width="1.44140625" style="2" customWidth="1"/>
    <col min="8962" max="8962" width="5.88671875" style="2" customWidth="1"/>
    <col min="8963" max="8963" width="58.33203125" style="2" customWidth="1"/>
    <col min="8964" max="8967" width="10.21875" style="2" customWidth="1"/>
    <col min="8968" max="8968" width="11.44140625" style="2" customWidth="1"/>
    <col min="8969" max="8983" width="10.21875" style="2" customWidth="1"/>
    <col min="8984" max="9216" width="10.109375" style="2"/>
    <col min="9217" max="9217" width="1.44140625" style="2" customWidth="1"/>
    <col min="9218" max="9218" width="5.88671875" style="2" customWidth="1"/>
    <col min="9219" max="9219" width="58.33203125" style="2" customWidth="1"/>
    <col min="9220" max="9223" width="10.21875" style="2" customWidth="1"/>
    <col min="9224" max="9224" width="11.44140625" style="2" customWidth="1"/>
    <col min="9225" max="9239" width="10.21875" style="2" customWidth="1"/>
    <col min="9240" max="9472" width="10.109375" style="2"/>
    <col min="9473" max="9473" width="1.44140625" style="2" customWidth="1"/>
    <col min="9474" max="9474" width="5.88671875" style="2" customWidth="1"/>
    <col min="9475" max="9475" width="58.33203125" style="2" customWidth="1"/>
    <col min="9476" max="9479" width="10.21875" style="2" customWidth="1"/>
    <col min="9480" max="9480" width="11.44140625" style="2" customWidth="1"/>
    <col min="9481" max="9495" width="10.21875" style="2" customWidth="1"/>
    <col min="9496" max="9728" width="10.109375" style="2"/>
    <col min="9729" max="9729" width="1.44140625" style="2" customWidth="1"/>
    <col min="9730" max="9730" width="5.88671875" style="2" customWidth="1"/>
    <col min="9731" max="9731" width="58.33203125" style="2" customWidth="1"/>
    <col min="9732" max="9735" width="10.21875" style="2" customWidth="1"/>
    <col min="9736" max="9736" width="11.44140625" style="2" customWidth="1"/>
    <col min="9737" max="9751" width="10.21875" style="2" customWidth="1"/>
    <col min="9752" max="9984" width="10.109375" style="2"/>
    <col min="9985" max="9985" width="1.44140625" style="2" customWidth="1"/>
    <col min="9986" max="9986" width="5.88671875" style="2" customWidth="1"/>
    <col min="9987" max="9987" width="58.33203125" style="2" customWidth="1"/>
    <col min="9988" max="9991" width="10.21875" style="2" customWidth="1"/>
    <col min="9992" max="9992" width="11.44140625" style="2" customWidth="1"/>
    <col min="9993" max="10007" width="10.21875" style="2" customWidth="1"/>
    <col min="10008" max="10240" width="10.109375" style="2"/>
    <col min="10241" max="10241" width="1.44140625" style="2" customWidth="1"/>
    <col min="10242" max="10242" width="5.88671875" style="2" customWidth="1"/>
    <col min="10243" max="10243" width="58.33203125" style="2" customWidth="1"/>
    <col min="10244" max="10247" width="10.21875" style="2" customWidth="1"/>
    <col min="10248" max="10248" width="11.44140625" style="2" customWidth="1"/>
    <col min="10249" max="10263" width="10.21875" style="2" customWidth="1"/>
    <col min="10264" max="10496" width="10.109375" style="2"/>
    <col min="10497" max="10497" width="1.44140625" style="2" customWidth="1"/>
    <col min="10498" max="10498" width="5.88671875" style="2" customWidth="1"/>
    <col min="10499" max="10499" width="58.33203125" style="2" customWidth="1"/>
    <col min="10500" max="10503" width="10.21875" style="2" customWidth="1"/>
    <col min="10504" max="10504" width="11.44140625" style="2" customWidth="1"/>
    <col min="10505" max="10519" width="10.21875" style="2" customWidth="1"/>
    <col min="10520" max="10752" width="10.109375" style="2"/>
    <col min="10753" max="10753" width="1.44140625" style="2" customWidth="1"/>
    <col min="10754" max="10754" width="5.88671875" style="2" customWidth="1"/>
    <col min="10755" max="10755" width="58.33203125" style="2" customWidth="1"/>
    <col min="10756" max="10759" width="10.21875" style="2" customWidth="1"/>
    <col min="10760" max="10760" width="11.44140625" style="2" customWidth="1"/>
    <col min="10761" max="10775" width="10.21875" style="2" customWidth="1"/>
    <col min="10776" max="11008" width="10.109375" style="2"/>
    <col min="11009" max="11009" width="1.44140625" style="2" customWidth="1"/>
    <col min="11010" max="11010" width="5.88671875" style="2" customWidth="1"/>
    <col min="11011" max="11011" width="58.33203125" style="2" customWidth="1"/>
    <col min="11012" max="11015" width="10.21875" style="2" customWidth="1"/>
    <col min="11016" max="11016" width="11.44140625" style="2" customWidth="1"/>
    <col min="11017" max="11031" width="10.21875" style="2" customWidth="1"/>
    <col min="11032" max="11264" width="10.109375" style="2"/>
    <col min="11265" max="11265" width="1.44140625" style="2" customWidth="1"/>
    <col min="11266" max="11266" width="5.88671875" style="2" customWidth="1"/>
    <col min="11267" max="11267" width="58.33203125" style="2" customWidth="1"/>
    <col min="11268" max="11271" width="10.21875" style="2" customWidth="1"/>
    <col min="11272" max="11272" width="11.44140625" style="2" customWidth="1"/>
    <col min="11273" max="11287" width="10.21875" style="2" customWidth="1"/>
    <col min="11288" max="11520" width="10.109375" style="2"/>
    <col min="11521" max="11521" width="1.44140625" style="2" customWidth="1"/>
    <col min="11522" max="11522" width="5.88671875" style="2" customWidth="1"/>
    <col min="11523" max="11523" width="58.33203125" style="2" customWidth="1"/>
    <col min="11524" max="11527" width="10.21875" style="2" customWidth="1"/>
    <col min="11528" max="11528" width="11.44140625" style="2" customWidth="1"/>
    <col min="11529" max="11543" width="10.21875" style="2" customWidth="1"/>
    <col min="11544" max="11776" width="10.109375" style="2"/>
    <col min="11777" max="11777" width="1.44140625" style="2" customWidth="1"/>
    <col min="11778" max="11778" width="5.88671875" style="2" customWidth="1"/>
    <col min="11779" max="11779" width="58.33203125" style="2" customWidth="1"/>
    <col min="11780" max="11783" width="10.21875" style="2" customWidth="1"/>
    <col min="11784" max="11784" width="11.44140625" style="2" customWidth="1"/>
    <col min="11785" max="11799" width="10.21875" style="2" customWidth="1"/>
    <col min="11800" max="12032" width="10.109375" style="2"/>
    <col min="12033" max="12033" width="1.44140625" style="2" customWidth="1"/>
    <col min="12034" max="12034" width="5.88671875" style="2" customWidth="1"/>
    <col min="12035" max="12035" width="58.33203125" style="2" customWidth="1"/>
    <col min="12036" max="12039" width="10.21875" style="2" customWidth="1"/>
    <col min="12040" max="12040" width="11.44140625" style="2" customWidth="1"/>
    <col min="12041" max="12055" width="10.21875" style="2" customWidth="1"/>
    <col min="12056" max="12288" width="10.109375" style="2"/>
    <col min="12289" max="12289" width="1.44140625" style="2" customWidth="1"/>
    <col min="12290" max="12290" width="5.88671875" style="2" customWidth="1"/>
    <col min="12291" max="12291" width="58.33203125" style="2" customWidth="1"/>
    <col min="12292" max="12295" width="10.21875" style="2" customWidth="1"/>
    <col min="12296" max="12296" width="11.44140625" style="2" customWidth="1"/>
    <col min="12297" max="12311" width="10.21875" style="2" customWidth="1"/>
    <col min="12312" max="12544" width="10.109375" style="2"/>
    <col min="12545" max="12545" width="1.44140625" style="2" customWidth="1"/>
    <col min="12546" max="12546" width="5.88671875" style="2" customWidth="1"/>
    <col min="12547" max="12547" width="58.33203125" style="2" customWidth="1"/>
    <col min="12548" max="12551" width="10.21875" style="2" customWidth="1"/>
    <col min="12552" max="12552" width="11.44140625" style="2" customWidth="1"/>
    <col min="12553" max="12567" width="10.21875" style="2" customWidth="1"/>
    <col min="12568" max="12800" width="10.109375" style="2"/>
    <col min="12801" max="12801" width="1.44140625" style="2" customWidth="1"/>
    <col min="12802" max="12802" width="5.88671875" style="2" customWidth="1"/>
    <col min="12803" max="12803" width="58.33203125" style="2" customWidth="1"/>
    <col min="12804" max="12807" width="10.21875" style="2" customWidth="1"/>
    <col min="12808" max="12808" width="11.44140625" style="2" customWidth="1"/>
    <col min="12809" max="12823" width="10.21875" style="2" customWidth="1"/>
    <col min="12824" max="13056" width="10.109375" style="2"/>
    <col min="13057" max="13057" width="1.44140625" style="2" customWidth="1"/>
    <col min="13058" max="13058" width="5.88671875" style="2" customWidth="1"/>
    <col min="13059" max="13059" width="58.33203125" style="2" customWidth="1"/>
    <col min="13060" max="13063" width="10.21875" style="2" customWidth="1"/>
    <col min="13064" max="13064" width="11.44140625" style="2" customWidth="1"/>
    <col min="13065" max="13079" width="10.21875" style="2" customWidth="1"/>
    <col min="13080" max="13312" width="10.109375" style="2"/>
    <col min="13313" max="13313" width="1.44140625" style="2" customWidth="1"/>
    <col min="13314" max="13314" width="5.88671875" style="2" customWidth="1"/>
    <col min="13315" max="13315" width="58.33203125" style="2" customWidth="1"/>
    <col min="13316" max="13319" width="10.21875" style="2" customWidth="1"/>
    <col min="13320" max="13320" width="11.44140625" style="2" customWidth="1"/>
    <col min="13321" max="13335" width="10.21875" style="2" customWidth="1"/>
    <col min="13336" max="13568" width="10.109375" style="2"/>
    <col min="13569" max="13569" width="1.44140625" style="2" customWidth="1"/>
    <col min="13570" max="13570" width="5.88671875" style="2" customWidth="1"/>
    <col min="13571" max="13571" width="58.33203125" style="2" customWidth="1"/>
    <col min="13572" max="13575" width="10.21875" style="2" customWidth="1"/>
    <col min="13576" max="13576" width="11.44140625" style="2" customWidth="1"/>
    <col min="13577" max="13591" width="10.21875" style="2" customWidth="1"/>
    <col min="13592" max="13824" width="10.109375" style="2"/>
    <col min="13825" max="13825" width="1.44140625" style="2" customWidth="1"/>
    <col min="13826" max="13826" width="5.88671875" style="2" customWidth="1"/>
    <col min="13827" max="13827" width="58.33203125" style="2" customWidth="1"/>
    <col min="13828" max="13831" width="10.21875" style="2" customWidth="1"/>
    <col min="13832" max="13832" width="11.44140625" style="2" customWidth="1"/>
    <col min="13833" max="13847" width="10.21875" style="2" customWidth="1"/>
    <col min="13848" max="14080" width="10.109375" style="2"/>
    <col min="14081" max="14081" width="1.44140625" style="2" customWidth="1"/>
    <col min="14082" max="14082" width="5.88671875" style="2" customWidth="1"/>
    <col min="14083" max="14083" width="58.33203125" style="2" customWidth="1"/>
    <col min="14084" max="14087" width="10.21875" style="2" customWidth="1"/>
    <col min="14088" max="14088" width="11.44140625" style="2" customWidth="1"/>
    <col min="14089" max="14103" width="10.21875" style="2" customWidth="1"/>
    <col min="14104" max="14336" width="10.109375" style="2"/>
    <col min="14337" max="14337" width="1.44140625" style="2" customWidth="1"/>
    <col min="14338" max="14338" width="5.88671875" style="2" customWidth="1"/>
    <col min="14339" max="14339" width="58.33203125" style="2" customWidth="1"/>
    <col min="14340" max="14343" width="10.21875" style="2" customWidth="1"/>
    <col min="14344" max="14344" width="11.44140625" style="2" customWidth="1"/>
    <col min="14345" max="14359" width="10.21875" style="2" customWidth="1"/>
    <col min="14360" max="14592" width="10.109375" style="2"/>
    <col min="14593" max="14593" width="1.44140625" style="2" customWidth="1"/>
    <col min="14594" max="14594" width="5.88671875" style="2" customWidth="1"/>
    <col min="14595" max="14595" width="58.33203125" style="2" customWidth="1"/>
    <col min="14596" max="14599" width="10.21875" style="2" customWidth="1"/>
    <col min="14600" max="14600" width="11.44140625" style="2" customWidth="1"/>
    <col min="14601" max="14615" width="10.21875" style="2" customWidth="1"/>
    <col min="14616" max="14848" width="10.109375" style="2"/>
    <col min="14849" max="14849" width="1.44140625" style="2" customWidth="1"/>
    <col min="14850" max="14850" width="5.88671875" style="2" customWidth="1"/>
    <col min="14851" max="14851" width="58.33203125" style="2" customWidth="1"/>
    <col min="14852" max="14855" width="10.21875" style="2" customWidth="1"/>
    <col min="14856" max="14856" width="11.44140625" style="2" customWidth="1"/>
    <col min="14857" max="14871" width="10.21875" style="2" customWidth="1"/>
    <col min="14872" max="15104" width="10.109375" style="2"/>
    <col min="15105" max="15105" width="1.44140625" style="2" customWidth="1"/>
    <col min="15106" max="15106" width="5.88671875" style="2" customWidth="1"/>
    <col min="15107" max="15107" width="58.33203125" style="2" customWidth="1"/>
    <col min="15108" max="15111" width="10.21875" style="2" customWidth="1"/>
    <col min="15112" max="15112" width="11.44140625" style="2" customWidth="1"/>
    <col min="15113" max="15127" width="10.21875" style="2" customWidth="1"/>
    <col min="15128" max="15360" width="10.109375" style="2"/>
    <col min="15361" max="15361" width="1.44140625" style="2" customWidth="1"/>
    <col min="15362" max="15362" width="5.88671875" style="2" customWidth="1"/>
    <col min="15363" max="15363" width="58.33203125" style="2" customWidth="1"/>
    <col min="15364" max="15367" width="10.21875" style="2" customWidth="1"/>
    <col min="15368" max="15368" width="11.44140625" style="2" customWidth="1"/>
    <col min="15369" max="15383" width="10.21875" style="2" customWidth="1"/>
    <col min="15384" max="15616" width="10.109375" style="2"/>
    <col min="15617" max="15617" width="1.44140625" style="2" customWidth="1"/>
    <col min="15618" max="15618" width="5.88671875" style="2" customWidth="1"/>
    <col min="15619" max="15619" width="58.33203125" style="2" customWidth="1"/>
    <col min="15620" max="15623" width="10.21875" style="2" customWidth="1"/>
    <col min="15624" max="15624" width="11.44140625" style="2" customWidth="1"/>
    <col min="15625" max="15639" width="10.21875" style="2" customWidth="1"/>
    <col min="15640" max="15872" width="10.109375" style="2"/>
    <col min="15873" max="15873" width="1.44140625" style="2" customWidth="1"/>
    <col min="15874" max="15874" width="5.88671875" style="2" customWidth="1"/>
    <col min="15875" max="15875" width="58.33203125" style="2" customWidth="1"/>
    <col min="15876" max="15879" width="10.21875" style="2" customWidth="1"/>
    <col min="15880" max="15880" width="11.44140625" style="2" customWidth="1"/>
    <col min="15881" max="15895" width="10.21875" style="2" customWidth="1"/>
    <col min="15896" max="16128" width="10.109375" style="2"/>
    <col min="16129" max="16129" width="1.44140625" style="2" customWidth="1"/>
    <col min="16130" max="16130" width="5.88671875" style="2" customWidth="1"/>
    <col min="16131" max="16131" width="58.33203125" style="2" customWidth="1"/>
    <col min="16132" max="16135" width="10.21875" style="2" customWidth="1"/>
    <col min="16136" max="16136" width="11.44140625" style="2" customWidth="1"/>
    <col min="16137" max="16151" width="10.21875" style="2" customWidth="1"/>
    <col min="16152" max="16384" width="10.109375" style="2"/>
  </cols>
  <sheetData>
    <row r="1" spans="1:23" x14ac:dyDescent="0.25">
      <c r="A1" s="1"/>
      <c r="B1" s="34"/>
      <c r="C1" s="38"/>
    </row>
    <row r="2" spans="1:23" x14ac:dyDescent="0.25">
      <c r="A2" s="1" t="s">
        <v>0</v>
      </c>
      <c r="B2" s="34"/>
      <c r="C2" s="38"/>
      <c r="D2" s="47" t="s">
        <v>73</v>
      </c>
      <c r="E2" s="47" t="s">
        <v>74</v>
      </c>
    </row>
    <row r="3" spans="1:23" x14ac:dyDescent="0.25">
      <c r="A3" s="1" t="s">
        <v>1</v>
      </c>
      <c r="B3" s="34"/>
      <c r="C3" s="38"/>
    </row>
    <row r="4" spans="1:23" x14ac:dyDescent="0.25">
      <c r="A4" s="1" t="s">
        <v>2</v>
      </c>
      <c r="B4" s="34"/>
      <c r="C4" s="38"/>
    </row>
    <row r="5" spans="1:23" x14ac:dyDescent="0.25">
      <c r="A5" s="1" t="s">
        <v>3</v>
      </c>
      <c r="B5" s="34"/>
      <c r="C5" s="38"/>
    </row>
    <row r="6" spans="1:23" x14ac:dyDescent="0.25">
      <c r="A6" s="1"/>
      <c r="B6" s="34"/>
      <c r="C6" s="38"/>
    </row>
    <row r="7" spans="1:23" ht="14.4" thickBot="1" x14ac:dyDescent="0.3">
      <c r="A7" s="1"/>
      <c r="B7" s="34"/>
      <c r="C7" s="38"/>
      <c r="E7" s="2" t="s">
        <v>38</v>
      </c>
      <c r="G7" s="2" t="s">
        <v>40</v>
      </c>
      <c r="H7" s="28" t="s">
        <v>47</v>
      </c>
      <c r="I7" s="26" t="s">
        <v>41</v>
      </c>
      <c r="J7" s="26" t="s">
        <v>42</v>
      </c>
      <c r="K7" s="2" t="s">
        <v>50</v>
      </c>
      <c r="M7" s="2" t="s">
        <v>48</v>
      </c>
      <c r="N7" s="2" t="s">
        <v>51</v>
      </c>
      <c r="O7" s="2" t="s">
        <v>52</v>
      </c>
      <c r="P7" s="27" t="s">
        <v>44</v>
      </c>
      <c r="Q7" s="26" t="s">
        <v>45</v>
      </c>
      <c r="R7" s="27" t="s">
        <v>46</v>
      </c>
      <c r="W7" s="2" t="s">
        <v>54</v>
      </c>
    </row>
    <row r="8" spans="1:23" ht="15" thickTop="1" thickBot="1" x14ac:dyDescent="0.3">
      <c r="A8" s="1"/>
      <c r="B8" s="34"/>
      <c r="C8" s="38" t="s">
        <v>4</v>
      </c>
      <c r="D8" s="3" t="s">
        <v>5</v>
      </c>
      <c r="E8" s="4" t="s">
        <v>6</v>
      </c>
      <c r="F8" s="4" t="s">
        <v>7</v>
      </c>
      <c r="G8" s="4" t="s">
        <v>39</v>
      </c>
      <c r="H8" s="4" t="s">
        <v>43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49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  <c r="T8" s="4" t="s">
        <v>18</v>
      </c>
      <c r="U8" s="4" t="s">
        <v>19</v>
      </c>
      <c r="V8" s="4" t="s">
        <v>20</v>
      </c>
      <c r="W8" s="5" t="s">
        <v>53</v>
      </c>
    </row>
    <row r="9" spans="1:23" ht="14.4" thickTop="1" x14ac:dyDescent="0.25">
      <c r="A9" s="6"/>
      <c r="B9" s="43"/>
      <c r="C9" s="39"/>
      <c r="D9" s="7"/>
      <c r="E9" s="8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/>
    </row>
    <row r="10" spans="1:23" x14ac:dyDescent="0.25">
      <c r="A10" s="11"/>
      <c r="B10" s="35">
        <v>4</v>
      </c>
      <c r="C10" s="30" t="s">
        <v>21</v>
      </c>
      <c r="D10" s="14" t="s">
        <v>22</v>
      </c>
      <c r="E10" s="15" t="s">
        <v>23</v>
      </c>
      <c r="F10" s="16">
        <v>45199</v>
      </c>
      <c r="G10" s="15"/>
      <c r="H10" s="15">
        <v>1087.29</v>
      </c>
      <c r="I10" s="15"/>
      <c r="J10" s="15"/>
      <c r="K10" s="15">
        <v>-187.29</v>
      </c>
      <c r="L10" s="15"/>
      <c r="M10" s="15">
        <v>1087.29</v>
      </c>
      <c r="N10" s="15">
        <v>900</v>
      </c>
      <c r="O10" s="15">
        <v>187.29</v>
      </c>
      <c r="P10" s="15">
        <v>900</v>
      </c>
      <c r="Q10" s="15"/>
      <c r="R10" s="15"/>
      <c r="S10" s="15"/>
      <c r="T10" s="15"/>
      <c r="U10" s="15"/>
      <c r="V10" s="15"/>
      <c r="W10" s="17"/>
    </row>
    <row r="11" spans="1:23" x14ac:dyDescent="0.25">
      <c r="A11" s="11"/>
      <c r="B11" s="36">
        <v>21</v>
      </c>
      <c r="C11" s="31" t="s">
        <v>61</v>
      </c>
      <c r="D11" s="14" t="s">
        <v>63</v>
      </c>
      <c r="E11" s="15" t="s">
        <v>23</v>
      </c>
      <c r="F11" s="16">
        <v>45175</v>
      </c>
      <c r="G11" s="15">
        <v>136.62</v>
      </c>
      <c r="H11" s="15">
        <v>186.01</v>
      </c>
      <c r="I11" s="15">
        <v>-8.89</v>
      </c>
      <c r="J11" s="15">
        <v>-2.19</v>
      </c>
      <c r="K11" s="15"/>
      <c r="L11" s="15"/>
      <c r="M11" s="15">
        <v>109.56</v>
      </c>
      <c r="N11" s="15">
        <v>109.56</v>
      </c>
      <c r="O11" s="15"/>
      <c r="P11" s="15">
        <v>98.48</v>
      </c>
      <c r="Q11" s="15">
        <v>76.45</v>
      </c>
      <c r="R11" s="15">
        <v>85.34</v>
      </c>
      <c r="S11" s="15"/>
      <c r="T11" s="15"/>
      <c r="U11" s="15"/>
      <c r="V11" s="15"/>
      <c r="W11" s="17"/>
    </row>
    <row r="12" spans="1:23" x14ac:dyDescent="0.25">
      <c r="A12" s="11"/>
      <c r="B12" s="36">
        <v>21</v>
      </c>
      <c r="C12" s="31" t="s">
        <v>61</v>
      </c>
      <c r="D12" s="14" t="s">
        <v>63</v>
      </c>
      <c r="E12" s="15" t="s">
        <v>65</v>
      </c>
      <c r="F12" s="16">
        <v>45175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7"/>
    </row>
    <row r="13" spans="1:23" x14ac:dyDescent="0.25">
      <c r="A13" s="11"/>
      <c r="B13" s="36">
        <v>19</v>
      </c>
      <c r="C13" s="31" t="s">
        <v>55</v>
      </c>
      <c r="D13" s="14" t="s">
        <v>56</v>
      </c>
      <c r="E13" s="15" t="s">
        <v>23</v>
      </c>
      <c r="F13" s="16">
        <v>45199</v>
      </c>
      <c r="G13" s="15">
        <v>1572.5</v>
      </c>
      <c r="H13" s="15">
        <v>1943.9</v>
      </c>
      <c r="I13" s="15">
        <v>-102.21</v>
      </c>
      <c r="J13" s="15">
        <v>-28.12</v>
      </c>
      <c r="K13" s="15"/>
      <c r="L13" s="15"/>
      <c r="M13" s="15">
        <v>1406.08</v>
      </c>
      <c r="N13" s="15">
        <v>1406.08</v>
      </c>
      <c r="O13" s="15"/>
      <c r="P13" s="15">
        <v>1275.75</v>
      </c>
      <c r="Q13" s="15">
        <v>537.82000000000005</v>
      </c>
      <c r="R13" s="15">
        <v>640.03</v>
      </c>
      <c r="S13" s="15"/>
      <c r="T13" s="15"/>
      <c r="U13" s="15"/>
      <c r="V13" s="15"/>
      <c r="W13" s="17"/>
    </row>
    <row r="14" spans="1:23" x14ac:dyDescent="0.25">
      <c r="A14" s="11"/>
      <c r="B14" s="36"/>
      <c r="C14" s="31"/>
      <c r="D14" s="14"/>
      <c r="E14" s="15"/>
      <c r="F14" s="16"/>
      <c r="G14" s="15"/>
      <c r="H14" s="15"/>
      <c r="I14" s="29"/>
      <c r="J14" s="15"/>
      <c r="K14" s="15"/>
      <c r="L14" s="15"/>
      <c r="M14" s="15"/>
      <c r="N14" s="15"/>
      <c r="O14" s="15"/>
      <c r="P14" s="15"/>
      <c r="Q14" s="29"/>
      <c r="R14" s="29"/>
      <c r="S14" s="15"/>
      <c r="T14" s="15"/>
      <c r="U14" s="15"/>
      <c r="V14" s="15"/>
      <c r="W14" s="17"/>
    </row>
    <row r="15" spans="1:23" x14ac:dyDescent="0.25">
      <c r="A15" s="11"/>
      <c r="B15" s="36"/>
      <c r="C15" s="31"/>
      <c r="D15" s="14"/>
      <c r="E15" s="15"/>
      <c r="F15" s="16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7"/>
    </row>
    <row r="16" spans="1:23" x14ac:dyDescent="0.25">
      <c r="A16" s="11"/>
      <c r="B16" s="36"/>
      <c r="C16" s="31"/>
      <c r="D16" s="14"/>
      <c r="E16" s="15"/>
      <c r="F16" s="16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7"/>
    </row>
    <row r="17" spans="1:23" x14ac:dyDescent="0.25">
      <c r="A17" s="11"/>
      <c r="B17" s="36"/>
      <c r="C17" s="31"/>
      <c r="D17" s="14"/>
      <c r="E17" s="15"/>
      <c r="F17" s="16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7"/>
    </row>
    <row r="18" spans="1:23" x14ac:dyDescent="0.25">
      <c r="A18" s="11"/>
      <c r="B18" s="36"/>
      <c r="C18" s="31"/>
      <c r="D18" s="14"/>
      <c r="E18" s="15"/>
      <c r="F18" s="1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7"/>
    </row>
    <row r="19" spans="1:23" x14ac:dyDescent="0.25">
      <c r="A19" s="11"/>
      <c r="B19" s="36"/>
      <c r="C19" s="31"/>
      <c r="D19" s="14"/>
      <c r="E19" s="15"/>
      <c r="F19" s="16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7">
        <v>956.78</v>
      </c>
    </row>
    <row r="20" spans="1:23" x14ac:dyDescent="0.25">
      <c r="A20" s="11"/>
      <c r="B20" s="36"/>
      <c r="C20" s="31"/>
      <c r="D20" s="14"/>
      <c r="E20" s="15"/>
      <c r="F20" s="16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7"/>
    </row>
    <row r="21" spans="1:23" x14ac:dyDescent="0.25">
      <c r="A21" s="11"/>
      <c r="B21" s="36"/>
      <c r="C21" s="31"/>
      <c r="D21" s="14"/>
      <c r="E21" s="15"/>
      <c r="F21" s="16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7"/>
    </row>
    <row r="22" spans="1:23" x14ac:dyDescent="0.25">
      <c r="A22" s="11"/>
      <c r="B22" s="36"/>
      <c r="C22" s="31"/>
      <c r="D22" s="14"/>
      <c r="E22" s="15"/>
      <c r="F22" s="16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7"/>
    </row>
    <row r="23" spans="1:23" x14ac:dyDescent="0.25">
      <c r="A23" s="11"/>
      <c r="B23" s="44"/>
      <c r="C23" s="40"/>
      <c r="D23" s="14"/>
      <c r="E23" s="15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7"/>
    </row>
    <row r="24" spans="1:23" x14ac:dyDescent="0.25">
      <c r="A24" s="11"/>
      <c r="B24" s="44"/>
      <c r="C24" s="40"/>
      <c r="D24" s="14"/>
      <c r="E24" s="15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7"/>
    </row>
    <row r="25" spans="1:23" x14ac:dyDescent="0.25">
      <c r="A25" s="11"/>
      <c r="B25" s="44"/>
      <c r="C25" s="40"/>
      <c r="D25" s="14"/>
      <c r="E25" s="15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7"/>
    </row>
    <row r="26" spans="1:23" x14ac:dyDescent="0.25">
      <c r="A26" s="11"/>
      <c r="B26" s="34"/>
      <c r="C26" s="40"/>
      <c r="D26" s="14"/>
      <c r="E26" s="15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7"/>
    </row>
    <row r="27" spans="1:23" x14ac:dyDescent="0.25">
      <c r="A27" s="11" t="s">
        <v>36</v>
      </c>
      <c r="B27" s="34"/>
      <c r="C27" s="40"/>
      <c r="D27" s="14"/>
      <c r="E27" s="15"/>
      <c r="F27" s="16"/>
      <c r="G27" s="15">
        <f t="shared" ref="G27:W27" si="0">SUM(G9:G26)</f>
        <v>1709.12</v>
      </c>
      <c r="H27" s="15">
        <f t="shared" si="0"/>
        <v>3217.2</v>
      </c>
      <c r="I27" s="15">
        <f t="shared" si="0"/>
        <v>-111.1</v>
      </c>
      <c r="J27" s="15">
        <f t="shared" si="0"/>
        <v>-30.310000000000002</v>
      </c>
      <c r="K27" s="15">
        <f t="shared" si="0"/>
        <v>-187.29</v>
      </c>
      <c r="L27" s="15">
        <f t="shared" si="0"/>
        <v>0</v>
      </c>
      <c r="M27" s="15">
        <f t="shared" si="0"/>
        <v>2602.9299999999998</v>
      </c>
      <c r="N27" s="15">
        <f t="shared" si="0"/>
        <v>2415.64</v>
      </c>
      <c r="O27" s="15">
        <f t="shared" si="0"/>
        <v>187.29</v>
      </c>
      <c r="P27" s="15">
        <f t="shared" si="0"/>
        <v>2274.23</v>
      </c>
      <c r="Q27" s="15">
        <f t="shared" si="0"/>
        <v>614.2700000000001</v>
      </c>
      <c r="R27" s="15">
        <f t="shared" si="0"/>
        <v>725.37</v>
      </c>
      <c r="S27" s="15">
        <f t="shared" si="0"/>
        <v>0</v>
      </c>
      <c r="T27" s="15">
        <f t="shared" si="0"/>
        <v>0</v>
      </c>
      <c r="U27" s="15">
        <f t="shared" si="0"/>
        <v>0</v>
      </c>
      <c r="V27" s="15">
        <f t="shared" si="0"/>
        <v>0</v>
      </c>
      <c r="W27" s="17">
        <f t="shared" si="0"/>
        <v>956.78</v>
      </c>
    </row>
    <row r="28" spans="1:23" ht="14.4" thickBot="1" x14ac:dyDescent="0.3">
      <c r="A28" s="18" t="s">
        <v>37</v>
      </c>
      <c r="B28" s="45"/>
      <c r="C28" s="41"/>
      <c r="D28" s="21"/>
      <c r="E28" s="22"/>
      <c r="F28" s="2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4"/>
    </row>
    <row r="29" spans="1:23" ht="14.4" thickTop="1" x14ac:dyDescent="0.25"/>
    <row r="30" spans="1:23" x14ac:dyDescent="0.25">
      <c r="H30" s="25">
        <f>H14-G14</f>
        <v>0</v>
      </c>
    </row>
    <row r="31" spans="1:23" x14ac:dyDescent="0.25">
      <c r="H31" s="25">
        <f>-I14+Q14</f>
        <v>0</v>
      </c>
    </row>
    <row r="36" spans="7:8" x14ac:dyDescent="0.25">
      <c r="G36" s="2">
        <f>G15/8</f>
        <v>0</v>
      </c>
      <c r="H36" s="2">
        <f>G36*5</f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5797-1BAF-4005-AE28-A64A93E3E411}">
  <dimension ref="A1:W34"/>
  <sheetViews>
    <sheetView workbookViewId="0">
      <selection activeCell="R17" sqref="R17:R18"/>
    </sheetView>
  </sheetViews>
  <sheetFormatPr defaultColWidth="10.109375" defaultRowHeight="13.8" x14ac:dyDescent="0.25"/>
  <cols>
    <col min="1" max="1" width="1.44140625" style="2" customWidth="1"/>
    <col min="2" max="2" width="5.88671875" style="2" customWidth="1"/>
    <col min="3" max="3" width="58.33203125" style="2" customWidth="1"/>
    <col min="4" max="5" width="10.21875" style="2" customWidth="1"/>
    <col min="6" max="6" width="12.33203125" style="2" customWidth="1"/>
    <col min="7" max="7" width="10.21875" style="2" customWidth="1"/>
    <col min="8" max="8" width="11.44140625" style="2" customWidth="1"/>
    <col min="9" max="9" width="11.88671875" style="2" customWidth="1"/>
    <col min="10" max="20" width="10.21875" style="2" customWidth="1"/>
    <col min="21" max="21" width="13.6640625" style="2" customWidth="1"/>
    <col min="22" max="22" width="12.33203125" style="2" customWidth="1"/>
    <col min="23" max="23" width="11.109375" style="2" customWidth="1"/>
    <col min="24" max="256" width="10.109375" style="2"/>
    <col min="257" max="257" width="1.44140625" style="2" customWidth="1"/>
    <col min="258" max="258" width="5.88671875" style="2" customWidth="1"/>
    <col min="259" max="259" width="58.33203125" style="2" customWidth="1"/>
    <col min="260" max="263" width="10.21875" style="2" customWidth="1"/>
    <col min="264" max="264" width="11.44140625" style="2" customWidth="1"/>
    <col min="265" max="279" width="10.21875" style="2" customWidth="1"/>
    <col min="280" max="512" width="10.109375" style="2"/>
    <col min="513" max="513" width="1.44140625" style="2" customWidth="1"/>
    <col min="514" max="514" width="5.88671875" style="2" customWidth="1"/>
    <col min="515" max="515" width="58.33203125" style="2" customWidth="1"/>
    <col min="516" max="519" width="10.21875" style="2" customWidth="1"/>
    <col min="520" max="520" width="11.44140625" style="2" customWidth="1"/>
    <col min="521" max="535" width="10.21875" style="2" customWidth="1"/>
    <col min="536" max="768" width="10.109375" style="2"/>
    <col min="769" max="769" width="1.44140625" style="2" customWidth="1"/>
    <col min="770" max="770" width="5.88671875" style="2" customWidth="1"/>
    <col min="771" max="771" width="58.33203125" style="2" customWidth="1"/>
    <col min="772" max="775" width="10.21875" style="2" customWidth="1"/>
    <col min="776" max="776" width="11.44140625" style="2" customWidth="1"/>
    <col min="777" max="791" width="10.21875" style="2" customWidth="1"/>
    <col min="792" max="1024" width="10.109375" style="2"/>
    <col min="1025" max="1025" width="1.44140625" style="2" customWidth="1"/>
    <col min="1026" max="1026" width="5.88671875" style="2" customWidth="1"/>
    <col min="1027" max="1027" width="58.33203125" style="2" customWidth="1"/>
    <col min="1028" max="1031" width="10.21875" style="2" customWidth="1"/>
    <col min="1032" max="1032" width="11.44140625" style="2" customWidth="1"/>
    <col min="1033" max="1047" width="10.21875" style="2" customWidth="1"/>
    <col min="1048" max="1280" width="10.109375" style="2"/>
    <col min="1281" max="1281" width="1.44140625" style="2" customWidth="1"/>
    <col min="1282" max="1282" width="5.88671875" style="2" customWidth="1"/>
    <col min="1283" max="1283" width="58.33203125" style="2" customWidth="1"/>
    <col min="1284" max="1287" width="10.21875" style="2" customWidth="1"/>
    <col min="1288" max="1288" width="11.44140625" style="2" customWidth="1"/>
    <col min="1289" max="1303" width="10.21875" style="2" customWidth="1"/>
    <col min="1304" max="1536" width="10.109375" style="2"/>
    <col min="1537" max="1537" width="1.44140625" style="2" customWidth="1"/>
    <col min="1538" max="1538" width="5.88671875" style="2" customWidth="1"/>
    <col min="1539" max="1539" width="58.33203125" style="2" customWidth="1"/>
    <col min="1540" max="1543" width="10.21875" style="2" customWidth="1"/>
    <col min="1544" max="1544" width="11.44140625" style="2" customWidth="1"/>
    <col min="1545" max="1559" width="10.21875" style="2" customWidth="1"/>
    <col min="1560" max="1792" width="10.109375" style="2"/>
    <col min="1793" max="1793" width="1.44140625" style="2" customWidth="1"/>
    <col min="1794" max="1794" width="5.88671875" style="2" customWidth="1"/>
    <col min="1795" max="1795" width="58.33203125" style="2" customWidth="1"/>
    <col min="1796" max="1799" width="10.21875" style="2" customWidth="1"/>
    <col min="1800" max="1800" width="11.44140625" style="2" customWidth="1"/>
    <col min="1801" max="1815" width="10.21875" style="2" customWidth="1"/>
    <col min="1816" max="2048" width="10.109375" style="2"/>
    <col min="2049" max="2049" width="1.44140625" style="2" customWidth="1"/>
    <col min="2050" max="2050" width="5.88671875" style="2" customWidth="1"/>
    <col min="2051" max="2051" width="58.33203125" style="2" customWidth="1"/>
    <col min="2052" max="2055" width="10.21875" style="2" customWidth="1"/>
    <col min="2056" max="2056" width="11.44140625" style="2" customWidth="1"/>
    <col min="2057" max="2071" width="10.21875" style="2" customWidth="1"/>
    <col min="2072" max="2304" width="10.109375" style="2"/>
    <col min="2305" max="2305" width="1.44140625" style="2" customWidth="1"/>
    <col min="2306" max="2306" width="5.88671875" style="2" customWidth="1"/>
    <col min="2307" max="2307" width="58.33203125" style="2" customWidth="1"/>
    <col min="2308" max="2311" width="10.21875" style="2" customWidth="1"/>
    <col min="2312" max="2312" width="11.44140625" style="2" customWidth="1"/>
    <col min="2313" max="2327" width="10.21875" style="2" customWidth="1"/>
    <col min="2328" max="2560" width="10.109375" style="2"/>
    <col min="2561" max="2561" width="1.44140625" style="2" customWidth="1"/>
    <col min="2562" max="2562" width="5.88671875" style="2" customWidth="1"/>
    <col min="2563" max="2563" width="58.33203125" style="2" customWidth="1"/>
    <col min="2564" max="2567" width="10.21875" style="2" customWidth="1"/>
    <col min="2568" max="2568" width="11.44140625" style="2" customWidth="1"/>
    <col min="2569" max="2583" width="10.21875" style="2" customWidth="1"/>
    <col min="2584" max="2816" width="10.109375" style="2"/>
    <col min="2817" max="2817" width="1.44140625" style="2" customWidth="1"/>
    <col min="2818" max="2818" width="5.88671875" style="2" customWidth="1"/>
    <col min="2819" max="2819" width="58.33203125" style="2" customWidth="1"/>
    <col min="2820" max="2823" width="10.21875" style="2" customWidth="1"/>
    <col min="2824" max="2824" width="11.44140625" style="2" customWidth="1"/>
    <col min="2825" max="2839" width="10.21875" style="2" customWidth="1"/>
    <col min="2840" max="3072" width="10.109375" style="2"/>
    <col min="3073" max="3073" width="1.44140625" style="2" customWidth="1"/>
    <col min="3074" max="3074" width="5.88671875" style="2" customWidth="1"/>
    <col min="3075" max="3075" width="58.33203125" style="2" customWidth="1"/>
    <col min="3076" max="3079" width="10.21875" style="2" customWidth="1"/>
    <col min="3080" max="3080" width="11.44140625" style="2" customWidth="1"/>
    <col min="3081" max="3095" width="10.21875" style="2" customWidth="1"/>
    <col min="3096" max="3328" width="10.109375" style="2"/>
    <col min="3329" max="3329" width="1.44140625" style="2" customWidth="1"/>
    <col min="3330" max="3330" width="5.88671875" style="2" customWidth="1"/>
    <col min="3331" max="3331" width="58.33203125" style="2" customWidth="1"/>
    <col min="3332" max="3335" width="10.21875" style="2" customWidth="1"/>
    <col min="3336" max="3336" width="11.44140625" style="2" customWidth="1"/>
    <col min="3337" max="3351" width="10.21875" style="2" customWidth="1"/>
    <col min="3352" max="3584" width="10.109375" style="2"/>
    <col min="3585" max="3585" width="1.44140625" style="2" customWidth="1"/>
    <col min="3586" max="3586" width="5.88671875" style="2" customWidth="1"/>
    <col min="3587" max="3587" width="58.33203125" style="2" customWidth="1"/>
    <col min="3588" max="3591" width="10.21875" style="2" customWidth="1"/>
    <col min="3592" max="3592" width="11.44140625" style="2" customWidth="1"/>
    <col min="3593" max="3607" width="10.21875" style="2" customWidth="1"/>
    <col min="3608" max="3840" width="10.109375" style="2"/>
    <col min="3841" max="3841" width="1.44140625" style="2" customWidth="1"/>
    <col min="3842" max="3842" width="5.88671875" style="2" customWidth="1"/>
    <col min="3843" max="3843" width="58.33203125" style="2" customWidth="1"/>
    <col min="3844" max="3847" width="10.21875" style="2" customWidth="1"/>
    <col min="3848" max="3848" width="11.44140625" style="2" customWidth="1"/>
    <col min="3849" max="3863" width="10.21875" style="2" customWidth="1"/>
    <col min="3864" max="4096" width="10.109375" style="2"/>
    <col min="4097" max="4097" width="1.44140625" style="2" customWidth="1"/>
    <col min="4098" max="4098" width="5.88671875" style="2" customWidth="1"/>
    <col min="4099" max="4099" width="58.33203125" style="2" customWidth="1"/>
    <col min="4100" max="4103" width="10.21875" style="2" customWidth="1"/>
    <col min="4104" max="4104" width="11.44140625" style="2" customWidth="1"/>
    <col min="4105" max="4119" width="10.21875" style="2" customWidth="1"/>
    <col min="4120" max="4352" width="10.109375" style="2"/>
    <col min="4353" max="4353" width="1.44140625" style="2" customWidth="1"/>
    <col min="4354" max="4354" width="5.88671875" style="2" customWidth="1"/>
    <col min="4355" max="4355" width="58.33203125" style="2" customWidth="1"/>
    <col min="4356" max="4359" width="10.21875" style="2" customWidth="1"/>
    <col min="4360" max="4360" width="11.44140625" style="2" customWidth="1"/>
    <col min="4361" max="4375" width="10.21875" style="2" customWidth="1"/>
    <col min="4376" max="4608" width="10.109375" style="2"/>
    <col min="4609" max="4609" width="1.44140625" style="2" customWidth="1"/>
    <col min="4610" max="4610" width="5.88671875" style="2" customWidth="1"/>
    <col min="4611" max="4611" width="58.33203125" style="2" customWidth="1"/>
    <col min="4612" max="4615" width="10.21875" style="2" customWidth="1"/>
    <col min="4616" max="4616" width="11.44140625" style="2" customWidth="1"/>
    <col min="4617" max="4631" width="10.21875" style="2" customWidth="1"/>
    <col min="4632" max="4864" width="10.109375" style="2"/>
    <col min="4865" max="4865" width="1.44140625" style="2" customWidth="1"/>
    <col min="4866" max="4866" width="5.88671875" style="2" customWidth="1"/>
    <col min="4867" max="4867" width="58.33203125" style="2" customWidth="1"/>
    <col min="4868" max="4871" width="10.21875" style="2" customWidth="1"/>
    <col min="4872" max="4872" width="11.44140625" style="2" customWidth="1"/>
    <col min="4873" max="4887" width="10.21875" style="2" customWidth="1"/>
    <col min="4888" max="5120" width="10.109375" style="2"/>
    <col min="5121" max="5121" width="1.44140625" style="2" customWidth="1"/>
    <col min="5122" max="5122" width="5.88671875" style="2" customWidth="1"/>
    <col min="5123" max="5123" width="58.33203125" style="2" customWidth="1"/>
    <col min="5124" max="5127" width="10.21875" style="2" customWidth="1"/>
    <col min="5128" max="5128" width="11.44140625" style="2" customWidth="1"/>
    <col min="5129" max="5143" width="10.21875" style="2" customWidth="1"/>
    <col min="5144" max="5376" width="10.109375" style="2"/>
    <col min="5377" max="5377" width="1.44140625" style="2" customWidth="1"/>
    <col min="5378" max="5378" width="5.88671875" style="2" customWidth="1"/>
    <col min="5379" max="5379" width="58.33203125" style="2" customWidth="1"/>
    <col min="5380" max="5383" width="10.21875" style="2" customWidth="1"/>
    <col min="5384" max="5384" width="11.44140625" style="2" customWidth="1"/>
    <col min="5385" max="5399" width="10.21875" style="2" customWidth="1"/>
    <col min="5400" max="5632" width="10.109375" style="2"/>
    <col min="5633" max="5633" width="1.44140625" style="2" customWidth="1"/>
    <col min="5634" max="5634" width="5.88671875" style="2" customWidth="1"/>
    <col min="5635" max="5635" width="58.33203125" style="2" customWidth="1"/>
    <col min="5636" max="5639" width="10.21875" style="2" customWidth="1"/>
    <col min="5640" max="5640" width="11.44140625" style="2" customWidth="1"/>
    <col min="5641" max="5655" width="10.21875" style="2" customWidth="1"/>
    <col min="5656" max="5888" width="10.109375" style="2"/>
    <col min="5889" max="5889" width="1.44140625" style="2" customWidth="1"/>
    <col min="5890" max="5890" width="5.88671875" style="2" customWidth="1"/>
    <col min="5891" max="5891" width="58.33203125" style="2" customWidth="1"/>
    <col min="5892" max="5895" width="10.21875" style="2" customWidth="1"/>
    <col min="5896" max="5896" width="11.44140625" style="2" customWidth="1"/>
    <col min="5897" max="5911" width="10.21875" style="2" customWidth="1"/>
    <col min="5912" max="6144" width="10.109375" style="2"/>
    <col min="6145" max="6145" width="1.44140625" style="2" customWidth="1"/>
    <col min="6146" max="6146" width="5.88671875" style="2" customWidth="1"/>
    <col min="6147" max="6147" width="58.33203125" style="2" customWidth="1"/>
    <col min="6148" max="6151" width="10.21875" style="2" customWidth="1"/>
    <col min="6152" max="6152" width="11.44140625" style="2" customWidth="1"/>
    <col min="6153" max="6167" width="10.21875" style="2" customWidth="1"/>
    <col min="6168" max="6400" width="10.109375" style="2"/>
    <col min="6401" max="6401" width="1.44140625" style="2" customWidth="1"/>
    <col min="6402" max="6402" width="5.88671875" style="2" customWidth="1"/>
    <col min="6403" max="6403" width="58.33203125" style="2" customWidth="1"/>
    <col min="6404" max="6407" width="10.21875" style="2" customWidth="1"/>
    <col min="6408" max="6408" width="11.44140625" style="2" customWidth="1"/>
    <col min="6409" max="6423" width="10.21875" style="2" customWidth="1"/>
    <col min="6424" max="6656" width="10.109375" style="2"/>
    <col min="6657" max="6657" width="1.44140625" style="2" customWidth="1"/>
    <col min="6658" max="6658" width="5.88671875" style="2" customWidth="1"/>
    <col min="6659" max="6659" width="58.33203125" style="2" customWidth="1"/>
    <col min="6660" max="6663" width="10.21875" style="2" customWidth="1"/>
    <col min="6664" max="6664" width="11.44140625" style="2" customWidth="1"/>
    <col min="6665" max="6679" width="10.21875" style="2" customWidth="1"/>
    <col min="6680" max="6912" width="10.109375" style="2"/>
    <col min="6913" max="6913" width="1.44140625" style="2" customWidth="1"/>
    <col min="6914" max="6914" width="5.88671875" style="2" customWidth="1"/>
    <col min="6915" max="6915" width="58.33203125" style="2" customWidth="1"/>
    <col min="6916" max="6919" width="10.21875" style="2" customWidth="1"/>
    <col min="6920" max="6920" width="11.44140625" style="2" customWidth="1"/>
    <col min="6921" max="6935" width="10.21875" style="2" customWidth="1"/>
    <col min="6936" max="7168" width="10.109375" style="2"/>
    <col min="7169" max="7169" width="1.44140625" style="2" customWidth="1"/>
    <col min="7170" max="7170" width="5.88671875" style="2" customWidth="1"/>
    <col min="7171" max="7171" width="58.33203125" style="2" customWidth="1"/>
    <col min="7172" max="7175" width="10.21875" style="2" customWidth="1"/>
    <col min="7176" max="7176" width="11.44140625" style="2" customWidth="1"/>
    <col min="7177" max="7191" width="10.21875" style="2" customWidth="1"/>
    <col min="7192" max="7424" width="10.109375" style="2"/>
    <col min="7425" max="7425" width="1.44140625" style="2" customWidth="1"/>
    <col min="7426" max="7426" width="5.88671875" style="2" customWidth="1"/>
    <col min="7427" max="7427" width="58.33203125" style="2" customWidth="1"/>
    <col min="7428" max="7431" width="10.21875" style="2" customWidth="1"/>
    <col min="7432" max="7432" width="11.44140625" style="2" customWidth="1"/>
    <col min="7433" max="7447" width="10.21875" style="2" customWidth="1"/>
    <col min="7448" max="7680" width="10.109375" style="2"/>
    <col min="7681" max="7681" width="1.44140625" style="2" customWidth="1"/>
    <col min="7682" max="7682" width="5.88671875" style="2" customWidth="1"/>
    <col min="7683" max="7683" width="58.33203125" style="2" customWidth="1"/>
    <col min="7684" max="7687" width="10.21875" style="2" customWidth="1"/>
    <col min="7688" max="7688" width="11.44140625" style="2" customWidth="1"/>
    <col min="7689" max="7703" width="10.21875" style="2" customWidth="1"/>
    <col min="7704" max="7936" width="10.109375" style="2"/>
    <col min="7937" max="7937" width="1.44140625" style="2" customWidth="1"/>
    <col min="7938" max="7938" width="5.88671875" style="2" customWidth="1"/>
    <col min="7939" max="7939" width="58.33203125" style="2" customWidth="1"/>
    <col min="7940" max="7943" width="10.21875" style="2" customWidth="1"/>
    <col min="7944" max="7944" width="11.44140625" style="2" customWidth="1"/>
    <col min="7945" max="7959" width="10.21875" style="2" customWidth="1"/>
    <col min="7960" max="8192" width="10.109375" style="2"/>
    <col min="8193" max="8193" width="1.44140625" style="2" customWidth="1"/>
    <col min="8194" max="8194" width="5.88671875" style="2" customWidth="1"/>
    <col min="8195" max="8195" width="58.33203125" style="2" customWidth="1"/>
    <col min="8196" max="8199" width="10.21875" style="2" customWidth="1"/>
    <col min="8200" max="8200" width="11.44140625" style="2" customWidth="1"/>
    <col min="8201" max="8215" width="10.21875" style="2" customWidth="1"/>
    <col min="8216" max="8448" width="10.109375" style="2"/>
    <col min="8449" max="8449" width="1.44140625" style="2" customWidth="1"/>
    <col min="8450" max="8450" width="5.88671875" style="2" customWidth="1"/>
    <col min="8451" max="8451" width="58.33203125" style="2" customWidth="1"/>
    <col min="8452" max="8455" width="10.21875" style="2" customWidth="1"/>
    <col min="8456" max="8456" width="11.44140625" style="2" customWidth="1"/>
    <col min="8457" max="8471" width="10.21875" style="2" customWidth="1"/>
    <col min="8472" max="8704" width="10.109375" style="2"/>
    <col min="8705" max="8705" width="1.44140625" style="2" customWidth="1"/>
    <col min="8706" max="8706" width="5.88671875" style="2" customWidth="1"/>
    <col min="8707" max="8707" width="58.33203125" style="2" customWidth="1"/>
    <col min="8708" max="8711" width="10.21875" style="2" customWidth="1"/>
    <col min="8712" max="8712" width="11.44140625" style="2" customWidth="1"/>
    <col min="8713" max="8727" width="10.21875" style="2" customWidth="1"/>
    <col min="8728" max="8960" width="10.109375" style="2"/>
    <col min="8961" max="8961" width="1.44140625" style="2" customWidth="1"/>
    <col min="8962" max="8962" width="5.88671875" style="2" customWidth="1"/>
    <col min="8963" max="8963" width="58.33203125" style="2" customWidth="1"/>
    <col min="8964" max="8967" width="10.21875" style="2" customWidth="1"/>
    <col min="8968" max="8968" width="11.44140625" style="2" customWidth="1"/>
    <col min="8969" max="8983" width="10.21875" style="2" customWidth="1"/>
    <col min="8984" max="9216" width="10.109375" style="2"/>
    <col min="9217" max="9217" width="1.44140625" style="2" customWidth="1"/>
    <col min="9218" max="9218" width="5.88671875" style="2" customWidth="1"/>
    <col min="9219" max="9219" width="58.33203125" style="2" customWidth="1"/>
    <col min="9220" max="9223" width="10.21875" style="2" customWidth="1"/>
    <col min="9224" max="9224" width="11.44140625" style="2" customWidth="1"/>
    <col min="9225" max="9239" width="10.21875" style="2" customWidth="1"/>
    <col min="9240" max="9472" width="10.109375" style="2"/>
    <col min="9473" max="9473" width="1.44140625" style="2" customWidth="1"/>
    <col min="9474" max="9474" width="5.88671875" style="2" customWidth="1"/>
    <col min="9475" max="9475" width="58.33203125" style="2" customWidth="1"/>
    <col min="9476" max="9479" width="10.21875" style="2" customWidth="1"/>
    <col min="9480" max="9480" width="11.44140625" style="2" customWidth="1"/>
    <col min="9481" max="9495" width="10.21875" style="2" customWidth="1"/>
    <col min="9496" max="9728" width="10.109375" style="2"/>
    <col min="9729" max="9729" width="1.44140625" style="2" customWidth="1"/>
    <col min="9730" max="9730" width="5.88671875" style="2" customWidth="1"/>
    <col min="9731" max="9731" width="58.33203125" style="2" customWidth="1"/>
    <col min="9732" max="9735" width="10.21875" style="2" customWidth="1"/>
    <col min="9736" max="9736" width="11.44140625" style="2" customWidth="1"/>
    <col min="9737" max="9751" width="10.21875" style="2" customWidth="1"/>
    <col min="9752" max="9984" width="10.109375" style="2"/>
    <col min="9985" max="9985" width="1.44140625" style="2" customWidth="1"/>
    <col min="9986" max="9986" width="5.88671875" style="2" customWidth="1"/>
    <col min="9987" max="9987" width="58.33203125" style="2" customWidth="1"/>
    <col min="9988" max="9991" width="10.21875" style="2" customWidth="1"/>
    <col min="9992" max="9992" width="11.44140625" style="2" customWidth="1"/>
    <col min="9993" max="10007" width="10.21875" style="2" customWidth="1"/>
    <col min="10008" max="10240" width="10.109375" style="2"/>
    <col min="10241" max="10241" width="1.44140625" style="2" customWidth="1"/>
    <col min="10242" max="10242" width="5.88671875" style="2" customWidth="1"/>
    <col min="10243" max="10243" width="58.33203125" style="2" customWidth="1"/>
    <col min="10244" max="10247" width="10.21875" style="2" customWidth="1"/>
    <col min="10248" max="10248" width="11.44140625" style="2" customWidth="1"/>
    <col min="10249" max="10263" width="10.21875" style="2" customWidth="1"/>
    <col min="10264" max="10496" width="10.109375" style="2"/>
    <col min="10497" max="10497" width="1.44140625" style="2" customWidth="1"/>
    <col min="10498" max="10498" width="5.88671875" style="2" customWidth="1"/>
    <col min="10499" max="10499" width="58.33203125" style="2" customWidth="1"/>
    <col min="10500" max="10503" width="10.21875" style="2" customWidth="1"/>
    <col min="10504" max="10504" width="11.44140625" style="2" customWidth="1"/>
    <col min="10505" max="10519" width="10.21875" style="2" customWidth="1"/>
    <col min="10520" max="10752" width="10.109375" style="2"/>
    <col min="10753" max="10753" width="1.44140625" style="2" customWidth="1"/>
    <col min="10754" max="10754" width="5.88671875" style="2" customWidth="1"/>
    <col min="10755" max="10755" width="58.33203125" style="2" customWidth="1"/>
    <col min="10756" max="10759" width="10.21875" style="2" customWidth="1"/>
    <col min="10760" max="10760" width="11.44140625" style="2" customWidth="1"/>
    <col min="10761" max="10775" width="10.21875" style="2" customWidth="1"/>
    <col min="10776" max="11008" width="10.109375" style="2"/>
    <col min="11009" max="11009" width="1.44140625" style="2" customWidth="1"/>
    <col min="11010" max="11010" width="5.88671875" style="2" customWidth="1"/>
    <col min="11011" max="11011" width="58.33203125" style="2" customWidth="1"/>
    <col min="11012" max="11015" width="10.21875" style="2" customWidth="1"/>
    <col min="11016" max="11016" width="11.44140625" style="2" customWidth="1"/>
    <col min="11017" max="11031" width="10.21875" style="2" customWidth="1"/>
    <col min="11032" max="11264" width="10.109375" style="2"/>
    <col min="11265" max="11265" width="1.44140625" style="2" customWidth="1"/>
    <col min="11266" max="11266" width="5.88671875" style="2" customWidth="1"/>
    <col min="11267" max="11267" width="58.33203125" style="2" customWidth="1"/>
    <col min="11268" max="11271" width="10.21875" style="2" customWidth="1"/>
    <col min="11272" max="11272" width="11.44140625" style="2" customWidth="1"/>
    <col min="11273" max="11287" width="10.21875" style="2" customWidth="1"/>
    <col min="11288" max="11520" width="10.109375" style="2"/>
    <col min="11521" max="11521" width="1.44140625" style="2" customWidth="1"/>
    <col min="11522" max="11522" width="5.88671875" style="2" customWidth="1"/>
    <col min="11523" max="11523" width="58.33203125" style="2" customWidth="1"/>
    <col min="11524" max="11527" width="10.21875" style="2" customWidth="1"/>
    <col min="11528" max="11528" width="11.44140625" style="2" customWidth="1"/>
    <col min="11529" max="11543" width="10.21875" style="2" customWidth="1"/>
    <col min="11544" max="11776" width="10.109375" style="2"/>
    <col min="11777" max="11777" width="1.44140625" style="2" customWidth="1"/>
    <col min="11778" max="11778" width="5.88671875" style="2" customWidth="1"/>
    <col min="11779" max="11779" width="58.33203125" style="2" customWidth="1"/>
    <col min="11780" max="11783" width="10.21875" style="2" customWidth="1"/>
    <col min="11784" max="11784" width="11.44140625" style="2" customWidth="1"/>
    <col min="11785" max="11799" width="10.21875" style="2" customWidth="1"/>
    <col min="11800" max="12032" width="10.109375" style="2"/>
    <col min="12033" max="12033" width="1.44140625" style="2" customWidth="1"/>
    <col min="12034" max="12034" width="5.88671875" style="2" customWidth="1"/>
    <col min="12035" max="12035" width="58.33203125" style="2" customWidth="1"/>
    <col min="12036" max="12039" width="10.21875" style="2" customWidth="1"/>
    <col min="12040" max="12040" width="11.44140625" style="2" customWidth="1"/>
    <col min="12041" max="12055" width="10.21875" style="2" customWidth="1"/>
    <col min="12056" max="12288" width="10.109375" style="2"/>
    <col min="12289" max="12289" width="1.44140625" style="2" customWidth="1"/>
    <col min="12290" max="12290" width="5.88671875" style="2" customWidth="1"/>
    <col min="12291" max="12291" width="58.33203125" style="2" customWidth="1"/>
    <col min="12292" max="12295" width="10.21875" style="2" customWidth="1"/>
    <col min="12296" max="12296" width="11.44140625" style="2" customWidth="1"/>
    <col min="12297" max="12311" width="10.21875" style="2" customWidth="1"/>
    <col min="12312" max="12544" width="10.109375" style="2"/>
    <col min="12545" max="12545" width="1.44140625" style="2" customWidth="1"/>
    <col min="12546" max="12546" width="5.88671875" style="2" customWidth="1"/>
    <col min="12547" max="12547" width="58.33203125" style="2" customWidth="1"/>
    <col min="12548" max="12551" width="10.21875" style="2" customWidth="1"/>
    <col min="12552" max="12552" width="11.44140625" style="2" customWidth="1"/>
    <col min="12553" max="12567" width="10.21875" style="2" customWidth="1"/>
    <col min="12568" max="12800" width="10.109375" style="2"/>
    <col min="12801" max="12801" width="1.44140625" style="2" customWidth="1"/>
    <col min="12802" max="12802" width="5.88671875" style="2" customWidth="1"/>
    <col min="12803" max="12803" width="58.33203125" style="2" customWidth="1"/>
    <col min="12804" max="12807" width="10.21875" style="2" customWidth="1"/>
    <col min="12808" max="12808" width="11.44140625" style="2" customWidth="1"/>
    <col min="12809" max="12823" width="10.21875" style="2" customWidth="1"/>
    <col min="12824" max="13056" width="10.109375" style="2"/>
    <col min="13057" max="13057" width="1.44140625" style="2" customWidth="1"/>
    <col min="13058" max="13058" width="5.88671875" style="2" customWidth="1"/>
    <col min="13059" max="13059" width="58.33203125" style="2" customWidth="1"/>
    <col min="13060" max="13063" width="10.21875" style="2" customWidth="1"/>
    <col min="13064" max="13064" width="11.44140625" style="2" customWidth="1"/>
    <col min="13065" max="13079" width="10.21875" style="2" customWidth="1"/>
    <col min="13080" max="13312" width="10.109375" style="2"/>
    <col min="13313" max="13313" width="1.44140625" style="2" customWidth="1"/>
    <col min="13314" max="13314" width="5.88671875" style="2" customWidth="1"/>
    <col min="13315" max="13315" width="58.33203125" style="2" customWidth="1"/>
    <col min="13316" max="13319" width="10.21875" style="2" customWidth="1"/>
    <col min="13320" max="13320" width="11.44140625" style="2" customWidth="1"/>
    <col min="13321" max="13335" width="10.21875" style="2" customWidth="1"/>
    <col min="13336" max="13568" width="10.109375" style="2"/>
    <col min="13569" max="13569" width="1.44140625" style="2" customWidth="1"/>
    <col min="13570" max="13570" width="5.88671875" style="2" customWidth="1"/>
    <col min="13571" max="13571" width="58.33203125" style="2" customWidth="1"/>
    <col min="13572" max="13575" width="10.21875" style="2" customWidth="1"/>
    <col min="13576" max="13576" width="11.44140625" style="2" customWidth="1"/>
    <col min="13577" max="13591" width="10.21875" style="2" customWidth="1"/>
    <col min="13592" max="13824" width="10.109375" style="2"/>
    <col min="13825" max="13825" width="1.44140625" style="2" customWidth="1"/>
    <col min="13826" max="13826" width="5.88671875" style="2" customWidth="1"/>
    <col min="13827" max="13827" width="58.33203125" style="2" customWidth="1"/>
    <col min="13828" max="13831" width="10.21875" style="2" customWidth="1"/>
    <col min="13832" max="13832" width="11.44140625" style="2" customWidth="1"/>
    <col min="13833" max="13847" width="10.21875" style="2" customWidth="1"/>
    <col min="13848" max="14080" width="10.109375" style="2"/>
    <col min="14081" max="14081" width="1.44140625" style="2" customWidth="1"/>
    <col min="14082" max="14082" width="5.88671875" style="2" customWidth="1"/>
    <col min="14083" max="14083" width="58.33203125" style="2" customWidth="1"/>
    <col min="14084" max="14087" width="10.21875" style="2" customWidth="1"/>
    <col min="14088" max="14088" width="11.44140625" style="2" customWidth="1"/>
    <col min="14089" max="14103" width="10.21875" style="2" customWidth="1"/>
    <col min="14104" max="14336" width="10.109375" style="2"/>
    <col min="14337" max="14337" width="1.44140625" style="2" customWidth="1"/>
    <col min="14338" max="14338" width="5.88671875" style="2" customWidth="1"/>
    <col min="14339" max="14339" width="58.33203125" style="2" customWidth="1"/>
    <col min="14340" max="14343" width="10.21875" style="2" customWidth="1"/>
    <col min="14344" max="14344" width="11.44140625" style="2" customWidth="1"/>
    <col min="14345" max="14359" width="10.21875" style="2" customWidth="1"/>
    <col min="14360" max="14592" width="10.109375" style="2"/>
    <col min="14593" max="14593" width="1.44140625" style="2" customWidth="1"/>
    <col min="14594" max="14594" width="5.88671875" style="2" customWidth="1"/>
    <col min="14595" max="14595" width="58.33203125" style="2" customWidth="1"/>
    <col min="14596" max="14599" width="10.21875" style="2" customWidth="1"/>
    <col min="14600" max="14600" width="11.44140625" style="2" customWidth="1"/>
    <col min="14601" max="14615" width="10.21875" style="2" customWidth="1"/>
    <col min="14616" max="14848" width="10.109375" style="2"/>
    <col min="14849" max="14849" width="1.44140625" style="2" customWidth="1"/>
    <col min="14850" max="14850" width="5.88671875" style="2" customWidth="1"/>
    <col min="14851" max="14851" width="58.33203125" style="2" customWidth="1"/>
    <col min="14852" max="14855" width="10.21875" style="2" customWidth="1"/>
    <col min="14856" max="14856" width="11.44140625" style="2" customWidth="1"/>
    <col min="14857" max="14871" width="10.21875" style="2" customWidth="1"/>
    <col min="14872" max="15104" width="10.109375" style="2"/>
    <col min="15105" max="15105" width="1.44140625" style="2" customWidth="1"/>
    <col min="15106" max="15106" width="5.88671875" style="2" customWidth="1"/>
    <col min="15107" max="15107" width="58.33203125" style="2" customWidth="1"/>
    <col min="15108" max="15111" width="10.21875" style="2" customWidth="1"/>
    <col min="15112" max="15112" width="11.44140625" style="2" customWidth="1"/>
    <col min="15113" max="15127" width="10.21875" style="2" customWidth="1"/>
    <col min="15128" max="15360" width="10.109375" style="2"/>
    <col min="15361" max="15361" width="1.44140625" style="2" customWidth="1"/>
    <col min="15362" max="15362" width="5.88671875" style="2" customWidth="1"/>
    <col min="15363" max="15363" width="58.33203125" style="2" customWidth="1"/>
    <col min="15364" max="15367" width="10.21875" style="2" customWidth="1"/>
    <col min="15368" max="15368" width="11.44140625" style="2" customWidth="1"/>
    <col min="15369" max="15383" width="10.21875" style="2" customWidth="1"/>
    <col min="15384" max="15616" width="10.109375" style="2"/>
    <col min="15617" max="15617" width="1.44140625" style="2" customWidth="1"/>
    <col min="15618" max="15618" width="5.88671875" style="2" customWidth="1"/>
    <col min="15619" max="15619" width="58.33203125" style="2" customWidth="1"/>
    <col min="15620" max="15623" width="10.21875" style="2" customWidth="1"/>
    <col min="15624" max="15624" width="11.44140625" style="2" customWidth="1"/>
    <col min="15625" max="15639" width="10.21875" style="2" customWidth="1"/>
    <col min="15640" max="15872" width="10.109375" style="2"/>
    <col min="15873" max="15873" width="1.44140625" style="2" customWidth="1"/>
    <col min="15874" max="15874" width="5.88671875" style="2" customWidth="1"/>
    <col min="15875" max="15875" width="58.33203125" style="2" customWidth="1"/>
    <col min="15876" max="15879" width="10.21875" style="2" customWidth="1"/>
    <col min="15880" max="15880" width="11.44140625" style="2" customWidth="1"/>
    <col min="15881" max="15895" width="10.21875" style="2" customWidth="1"/>
    <col min="15896" max="16128" width="10.109375" style="2"/>
    <col min="16129" max="16129" width="1.44140625" style="2" customWidth="1"/>
    <col min="16130" max="16130" width="5.88671875" style="2" customWidth="1"/>
    <col min="16131" max="16131" width="58.33203125" style="2" customWidth="1"/>
    <col min="16132" max="16135" width="10.21875" style="2" customWidth="1"/>
    <col min="16136" max="16136" width="11.44140625" style="2" customWidth="1"/>
    <col min="16137" max="16151" width="10.21875" style="2" customWidth="1"/>
    <col min="16152" max="16384" width="10.109375" style="2"/>
  </cols>
  <sheetData>
    <row r="1" spans="1:23" x14ac:dyDescent="0.25">
      <c r="A1" s="1"/>
      <c r="B1" s="1"/>
      <c r="C1" s="1"/>
    </row>
    <row r="2" spans="1:23" x14ac:dyDescent="0.25">
      <c r="A2" s="1" t="s">
        <v>0</v>
      </c>
      <c r="B2" s="1"/>
      <c r="C2" s="1"/>
      <c r="D2" s="47" t="s">
        <v>73</v>
      </c>
      <c r="E2" s="47" t="s">
        <v>75</v>
      </c>
    </row>
    <row r="3" spans="1:23" x14ac:dyDescent="0.25">
      <c r="A3" s="1" t="s">
        <v>1</v>
      </c>
      <c r="B3" s="1"/>
      <c r="C3" s="1"/>
    </row>
    <row r="4" spans="1:23" x14ac:dyDescent="0.25">
      <c r="A4" s="1" t="s">
        <v>2</v>
      </c>
      <c r="B4" s="1"/>
      <c r="C4" s="1"/>
    </row>
    <row r="5" spans="1:23" x14ac:dyDescent="0.25">
      <c r="A5" s="1" t="s">
        <v>3</v>
      </c>
      <c r="B5" s="1"/>
      <c r="C5" s="1"/>
    </row>
    <row r="6" spans="1:23" x14ac:dyDescent="0.25">
      <c r="A6" s="1"/>
      <c r="B6" s="1"/>
      <c r="C6" s="1"/>
    </row>
    <row r="7" spans="1:23" ht="14.4" thickBot="1" x14ac:dyDescent="0.3">
      <c r="A7" s="1"/>
      <c r="B7" s="1"/>
      <c r="C7" s="1"/>
      <c r="E7" s="2" t="s">
        <v>38</v>
      </c>
      <c r="G7" s="2" t="s">
        <v>40</v>
      </c>
      <c r="H7" s="28" t="s">
        <v>47</v>
      </c>
      <c r="I7" s="26" t="s">
        <v>41</v>
      </c>
      <c r="J7" s="26" t="s">
        <v>42</v>
      </c>
      <c r="K7" s="2" t="s">
        <v>50</v>
      </c>
      <c r="M7" s="2" t="s">
        <v>48</v>
      </c>
      <c r="N7" s="2" t="s">
        <v>51</v>
      </c>
      <c r="O7" s="2" t="s">
        <v>52</v>
      </c>
      <c r="P7" s="27" t="s">
        <v>44</v>
      </c>
      <c r="Q7" s="26" t="s">
        <v>45</v>
      </c>
      <c r="R7" s="27" t="s">
        <v>46</v>
      </c>
      <c r="W7" s="2" t="s">
        <v>54</v>
      </c>
    </row>
    <row r="8" spans="1:23" ht="15" thickTop="1" thickBot="1" x14ac:dyDescent="0.3">
      <c r="A8" s="1"/>
      <c r="B8" s="1"/>
      <c r="C8" s="1" t="s">
        <v>4</v>
      </c>
      <c r="D8" s="3" t="s">
        <v>5</v>
      </c>
      <c r="E8" s="4" t="s">
        <v>6</v>
      </c>
      <c r="F8" s="4" t="s">
        <v>7</v>
      </c>
      <c r="G8" s="4" t="s">
        <v>39</v>
      </c>
      <c r="H8" s="4" t="s">
        <v>43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49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  <c r="T8" s="4" t="s">
        <v>18</v>
      </c>
      <c r="U8" s="4" t="s">
        <v>19</v>
      </c>
      <c r="V8" s="4" t="s">
        <v>20</v>
      </c>
      <c r="W8" s="5" t="s">
        <v>53</v>
      </c>
    </row>
    <row r="9" spans="1:23" ht="14.4" thickTop="1" x14ac:dyDescent="0.25">
      <c r="A9" s="11"/>
      <c r="B9" s="33">
        <v>4</v>
      </c>
      <c r="C9" s="33" t="s">
        <v>21</v>
      </c>
      <c r="D9" s="14" t="s">
        <v>22</v>
      </c>
      <c r="E9" s="15" t="s">
        <v>23</v>
      </c>
      <c r="F9" s="16">
        <v>45230</v>
      </c>
      <c r="G9" s="15"/>
      <c r="H9" s="15">
        <v>1087.29</v>
      </c>
      <c r="I9" s="15"/>
      <c r="J9" s="15"/>
      <c r="K9" s="15">
        <v>-187.29</v>
      </c>
      <c r="L9" s="15"/>
      <c r="M9" s="15">
        <v>1087.29</v>
      </c>
      <c r="N9" s="15">
        <v>900</v>
      </c>
      <c r="O9" s="15">
        <v>187.29</v>
      </c>
      <c r="P9" s="15">
        <v>900</v>
      </c>
      <c r="Q9" s="15"/>
      <c r="R9" s="15"/>
      <c r="S9" s="15"/>
      <c r="T9" s="15"/>
      <c r="U9" s="15"/>
      <c r="V9" s="15"/>
      <c r="W9" s="17"/>
    </row>
    <row r="10" spans="1:23" x14ac:dyDescent="0.25">
      <c r="A10" s="11"/>
      <c r="B10" s="32">
        <v>19</v>
      </c>
      <c r="C10" s="32" t="s">
        <v>55</v>
      </c>
      <c r="D10" s="14" t="s">
        <v>56</v>
      </c>
      <c r="E10" s="15" t="s">
        <v>23</v>
      </c>
      <c r="F10" s="16">
        <v>45230</v>
      </c>
      <c r="G10" s="15">
        <v>1322.88</v>
      </c>
      <c r="H10" s="15">
        <v>1775.31</v>
      </c>
      <c r="I10" s="15">
        <v>-85.99</v>
      </c>
      <c r="J10" s="15">
        <v>-26.46</v>
      </c>
      <c r="K10" s="15"/>
      <c r="L10" s="15"/>
      <c r="M10" s="15">
        <v>1322.88</v>
      </c>
      <c r="N10" s="15">
        <v>1322.88</v>
      </c>
      <c r="O10" s="15"/>
      <c r="P10" s="15">
        <v>1210.43</v>
      </c>
      <c r="Q10" s="15">
        <v>452.43</v>
      </c>
      <c r="R10" s="15">
        <v>538.41999999999996</v>
      </c>
      <c r="S10" s="15"/>
      <c r="T10" s="15"/>
      <c r="U10" s="15"/>
      <c r="V10" s="15"/>
      <c r="W10" s="17"/>
    </row>
    <row r="11" spans="1:23" x14ac:dyDescent="0.25">
      <c r="A11" s="11"/>
      <c r="B11" s="32">
        <v>17</v>
      </c>
      <c r="C11" s="32" t="s">
        <v>24</v>
      </c>
      <c r="D11" s="14" t="s">
        <v>25</v>
      </c>
      <c r="E11" s="15" t="s">
        <v>23</v>
      </c>
      <c r="F11" s="16">
        <v>45230</v>
      </c>
      <c r="G11" s="15">
        <v>1322.88</v>
      </c>
      <c r="H11" s="15">
        <v>1775.31</v>
      </c>
      <c r="I11" s="15">
        <v>-85.99</v>
      </c>
      <c r="J11" s="15">
        <v>-26.46</v>
      </c>
      <c r="K11" s="15"/>
      <c r="L11" s="15"/>
      <c r="M11" s="15">
        <v>1322.88</v>
      </c>
      <c r="N11" s="15">
        <v>1322.88</v>
      </c>
      <c r="O11" s="15"/>
      <c r="P11" s="15">
        <v>1210.43</v>
      </c>
      <c r="Q11" s="15">
        <v>452.43</v>
      </c>
      <c r="R11" s="15">
        <v>538.41999999999996</v>
      </c>
      <c r="S11" s="15"/>
      <c r="T11" s="15"/>
      <c r="U11" s="15"/>
      <c r="V11" s="15"/>
      <c r="W11" s="17"/>
    </row>
    <row r="12" spans="1:23" x14ac:dyDescent="0.25">
      <c r="A12" s="11"/>
      <c r="B12" s="32">
        <v>13</v>
      </c>
      <c r="C12" s="32" t="s">
        <v>26</v>
      </c>
      <c r="D12" s="14" t="s">
        <v>27</v>
      </c>
      <c r="E12" s="15" t="s">
        <v>23</v>
      </c>
      <c r="F12" s="16">
        <v>45230</v>
      </c>
      <c r="G12" s="15">
        <v>1322.88</v>
      </c>
      <c r="H12" s="15">
        <v>1759.44</v>
      </c>
      <c r="I12" s="15">
        <v>-85.32</v>
      </c>
      <c r="J12" s="15"/>
      <c r="K12" s="15"/>
      <c r="L12" s="15"/>
      <c r="M12" s="15">
        <v>1322.88</v>
      </c>
      <c r="N12" s="15">
        <v>1322.88</v>
      </c>
      <c r="O12" s="15"/>
      <c r="P12" s="15">
        <v>1237.56</v>
      </c>
      <c r="Q12" s="15">
        <v>436.56</v>
      </c>
      <c r="R12" s="15">
        <v>521.88</v>
      </c>
      <c r="S12" s="15"/>
      <c r="T12" s="15"/>
      <c r="U12" s="15"/>
      <c r="V12" s="15"/>
      <c r="W12" s="17"/>
    </row>
    <row r="13" spans="1:23" x14ac:dyDescent="0.25">
      <c r="A13" s="11"/>
      <c r="B13" s="32">
        <v>20</v>
      </c>
      <c r="C13" s="32" t="s">
        <v>62</v>
      </c>
      <c r="D13" s="14" t="s">
        <v>64</v>
      </c>
      <c r="E13" s="15" t="s">
        <v>23</v>
      </c>
      <c r="F13" s="16">
        <v>45230</v>
      </c>
      <c r="G13" s="15">
        <v>1010.86</v>
      </c>
      <c r="H13" s="15">
        <v>1356.58</v>
      </c>
      <c r="I13" s="15">
        <v>-65.7</v>
      </c>
      <c r="J13" s="15">
        <v>-20.22</v>
      </c>
      <c r="K13" s="15"/>
      <c r="L13" s="15"/>
      <c r="M13" s="15">
        <v>1010.86</v>
      </c>
      <c r="N13" s="15">
        <v>1010.86</v>
      </c>
      <c r="O13" s="15"/>
      <c r="P13" s="15">
        <v>924.94</v>
      </c>
      <c r="Q13" s="15">
        <v>345.72</v>
      </c>
      <c r="R13" s="15">
        <v>411.42</v>
      </c>
      <c r="S13" s="15"/>
      <c r="T13" s="15"/>
      <c r="U13" s="15"/>
      <c r="V13" s="15"/>
      <c r="W13" s="17"/>
    </row>
    <row r="14" spans="1:23" x14ac:dyDescent="0.25">
      <c r="A14" s="11"/>
      <c r="B14" s="32">
        <v>6</v>
      </c>
      <c r="C14" s="32" t="s">
        <v>28</v>
      </c>
      <c r="D14" s="14" t="s">
        <v>29</v>
      </c>
      <c r="E14" s="15" t="s">
        <v>23</v>
      </c>
      <c r="F14" s="16">
        <v>45230</v>
      </c>
      <c r="G14" s="15">
        <v>1322.88</v>
      </c>
      <c r="H14" s="15">
        <v>1759.44</v>
      </c>
      <c r="I14" s="29">
        <v>-85.32</v>
      </c>
      <c r="J14" s="15">
        <v>-23.55</v>
      </c>
      <c r="K14" s="15"/>
      <c r="L14" s="15"/>
      <c r="M14" s="15">
        <v>1322.88</v>
      </c>
      <c r="N14" s="15">
        <v>1322.88</v>
      </c>
      <c r="O14" s="15"/>
      <c r="P14" s="15">
        <v>1214.01</v>
      </c>
      <c r="Q14" s="29">
        <v>436.56</v>
      </c>
      <c r="R14" s="29">
        <v>521.88</v>
      </c>
      <c r="S14" s="15"/>
      <c r="T14" s="15"/>
      <c r="U14" s="15"/>
      <c r="V14" s="15"/>
      <c r="W14" s="17"/>
    </row>
    <row r="15" spans="1:23" x14ac:dyDescent="0.25">
      <c r="A15" s="11"/>
      <c r="B15" s="32">
        <v>14</v>
      </c>
      <c r="C15" s="32" t="s">
        <v>30</v>
      </c>
      <c r="D15" s="14" t="s">
        <v>31</v>
      </c>
      <c r="E15" s="15" t="s">
        <v>23</v>
      </c>
      <c r="F15" s="16">
        <v>45230</v>
      </c>
      <c r="G15" s="15">
        <v>1322.88</v>
      </c>
      <c r="H15" s="15">
        <v>1759.44</v>
      </c>
      <c r="I15" s="15">
        <v>-85.32</v>
      </c>
      <c r="J15" s="15"/>
      <c r="K15" s="15"/>
      <c r="L15" s="15"/>
      <c r="M15" s="15">
        <v>1322.88</v>
      </c>
      <c r="N15" s="15">
        <v>1322.88</v>
      </c>
      <c r="O15" s="15"/>
      <c r="P15" s="15">
        <v>1237.56</v>
      </c>
      <c r="Q15" s="15">
        <v>436.56</v>
      </c>
      <c r="R15" s="15">
        <v>521.88</v>
      </c>
      <c r="S15" s="15"/>
      <c r="T15" s="15"/>
      <c r="U15" s="15"/>
      <c r="V15" s="15"/>
      <c r="W15" s="17"/>
    </row>
    <row r="16" spans="1:23" x14ac:dyDescent="0.25">
      <c r="A16" s="11"/>
      <c r="B16" s="32">
        <v>1</v>
      </c>
      <c r="C16" s="32" t="s">
        <v>32</v>
      </c>
      <c r="D16" s="14" t="s">
        <v>33</v>
      </c>
      <c r="E16" s="15" t="s">
        <v>23</v>
      </c>
      <c r="F16" s="16">
        <v>45230</v>
      </c>
      <c r="G16" s="15">
        <v>1010.86</v>
      </c>
      <c r="H16" s="15">
        <v>1344.45</v>
      </c>
      <c r="I16" s="15">
        <v>-65.2</v>
      </c>
      <c r="J16" s="15"/>
      <c r="K16" s="15"/>
      <c r="L16" s="15"/>
      <c r="M16" s="15">
        <v>1010.86</v>
      </c>
      <c r="N16" s="15">
        <v>1010.86</v>
      </c>
      <c r="O16" s="15"/>
      <c r="P16" s="15">
        <v>945.66</v>
      </c>
      <c r="Q16" s="15">
        <v>333.59</v>
      </c>
      <c r="R16" s="15">
        <v>398.79</v>
      </c>
      <c r="S16" s="15"/>
      <c r="T16" s="15"/>
      <c r="U16" s="15"/>
      <c r="V16" s="15"/>
      <c r="W16" s="17"/>
    </row>
    <row r="17" spans="1:23" x14ac:dyDescent="0.25">
      <c r="A17" s="11"/>
      <c r="B17" s="32">
        <v>12</v>
      </c>
      <c r="C17" s="32" t="s">
        <v>34</v>
      </c>
      <c r="D17" s="14" t="s">
        <v>35</v>
      </c>
      <c r="E17" s="15" t="s">
        <v>23</v>
      </c>
      <c r="F17" s="16">
        <v>45221</v>
      </c>
      <c r="G17" s="15">
        <v>512.49</v>
      </c>
      <c r="H17" s="15">
        <v>687.75</v>
      </c>
      <c r="I17" s="15">
        <v>-33.31</v>
      </c>
      <c r="J17" s="15">
        <v>-10.25</v>
      </c>
      <c r="K17" s="15"/>
      <c r="L17" s="15"/>
      <c r="M17" s="15">
        <v>512.49</v>
      </c>
      <c r="N17" s="15">
        <v>512.49</v>
      </c>
      <c r="O17" s="15"/>
      <c r="P17" s="15">
        <v>468.93</v>
      </c>
      <c r="Q17" s="15">
        <v>175.26</v>
      </c>
      <c r="R17" s="15">
        <v>208.57</v>
      </c>
      <c r="S17" s="15"/>
      <c r="T17" s="15"/>
      <c r="U17" s="15"/>
      <c r="V17" s="15"/>
      <c r="W17" s="17"/>
    </row>
    <row r="18" spans="1:23" x14ac:dyDescent="0.25">
      <c r="A18" s="11"/>
      <c r="B18" s="32">
        <v>12</v>
      </c>
      <c r="C18" s="32" t="s">
        <v>34</v>
      </c>
      <c r="D18" s="14" t="s">
        <v>35</v>
      </c>
      <c r="E18" s="15" t="s">
        <v>23</v>
      </c>
      <c r="F18" s="16">
        <v>45230</v>
      </c>
      <c r="G18" s="15">
        <v>212.52</v>
      </c>
      <c r="H18" s="15">
        <v>256.49</v>
      </c>
      <c r="I18" s="15">
        <v>-13.7</v>
      </c>
      <c r="J18" s="15"/>
      <c r="K18" s="15"/>
      <c r="L18" s="15"/>
      <c r="M18" s="15">
        <v>186.34</v>
      </c>
      <c r="N18" s="15">
        <v>186.34</v>
      </c>
      <c r="O18" s="15"/>
      <c r="P18" s="15">
        <v>172.64</v>
      </c>
      <c r="Q18" s="15">
        <v>70.150000000000006</v>
      </c>
      <c r="R18" s="15">
        <v>83.85</v>
      </c>
      <c r="S18" s="15"/>
      <c r="T18" s="15"/>
      <c r="U18" s="15"/>
      <c r="V18" s="15"/>
      <c r="W18" s="17"/>
    </row>
    <row r="19" spans="1:23" x14ac:dyDescent="0.25">
      <c r="A19" s="11"/>
      <c r="B19" s="32">
        <v>23</v>
      </c>
      <c r="C19" s="32" t="s">
        <v>66</v>
      </c>
      <c r="D19" s="14" t="s">
        <v>67</v>
      </c>
      <c r="E19" s="15" t="s">
        <v>23</v>
      </c>
      <c r="F19" s="16">
        <v>45230</v>
      </c>
      <c r="G19" s="15">
        <v>698.84</v>
      </c>
      <c r="H19" s="15">
        <v>937.83</v>
      </c>
      <c r="I19" s="15">
        <v>-45.43</v>
      </c>
      <c r="J19" s="15">
        <v>-13.98</v>
      </c>
      <c r="K19" s="15"/>
      <c r="L19" s="15"/>
      <c r="M19" s="15">
        <v>698.84</v>
      </c>
      <c r="N19" s="15">
        <v>698.84</v>
      </c>
      <c r="O19" s="15"/>
      <c r="P19" s="15">
        <v>639.42999999999995</v>
      </c>
      <c r="Q19" s="15">
        <v>238.99</v>
      </c>
      <c r="R19" s="15">
        <v>284.42</v>
      </c>
      <c r="S19" s="15"/>
      <c r="T19" s="15"/>
      <c r="U19" s="15"/>
      <c r="V19" s="15"/>
      <c r="W19" s="17"/>
    </row>
    <row r="20" spans="1:23" x14ac:dyDescent="0.25">
      <c r="A20" s="11"/>
      <c r="B20" s="32">
        <v>18</v>
      </c>
      <c r="C20" s="32" t="s">
        <v>57</v>
      </c>
      <c r="D20" s="14" t="s">
        <v>58</v>
      </c>
      <c r="E20" s="15" t="s">
        <v>23</v>
      </c>
      <c r="F20" s="16">
        <v>45230</v>
      </c>
      <c r="G20" s="15">
        <v>1322.88</v>
      </c>
      <c r="H20" s="15">
        <v>1775.31</v>
      </c>
      <c r="I20" s="15">
        <v>-85.99</v>
      </c>
      <c r="J20" s="15">
        <v>-26.46</v>
      </c>
      <c r="K20" s="15"/>
      <c r="L20" s="15"/>
      <c r="M20" s="15">
        <v>1322.88</v>
      </c>
      <c r="N20" s="15">
        <v>1322.88</v>
      </c>
      <c r="O20" s="15"/>
      <c r="P20" s="15">
        <v>1210.43</v>
      </c>
      <c r="Q20" s="15">
        <v>452.43</v>
      </c>
      <c r="R20" s="15">
        <v>538.41999999999996</v>
      </c>
      <c r="S20" s="15"/>
      <c r="T20" s="15"/>
      <c r="U20" s="15"/>
      <c r="V20" s="15"/>
      <c r="W20" s="17"/>
    </row>
    <row r="21" spans="1:23" x14ac:dyDescent="0.25">
      <c r="A21" s="11"/>
      <c r="B21" s="12"/>
      <c r="C21" s="13"/>
      <c r="D21" s="14"/>
      <c r="E21" s="15"/>
      <c r="F21" s="16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7"/>
    </row>
    <row r="22" spans="1:23" x14ac:dyDescent="0.25">
      <c r="A22" s="11"/>
      <c r="B22" s="12"/>
      <c r="C22" s="13"/>
      <c r="D22" s="14"/>
      <c r="E22" s="15"/>
      <c r="F22" s="16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7"/>
    </row>
    <row r="23" spans="1:23" x14ac:dyDescent="0.25">
      <c r="A23" s="11"/>
      <c r="B23" s="12"/>
      <c r="C23" s="13"/>
      <c r="D23" s="14"/>
      <c r="E23" s="15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7"/>
    </row>
    <row r="24" spans="1:23" x14ac:dyDescent="0.25">
      <c r="A24" s="11"/>
      <c r="B24" s="12"/>
      <c r="C24" s="13"/>
      <c r="D24" s="14"/>
      <c r="E24" s="15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7"/>
    </row>
    <row r="25" spans="1:23" x14ac:dyDescent="0.25">
      <c r="A25" s="11"/>
      <c r="B25" s="12"/>
      <c r="C25" s="13"/>
      <c r="D25" s="14"/>
      <c r="E25" s="15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7"/>
    </row>
    <row r="26" spans="1:23" x14ac:dyDescent="0.25">
      <c r="A26" s="11"/>
      <c r="B26" s="12"/>
      <c r="C26" s="13"/>
      <c r="D26" s="14"/>
      <c r="E26" s="15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7"/>
    </row>
    <row r="27" spans="1:23" x14ac:dyDescent="0.25">
      <c r="A27" s="11"/>
      <c r="B27" s="12"/>
      <c r="C27" s="13"/>
      <c r="D27" s="14"/>
      <c r="E27" s="15"/>
      <c r="F27" s="16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7"/>
    </row>
    <row r="28" spans="1:23" x14ac:dyDescent="0.25">
      <c r="A28" s="11"/>
      <c r="B28" s="12"/>
      <c r="C28" s="13"/>
      <c r="D28" s="14"/>
      <c r="E28" s="15"/>
      <c r="F28" s="16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7"/>
    </row>
    <row r="29" spans="1:23" x14ac:dyDescent="0.25">
      <c r="A29" s="11"/>
      <c r="B29" s="1"/>
      <c r="C29" s="13"/>
      <c r="D29" s="14"/>
      <c r="E29" s="15"/>
      <c r="F29" s="16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7"/>
    </row>
    <row r="30" spans="1:23" x14ac:dyDescent="0.25">
      <c r="A30" s="11" t="s">
        <v>36</v>
      </c>
      <c r="B30" s="1"/>
      <c r="C30" s="13"/>
      <c r="D30" s="14"/>
      <c r="E30" s="15"/>
      <c r="F30" s="16"/>
      <c r="G30" s="15">
        <f>SUM(G9:G29)</f>
        <v>11382.850000000002</v>
      </c>
      <c r="H30" s="15">
        <f t="shared" ref="H30:W30" si="0">SUM(H9:H29)</f>
        <v>16274.640000000001</v>
      </c>
      <c r="I30" s="15">
        <f t="shared" si="0"/>
        <v>-737.26999999999987</v>
      </c>
      <c r="J30" s="15">
        <f t="shared" si="0"/>
        <v>-147.38</v>
      </c>
      <c r="K30" s="15">
        <f t="shared" si="0"/>
        <v>-187.29</v>
      </c>
      <c r="L30" s="15">
        <f t="shared" si="0"/>
        <v>0</v>
      </c>
      <c r="M30" s="15">
        <f t="shared" si="0"/>
        <v>12443.96</v>
      </c>
      <c r="N30" s="15">
        <f t="shared" si="0"/>
        <v>12256.670000000002</v>
      </c>
      <c r="O30" s="15">
        <f t="shared" si="0"/>
        <v>187.29</v>
      </c>
      <c r="P30" s="15">
        <f t="shared" si="0"/>
        <v>11372.02</v>
      </c>
      <c r="Q30" s="15">
        <f t="shared" si="0"/>
        <v>3830.6800000000007</v>
      </c>
      <c r="R30" s="15">
        <f t="shared" si="0"/>
        <v>4567.95</v>
      </c>
      <c r="S30" s="15">
        <f t="shared" si="0"/>
        <v>0</v>
      </c>
      <c r="T30" s="15">
        <f t="shared" si="0"/>
        <v>0</v>
      </c>
      <c r="U30" s="15">
        <f t="shared" si="0"/>
        <v>0</v>
      </c>
      <c r="V30" s="15">
        <f t="shared" si="0"/>
        <v>0</v>
      </c>
      <c r="W30" s="15">
        <f t="shared" si="0"/>
        <v>0</v>
      </c>
    </row>
    <row r="31" spans="1:23" ht="14.4" thickBot="1" x14ac:dyDescent="0.3">
      <c r="A31" s="18" t="s">
        <v>37</v>
      </c>
      <c r="B31" s="19"/>
      <c r="C31" s="20"/>
      <c r="D31" s="21"/>
      <c r="E31" s="22"/>
      <c r="F31" s="2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4"/>
    </row>
    <row r="32" spans="1:23" ht="14.4" thickTop="1" x14ac:dyDescent="0.25"/>
    <row r="33" spans="8:8" x14ac:dyDescent="0.25">
      <c r="H33" s="25">
        <f>H14-G14</f>
        <v>436.55999999999995</v>
      </c>
    </row>
    <row r="34" spans="8:8" x14ac:dyDescent="0.25">
      <c r="H34" s="25">
        <f>-I14+Q14</f>
        <v>521.88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8D96-4951-44DD-9CE7-6AF848E0FB9F}">
  <sheetPr>
    <tabColor rgb="FF00B050"/>
  </sheetPr>
  <dimension ref="A1:AH29"/>
  <sheetViews>
    <sheetView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J33" sqref="J33"/>
    </sheetView>
  </sheetViews>
  <sheetFormatPr defaultColWidth="10.109375" defaultRowHeight="13.8" x14ac:dyDescent="0.25"/>
  <cols>
    <col min="1" max="1" width="1.44140625" style="2" customWidth="1"/>
    <col min="2" max="2" width="9.109375" style="2" customWidth="1"/>
    <col min="3" max="3" width="19.44140625" style="2" customWidth="1"/>
    <col min="4" max="4" width="6.5546875" style="2" customWidth="1"/>
    <col min="5" max="5" width="9.33203125" style="2" customWidth="1"/>
    <col min="6" max="6" width="12.33203125" style="2" customWidth="1"/>
    <col min="7" max="7" width="9" style="2" customWidth="1"/>
    <col min="8" max="8" width="8.109375" style="2" customWidth="1"/>
    <col min="9" max="9" width="10.5546875" style="2" customWidth="1"/>
    <col min="10" max="10" width="10.77734375" style="2" customWidth="1"/>
    <col min="11" max="11" width="10.33203125" style="2" customWidth="1"/>
    <col min="12" max="13" width="9.6640625" style="2" customWidth="1"/>
    <col min="14" max="14" width="7.88671875" style="2" customWidth="1"/>
    <col min="15" max="16" width="9" style="2" customWidth="1"/>
    <col min="17" max="17" width="7.88671875" style="2" customWidth="1"/>
    <col min="18" max="18" width="8.77734375" style="2" customWidth="1"/>
    <col min="19" max="19" width="8" style="2" customWidth="1"/>
    <col min="20" max="20" width="8.88671875" style="2" customWidth="1"/>
    <col min="21" max="21" width="10.21875" style="2" customWidth="1"/>
    <col min="22" max="23" width="7.6640625" style="2" customWidth="1"/>
    <col min="24" max="27" width="9" style="2" customWidth="1"/>
    <col min="28" max="29" width="9.21875" style="2" customWidth="1"/>
    <col min="30" max="31" width="10.21875" style="2" customWidth="1"/>
    <col min="32" max="32" width="13.6640625" style="2" customWidth="1"/>
    <col min="33" max="33" width="12.33203125" style="2" customWidth="1"/>
    <col min="34" max="34" width="11.109375" style="2" customWidth="1"/>
    <col min="35" max="267" width="10.109375" style="2"/>
    <col min="268" max="268" width="1.44140625" style="2" customWidth="1"/>
    <col min="269" max="269" width="5.88671875" style="2" customWidth="1"/>
    <col min="270" max="270" width="58.33203125" style="2" customWidth="1"/>
    <col min="271" max="274" width="10.21875" style="2" customWidth="1"/>
    <col min="275" max="275" width="11.44140625" style="2" customWidth="1"/>
    <col min="276" max="290" width="10.21875" style="2" customWidth="1"/>
    <col min="291" max="523" width="10.109375" style="2"/>
    <col min="524" max="524" width="1.44140625" style="2" customWidth="1"/>
    <col min="525" max="525" width="5.88671875" style="2" customWidth="1"/>
    <col min="526" max="526" width="58.33203125" style="2" customWidth="1"/>
    <col min="527" max="530" width="10.21875" style="2" customWidth="1"/>
    <col min="531" max="531" width="11.44140625" style="2" customWidth="1"/>
    <col min="532" max="546" width="10.21875" style="2" customWidth="1"/>
    <col min="547" max="779" width="10.109375" style="2"/>
    <col min="780" max="780" width="1.44140625" style="2" customWidth="1"/>
    <col min="781" max="781" width="5.88671875" style="2" customWidth="1"/>
    <col min="782" max="782" width="58.33203125" style="2" customWidth="1"/>
    <col min="783" max="786" width="10.21875" style="2" customWidth="1"/>
    <col min="787" max="787" width="11.44140625" style="2" customWidth="1"/>
    <col min="788" max="802" width="10.21875" style="2" customWidth="1"/>
    <col min="803" max="1035" width="10.109375" style="2"/>
    <col min="1036" max="1036" width="1.44140625" style="2" customWidth="1"/>
    <col min="1037" max="1037" width="5.88671875" style="2" customWidth="1"/>
    <col min="1038" max="1038" width="58.33203125" style="2" customWidth="1"/>
    <col min="1039" max="1042" width="10.21875" style="2" customWidth="1"/>
    <col min="1043" max="1043" width="11.44140625" style="2" customWidth="1"/>
    <col min="1044" max="1058" width="10.21875" style="2" customWidth="1"/>
    <col min="1059" max="1291" width="10.109375" style="2"/>
    <col min="1292" max="1292" width="1.44140625" style="2" customWidth="1"/>
    <col min="1293" max="1293" width="5.88671875" style="2" customWidth="1"/>
    <col min="1294" max="1294" width="58.33203125" style="2" customWidth="1"/>
    <col min="1295" max="1298" width="10.21875" style="2" customWidth="1"/>
    <col min="1299" max="1299" width="11.44140625" style="2" customWidth="1"/>
    <col min="1300" max="1314" width="10.21875" style="2" customWidth="1"/>
    <col min="1315" max="1547" width="10.109375" style="2"/>
    <col min="1548" max="1548" width="1.44140625" style="2" customWidth="1"/>
    <col min="1549" max="1549" width="5.88671875" style="2" customWidth="1"/>
    <col min="1550" max="1550" width="58.33203125" style="2" customWidth="1"/>
    <col min="1551" max="1554" width="10.21875" style="2" customWidth="1"/>
    <col min="1555" max="1555" width="11.44140625" style="2" customWidth="1"/>
    <col min="1556" max="1570" width="10.21875" style="2" customWidth="1"/>
    <col min="1571" max="1803" width="10.109375" style="2"/>
    <col min="1804" max="1804" width="1.44140625" style="2" customWidth="1"/>
    <col min="1805" max="1805" width="5.88671875" style="2" customWidth="1"/>
    <col min="1806" max="1806" width="58.33203125" style="2" customWidth="1"/>
    <col min="1807" max="1810" width="10.21875" style="2" customWidth="1"/>
    <col min="1811" max="1811" width="11.44140625" style="2" customWidth="1"/>
    <col min="1812" max="1826" width="10.21875" style="2" customWidth="1"/>
    <col min="1827" max="2059" width="10.109375" style="2"/>
    <col min="2060" max="2060" width="1.44140625" style="2" customWidth="1"/>
    <col min="2061" max="2061" width="5.88671875" style="2" customWidth="1"/>
    <col min="2062" max="2062" width="58.33203125" style="2" customWidth="1"/>
    <col min="2063" max="2066" width="10.21875" style="2" customWidth="1"/>
    <col min="2067" max="2067" width="11.44140625" style="2" customWidth="1"/>
    <col min="2068" max="2082" width="10.21875" style="2" customWidth="1"/>
    <col min="2083" max="2315" width="10.109375" style="2"/>
    <col min="2316" max="2316" width="1.44140625" style="2" customWidth="1"/>
    <col min="2317" max="2317" width="5.88671875" style="2" customWidth="1"/>
    <col min="2318" max="2318" width="58.33203125" style="2" customWidth="1"/>
    <col min="2319" max="2322" width="10.21875" style="2" customWidth="1"/>
    <col min="2323" max="2323" width="11.44140625" style="2" customWidth="1"/>
    <col min="2324" max="2338" width="10.21875" style="2" customWidth="1"/>
    <col min="2339" max="2571" width="10.109375" style="2"/>
    <col min="2572" max="2572" width="1.44140625" style="2" customWidth="1"/>
    <col min="2573" max="2573" width="5.88671875" style="2" customWidth="1"/>
    <col min="2574" max="2574" width="58.33203125" style="2" customWidth="1"/>
    <col min="2575" max="2578" width="10.21875" style="2" customWidth="1"/>
    <col min="2579" max="2579" width="11.44140625" style="2" customWidth="1"/>
    <col min="2580" max="2594" width="10.21875" style="2" customWidth="1"/>
    <col min="2595" max="2827" width="10.109375" style="2"/>
    <col min="2828" max="2828" width="1.44140625" style="2" customWidth="1"/>
    <col min="2829" max="2829" width="5.88671875" style="2" customWidth="1"/>
    <col min="2830" max="2830" width="58.33203125" style="2" customWidth="1"/>
    <col min="2831" max="2834" width="10.21875" style="2" customWidth="1"/>
    <col min="2835" max="2835" width="11.44140625" style="2" customWidth="1"/>
    <col min="2836" max="2850" width="10.21875" style="2" customWidth="1"/>
    <col min="2851" max="3083" width="10.109375" style="2"/>
    <col min="3084" max="3084" width="1.44140625" style="2" customWidth="1"/>
    <col min="3085" max="3085" width="5.88671875" style="2" customWidth="1"/>
    <col min="3086" max="3086" width="58.33203125" style="2" customWidth="1"/>
    <col min="3087" max="3090" width="10.21875" style="2" customWidth="1"/>
    <col min="3091" max="3091" width="11.44140625" style="2" customWidth="1"/>
    <col min="3092" max="3106" width="10.21875" style="2" customWidth="1"/>
    <col min="3107" max="3339" width="10.109375" style="2"/>
    <col min="3340" max="3340" width="1.44140625" style="2" customWidth="1"/>
    <col min="3341" max="3341" width="5.88671875" style="2" customWidth="1"/>
    <col min="3342" max="3342" width="58.33203125" style="2" customWidth="1"/>
    <col min="3343" max="3346" width="10.21875" style="2" customWidth="1"/>
    <col min="3347" max="3347" width="11.44140625" style="2" customWidth="1"/>
    <col min="3348" max="3362" width="10.21875" style="2" customWidth="1"/>
    <col min="3363" max="3595" width="10.109375" style="2"/>
    <col min="3596" max="3596" width="1.44140625" style="2" customWidth="1"/>
    <col min="3597" max="3597" width="5.88671875" style="2" customWidth="1"/>
    <col min="3598" max="3598" width="58.33203125" style="2" customWidth="1"/>
    <col min="3599" max="3602" width="10.21875" style="2" customWidth="1"/>
    <col min="3603" max="3603" width="11.44140625" style="2" customWidth="1"/>
    <col min="3604" max="3618" width="10.21875" style="2" customWidth="1"/>
    <col min="3619" max="3851" width="10.109375" style="2"/>
    <col min="3852" max="3852" width="1.44140625" style="2" customWidth="1"/>
    <col min="3853" max="3853" width="5.88671875" style="2" customWidth="1"/>
    <col min="3854" max="3854" width="58.33203125" style="2" customWidth="1"/>
    <col min="3855" max="3858" width="10.21875" style="2" customWidth="1"/>
    <col min="3859" max="3859" width="11.44140625" style="2" customWidth="1"/>
    <col min="3860" max="3874" width="10.21875" style="2" customWidth="1"/>
    <col min="3875" max="4107" width="10.109375" style="2"/>
    <col min="4108" max="4108" width="1.44140625" style="2" customWidth="1"/>
    <col min="4109" max="4109" width="5.88671875" style="2" customWidth="1"/>
    <col min="4110" max="4110" width="58.33203125" style="2" customWidth="1"/>
    <col min="4111" max="4114" width="10.21875" style="2" customWidth="1"/>
    <col min="4115" max="4115" width="11.44140625" style="2" customWidth="1"/>
    <col min="4116" max="4130" width="10.21875" style="2" customWidth="1"/>
    <col min="4131" max="4363" width="10.109375" style="2"/>
    <col min="4364" max="4364" width="1.44140625" style="2" customWidth="1"/>
    <col min="4365" max="4365" width="5.88671875" style="2" customWidth="1"/>
    <col min="4366" max="4366" width="58.33203125" style="2" customWidth="1"/>
    <col min="4367" max="4370" width="10.21875" style="2" customWidth="1"/>
    <col min="4371" max="4371" width="11.44140625" style="2" customWidth="1"/>
    <col min="4372" max="4386" width="10.21875" style="2" customWidth="1"/>
    <col min="4387" max="4619" width="10.109375" style="2"/>
    <col min="4620" max="4620" width="1.44140625" style="2" customWidth="1"/>
    <col min="4621" max="4621" width="5.88671875" style="2" customWidth="1"/>
    <col min="4622" max="4622" width="58.33203125" style="2" customWidth="1"/>
    <col min="4623" max="4626" width="10.21875" style="2" customWidth="1"/>
    <col min="4627" max="4627" width="11.44140625" style="2" customWidth="1"/>
    <col min="4628" max="4642" width="10.21875" style="2" customWidth="1"/>
    <col min="4643" max="4875" width="10.109375" style="2"/>
    <col min="4876" max="4876" width="1.44140625" style="2" customWidth="1"/>
    <col min="4877" max="4877" width="5.88671875" style="2" customWidth="1"/>
    <col min="4878" max="4878" width="58.33203125" style="2" customWidth="1"/>
    <col min="4879" max="4882" width="10.21875" style="2" customWidth="1"/>
    <col min="4883" max="4883" width="11.44140625" style="2" customWidth="1"/>
    <col min="4884" max="4898" width="10.21875" style="2" customWidth="1"/>
    <col min="4899" max="5131" width="10.109375" style="2"/>
    <col min="5132" max="5132" width="1.44140625" style="2" customWidth="1"/>
    <col min="5133" max="5133" width="5.88671875" style="2" customWidth="1"/>
    <col min="5134" max="5134" width="58.33203125" style="2" customWidth="1"/>
    <col min="5135" max="5138" width="10.21875" style="2" customWidth="1"/>
    <col min="5139" max="5139" width="11.44140625" style="2" customWidth="1"/>
    <col min="5140" max="5154" width="10.21875" style="2" customWidth="1"/>
    <col min="5155" max="5387" width="10.109375" style="2"/>
    <col min="5388" max="5388" width="1.44140625" style="2" customWidth="1"/>
    <col min="5389" max="5389" width="5.88671875" style="2" customWidth="1"/>
    <col min="5390" max="5390" width="58.33203125" style="2" customWidth="1"/>
    <col min="5391" max="5394" width="10.21875" style="2" customWidth="1"/>
    <col min="5395" max="5395" width="11.44140625" style="2" customWidth="1"/>
    <col min="5396" max="5410" width="10.21875" style="2" customWidth="1"/>
    <col min="5411" max="5643" width="10.109375" style="2"/>
    <col min="5644" max="5644" width="1.44140625" style="2" customWidth="1"/>
    <col min="5645" max="5645" width="5.88671875" style="2" customWidth="1"/>
    <col min="5646" max="5646" width="58.33203125" style="2" customWidth="1"/>
    <col min="5647" max="5650" width="10.21875" style="2" customWidth="1"/>
    <col min="5651" max="5651" width="11.44140625" style="2" customWidth="1"/>
    <col min="5652" max="5666" width="10.21875" style="2" customWidth="1"/>
    <col min="5667" max="5899" width="10.109375" style="2"/>
    <col min="5900" max="5900" width="1.44140625" style="2" customWidth="1"/>
    <col min="5901" max="5901" width="5.88671875" style="2" customWidth="1"/>
    <col min="5902" max="5902" width="58.33203125" style="2" customWidth="1"/>
    <col min="5903" max="5906" width="10.21875" style="2" customWidth="1"/>
    <col min="5907" max="5907" width="11.44140625" style="2" customWidth="1"/>
    <col min="5908" max="5922" width="10.21875" style="2" customWidth="1"/>
    <col min="5923" max="6155" width="10.109375" style="2"/>
    <col min="6156" max="6156" width="1.44140625" style="2" customWidth="1"/>
    <col min="6157" max="6157" width="5.88671875" style="2" customWidth="1"/>
    <col min="6158" max="6158" width="58.33203125" style="2" customWidth="1"/>
    <col min="6159" max="6162" width="10.21875" style="2" customWidth="1"/>
    <col min="6163" max="6163" width="11.44140625" style="2" customWidth="1"/>
    <col min="6164" max="6178" width="10.21875" style="2" customWidth="1"/>
    <col min="6179" max="6411" width="10.109375" style="2"/>
    <col min="6412" max="6412" width="1.44140625" style="2" customWidth="1"/>
    <col min="6413" max="6413" width="5.88671875" style="2" customWidth="1"/>
    <col min="6414" max="6414" width="58.33203125" style="2" customWidth="1"/>
    <col min="6415" max="6418" width="10.21875" style="2" customWidth="1"/>
    <col min="6419" max="6419" width="11.44140625" style="2" customWidth="1"/>
    <col min="6420" max="6434" width="10.21875" style="2" customWidth="1"/>
    <col min="6435" max="6667" width="10.109375" style="2"/>
    <col min="6668" max="6668" width="1.44140625" style="2" customWidth="1"/>
    <col min="6669" max="6669" width="5.88671875" style="2" customWidth="1"/>
    <col min="6670" max="6670" width="58.33203125" style="2" customWidth="1"/>
    <col min="6671" max="6674" width="10.21875" style="2" customWidth="1"/>
    <col min="6675" max="6675" width="11.44140625" style="2" customWidth="1"/>
    <col min="6676" max="6690" width="10.21875" style="2" customWidth="1"/>
    <col min="6691" max="6923" width="10.109375" style="2"/>
    <col min="6924" max="6924" width="1.44140625" style="2" customWidth="1"/>
    <col min="6925" max="6925" width="5.88671875" style="2" customWidth="1"/>
    <col min="6926" max="6926" width="58.33203125" style="2" customWidth="1"/>
    <col min="6927" max="6930" width="10.21875" style="2" customWidth="1"/>
    <col min="6931" max="6931" width="11.44140625" style="2" customWidth="1"/>
    <col min="6932" max="6946" width="10.21875" style="2" customWidth="1"/>
    <col min="6947" max="7179" width="10.109375" style="2"/>
    <col min="7180" max="7180" width="1.44140625" style="2" customWidth="1"/>
    <col min="7181" max="7181" width="5.88671875" style="2" customWidth="1"/>
    <col min="7182" max="7182" width="58.33203125" style="2" customWidth="1"/>
    <col min="7183" max="7186" width="10.21875" style="2" customWidth="1"/>
    <col min="7187" max="7187" width="11.44140625" style="2" customWidth="1"/>
    <col min="7188" max="7202" width="10.21875" style="2" customWidth="1"/>
    <col min="7203" max="7435" width="10.109375" style="2"/>
    <col min="7436" max="7436" width="1.44140625" style="2" customWidth="1"/>
    <col min="7437" max="7437" width="5.88671875" style="2" customWidth="1"/>
    <col min="7438" max="7438" width="58.33203125" style="2" customWidth="1"/>
    <col min="7439" max="7442" width="10.21875" style="2" customWidth="1"/>
    <col min="7443" max="7443" width="11.44140625" style="2" customWidth="1"/>
    <col min="7444" max="7458" width="10.21875" style="2" customWidth="1"/>
    <col min="7459" max="7691" width="10.109375" style="2"/>
    <col min="7692" max="7692" width="1.44140625" style="2" customWidth="1"/>
    <col min="7693" max="7693" width="5.88671875" style="2" customWidth="1"/>
    <col min="7694" max="7694" width="58.33203125" style="2" customWidth="1"/>
    <col min="7695" max="7698" width="10.21875" style="2" customWidth="1"/>
    <col min="7699" max="7699" width="11.44140625" style="2" customWidth="1"/>
    <col min="7700" max="7714" width="10.21875" style="2" customWidth="1"/>
    <col min="7715" max="7947" width="10.109375" style="2"/>
    <col min="7948" max="7948" width="1.44140625" style="2" customWidth="1"/>
    <col min="7949" max="7949" width="5.88671875" style="2" customWidth="1"/>
    <col min="7950" max="7950" width="58.33203125" style="2" customWidth="1"/>
    <col min="7951" max="7954" width="10.21875" style="2" customWidth="1"/>
    <col min="7955" max="7955" width="11.44140625" style="2" customWidth="1"/>
    <col min="7956" max="7970" width="10.21875" style="2" customWidth="1"/>
    <col min="7971" max="8203" width="10.109375" style="2"/>
    <col min="8204" max="8204" width="1.44140625" style="2" customWidth="1"/>
    <col min="8205" max="8205" width="5.88671875" style="2" customWidth="1"/>
    <col min="8206" max="8206" width="58.33203125" style="2" customWidth="1"/>
    <col min="8207" max="8210" width="10.21875" style="2" customWidth="1"/>
    <col min="8211" max="8211" width="11.44140625" style="2" customWidth="1"/>
    <col min="8212" max="8226" width="10.21875" style="2" customWidth="1"/>
    <col min="8227" max="8459" width="10.109375" style="2"/>
    <col min="8460" max="8460" width="1.44140625" style="2" customWidth="1"/>
    <col min="8461" max="8461" width="5.88671875" style="2" customWidth="1"/>
    <col min="8462" max="8462" width="58.33203125" style="2" customWidth="1"/>
    <col min="8463" max="8466" width="10.21875" style="2" customWidth="1"/>
    <col min="8467" max="8467" width="11.44140625" style="2" customWidth="1"/>
    <col min="8468" max="8482" width="10.21875" style="2" customWidth="1"/>
    <col min="8483" max="8715" width="10.109375" style="2"/>
    <col min="8716" max="8716" width="1.44140625" style="2" customWidth="1"/>
    <col min="8717" max="8717" width="5.88671875" style="2" customWidth="1"/>
    <col min="8718" max="8718" width="58.33203125" style="2" customWidth="1"/>
    <col min="8719" max="8722" width="10.21875" style="2" customWidth="1"/>
    <col min="8723" max="8723" width="11.44140625" style="2" customWidth="1"/>
    <col min="8724" max="8738" width="10.21875" style="2" customWidth="1"/>
    <col min="8739" max="8971" width="10.109375" style="2"/>
    <col min="8972" max="8972" width="1.44140625" style="2" customWidth="1"/>
    <col min="8973" max="8973" width="5.88671875" style="2" customWidth="1"/>
    <col min="8974" max="8974" width="58.33203125" style="2" customWidth="1"/>
    <col min="8975" max="8978" width="10.21875" style="2" customWidth="1"/>
    <col min="8979" max="8979" width="11.44140625" style="2" customWidth="1"/>
    <col min="8980" max="8994" width="10.21875" style="2" customWidth="1"/>
    <col min="8995" max="9227" width="10.109375" style="2"/>
    <col min="9228" max="9228" width="1.44140625" style="2" customWidth="1"/>
    <col min="9229" max="9229" width="5.88671875" style="2" customWidth="1"/>
    <col min="9230" max="9230" width="58.33203125" style="2" customWidth="1"/>
    <col min="9231" max="9234" width="10.21875" style="2" customWidth="1"/>
    <col min="9235" max="9235" width="11.44140625" style="2" customWidth="1"/>
    <col min="9236" max="9250" width="10.21875" style="2" customWidth="1"/>
    <col min="9251" max="9483" width="10.109375" style="2"/>
    <col min="9484" max="9484" width="1.44140625" style="2" customWidth="1"/>
    <col min="9485" max="9485" width="5.88671875" style="2" customWidth="1"/>
    <col min="9486" max="9486" width="58.33203125" style="2" customWidth="1"/>
    <col min="9487" max="9490" width="10.21875" style="2" customWidth="1"/>
    <col min="9491" max="9491" width="11.44140625" style="2" customWidth="1"/>
    <col min="9492" max="9506" width="10.21875" style="2" customWidth="1"/>
    <col min="9507" max="9739" width="10.109375" style="2"/>
    <col min="9740" max="9740" width="1.44140625" style="2" customWidth="1"/>
    <col min="9741" max="9741" width="5.88671875" style="2" customWidth="1"/>
    <col min="9742" max="9742" width="58.33203125" style="2" customWidth="1"/>
    <col min="9743" max="9746" width="10.21875" style="2" customWidth="1"/>
    <col min="9747" max="9747" width="11.44140625" style="2" customWidth="1"/>
    <col min="9748" max="9762" width="10.21875" style="2" customWidth="1"/>
    <col min="9763" max="9995" width="10.109375" style="2"/>
    <col min="9996" max="9996" width="1.44140625" style="2" customWidth="1"/>
    <col min="9997" max="9997" width="5.88671875" style="2" customWidth="1"/>
    <col min="9998" max="9998" width="58.33203125" style="2" customWidth="1"/>
    <col min="9999" max="10002" width="10.21875" style="2" customWidth="1"/>
    <col min="10003" max="10003" width="11.44140625" style="2" customWidth="1"/>
    <col min="10004" max="10018" width="10.21875" style="2" customWidth="1"/>
    <col min="10019" max="10251" width="10.109375" style="2"/>
    <col min="10252" max="10252" width="1.44140625" style="2" customWidth="1"/>
    <col min="10253" max="10253" width="5.88671875" style="2" customWidth="1"/>
    <col min="10254" max="10254" width="58.33203125" style="2" customWidth="1"/>
    <col min="10255" max="10258" width="10.21875" style="2" customWidth="1"/>
    <col min="10259" max="10259" width="11.44140625" style="2" customWidth="1"/>
    <col min="10260" max="10274" width="10.21875" style="2" customWidth="1"/>
    <col min="10275" max="10507" width="10.109375" style="2"/>
    <col min="10508" max="10508" width="1.44140625" style="2" customWidth="1"/>
    <col min="10509" max="10509" width="5.88671875" style="2" customWidth="1"/>
    <col min="10510" max="10510" width="58.33203125" style="2" customWidth="1"/>
    <col min="10511" max="10514" width="10.21875" style="2" customWidth="1"/>
    <col min="10515" max="10515" width="11.44140625" style="2" customWidth="1"/>
    <col min="10516" max="10530" width="10.21875" style="2" customWidth="1"/>
    <col min="10531" max="10763" width="10.109375" style="2"/>
    <col min="10764" max="10764" width="1.44140625" style="2" customWidth="1"/>
    <col min="10765" max="10765" width="5.88671875" style="2" customWidth="1"/>
    <col min="10766" max="10766" width="58.33203125" style="2" customWidth="1"/>
    <col min="10767" max="10770" width="10.21875" style="2" customWidth="1"/>
    <col min="10771" max="10771" width="11.44140625" style="2" customWidth="1"/>
    <col min="10772" max="10786" width="10.21875" style="2" customWidth="1"/>
    <col min="10787" max="11019" width="10.109375" style="2"/>
    <col min="11020" max="11020" width="1.44140625" style="2" customWidth="1"/>
    <col min="11021" max="11021" width="5.88671875" style="2" customWidth="1"/>
    <col min="11022" max="11022" width="58.33203125" style="2" customWidth="1"/>
    <col min="11023" max="11026" width="10.21875" style="2" customWidth="1"/>
    <col min="11027" max="11027" width="11.44140625" style="2" customWidth="1"/>
    <col min="11028" max="11042" width="10.21875" style="2" customWidth="1"/>
    <col min="11043" max="11275" width="10.109375" style="2"/>
    <col min="11276" max="11276" width="1.44140625" style="2" customWidth="1"/>
    <col min="11277" max="11277" width="5.88671875" style="2" customWidth="1"/>
    <col min="11278" max="11278" width="58.33203125" style="2" customWidth="1"/>
    <col min="11279" max="11282" width="10.21875" style="2" customWidth="1"/>
    <col min="11283" max="11283" width="11.44140625" style="2" customWidth="1"/>
    <col min="11284" max="11298" width="10.21875" style="2" customWidth="1"/>
    <col min="11299" max="11531" width="10.109375" style="2"/>
    <col min="11532" max="11532" width="1.44140625" style="2" customWidth="1"/>
    <col min="11533" max="11533" width="5.88671875" style="2" customWidth="1"/>
    <col min="11534" max="11534" width="58.33203125" style="2" customWidth="1"/>
    <col min="11535" max="11538" width="10.21875" style="2" customWidth="1"/>
    <col min="11539" max="11539" width="11.44140625" style="2" customWidth="1"/>
    <col min="11540" max="11554" width="10.21875" style="2" customWidth="1"/>
    <col min="11555" max="11787" width="10.109375" style="2"/>
    <col min="11788" max="11788" width="1.44140625" style="2" customWidth="1"/>
    <col min="11789" max="11789" width="5.88671875" style="2" customWidth="1"/>
    <col min="11790" max="11790" width="58.33203125" style="2" customWidth="1"/>
    <col min="11791" max="11794" width="10.21875" style="2" customWidth="1"/>
    <col min="11795" max="11795" width="11.44140625" style="2" customWidth="1"/>
    <col min="11796" max="11810" width="10.21875" style="2" customWidth="1"/>
    <col min="11811" max="12043" width="10.109375" style="2"/>
    <col min="12044" max="12044" width="1.44140625" style="2" customWidth="1"/>
    <col min="12045" max="12045" width="5.88671875" style="2" customWidth="1"/>
    <col min="12046" max="12046" width="58.33203125" style="2" customWidth="1"/>
    <col min="12047" max="12050" width="10.21875" style="2" customWidth="1"/>
    <col min="12051" max="12051" width="11.44140625" style="2" customWidth="1"/>
    <col min="12052" max="12066" width="10.21875" style="2" customWidth="1"/>
    <col min="12067" max="12299" width="10.109375" style="2"/>
    <col min="12300" max="12300" width="1.44140625" style="2" customWidth="1"/>
    <col min="12301" max="12301" width="5.88671875" style="2" customWidth="1"/>
    <col min="12302" max="12302" width="58.33203125" style="2" customWidth="1"/>
    <col min="12303" max="12306" width="10.21875" style="2" customWidth="1"/>
    <col min="12307" max="12307" width="11.44140625" style="2" customWidth="1"/>
    <col min="12308" max="12322" width="10.21875" style="2" customWidth="1"/>
    <col min="12323" max="12555" width="10.109375" style="2"/>
    <col min="12556" max="12556" width="1.44140625" style="2" customWidth="1"/>
    <col min="12557" max="12557" width="5.88671875" style="2" customWidth="1"/>
    <col min="12558" max="12558" width="58.33203125" style="2" customWidth="1"/>
    <col min="12559" max="12562" width="10.21875" style="2" customWidth="1"/>
    <col min="12563" max="12563" width="11.44140625" style="2" customWidth="1"/>
    <col min="12564" max="12578" width="10.21875" style="2" customWidth="1"/>
    <col min="12579" max="12811" width="10.109375" style="2"/>
    <col min="12812" max="12812" width="1.44140625" style="2" customWidth="1"/>
    <col min="12813" max="12813" width="5.88671875" style="2" customWidth="1"/>
    <col min="12814" max="12814" width="58.33203125" style="2" customWidth="1"/>
    <col min="12815" max="12818" width="10.21875" style="2" customWidth="1"/>
    <col min="12819" max="12819" width="11.44140625" style="2" customWidth="1"/>
    <col min="12820" max="12834" width="10.21875" style="2" customWidth="1"/>
    <col min="12835" max="13067" width="10.109375" style="2"/>
    <col min="13068" max="13068" width="1.44140625" style="2" customWidth="1"/>
    <col min="13069" max="13069" width="5.88671875" style="2" customWidth="1"/>
    <col min="13070" max="13070" width="58.33203125" style="2" customWidth="1"/>
    <col min="13071" max="13074" width="10.21875" style="2" customWidth="1"/>
    <col min="13075" max="13075" width="11.44140625" style="2" customWidth="1"/>
    <col min="13076" max="13090" width="10.21875" style="2" customWidth="1"/>
    <col min="13091" max="13323" width="10.109375" style="2"/>
    <col min="13324" max="13324" width="1.44140625" style="2" customWidth="1"/>
    <col min="13325" max="13325" width="5.88671875" style="2" customWidth="1"/>
    <col min="13326" max="13326" width="58.33203125" style="2" customWidth="1"/>
    <col min="13327" max="13330" width="10.21875" style="2" customWidth="1"/>
    <col min="13331" max="13331" width="11.44140625" style="2" customWidth="1"/>
    <col min="13332" max="13346" width="10.21875" style="2" customWidth="1"/>
    <col min="13347" max="13579" width="10.109375" style="2"/>
    <col min="13580" max="13580" width="1.44140625" style="2" customWidth="1"/>
    <col min="13581" max="13581" width="5.88671875" style="2" customWidth="1"/>
    <col min="13582" max="13582" width="58.33203125" style="2" customWidth="1"/>
    <col min="13583" max="13586" width="10.21875" style="2" customWidth="1"/>
    <col min="13587" max="13587" width="11.44140625" style="2" customWidth="1"/>
    <col min="13588" max="13602" width="10.21875" style="2" customWidth="1"/>
    <col min="13603" max="13835" width="10.109375" style="2"/>
    <col min="13836" max="13836" width="1.44140625" style="2" customWidth="1"/>
    <col min="13837" max="13837" width="5.88671875" style="2" customWidth="1"/>
    <col min="13838" max="13838" width="58.33203125" style="2" customWidth="1"/>
    <col min="13839" max="13842" width="10.21875" style="2" customWidth="1"/>
    <col min="13843" max="13843" width="11.44140625" style="2" customWidth="1"/>
    <col min="13844" max="13858" width="10.21875" style="2" customWidth="1"/>
    <col min="13859" max="14091" width="10.109375" style="2"/>
    <col min="14092" max="14092" width="1.44140625" style="2" customWidth="1"/>
    <col min="14093" max="14093" width="5.88671875" style="2" customWidth="1"/>
    <col min="14094" max="14094" width="58.33203125" style="2" customWidth="1"/>
    <col min="14095" max="14098" width="10.21875" style="2" customWidth="1"/>
    <col min="14099" max="14099" width="11.44140625" style="2" customWidth="1"/>
    <col min="14100" max="14114" width="10.21875" style="2" customWidth="1"/>
    <col min="14115" max="14347" width="10.109375" style="2"/>
    <col min="14348" max="14348" width="1.44140625" style="2" customWidth="1"/>
    <col min="14349" max="14349" width="5.88671875" style="2" customWidth="1"/>
    <col min="14350" max="14350" width="58.33203125" style="2" customWidth="1"/>
    <col min="14351" max="14354" width="10.21875" style="2" customWidth="1"/>
    <col min="14355" max="14355" width="11.44140625" style="2" customWidth="1"/>
    <col min="14356" max="14370" width="10.21875" style="2" customWidth="1"/>
    <col min="14371" max="14603" width="10.109375" style="2"/>
    <col min="14604" max="14604" width="1.44140625" style="2" customWidth="1"/>
    <col min="14605" max="14605" width="5.88671875" style="2" customWidth="1"/>
    <col min="14606" max="14606" width="58.33203125" style="2" customWidth="1"/>
    <col min="14607" max="14610" width="10.21875" style="2" customWidth="1"/>
    <col min="14611" max="14611" width="11.44140625" style="2" customWidth="1"/>
    <col min="14612" max="14626" width="10.21875" style="2" customWidth="1"/>
    <col min="14627" max="14859" width="10.109375" style="2"/>
    <col min="14860" max="14860" width="1.44140625" style="2" customWidth="1"/>
    <col min="14861" max="14861" width="5.88671875" style="2" customWidth="1"/>
    <col min="14862" max="14862" width="58.33203125" style="2" customWidth="1"/>
    <col min="14863" max="14866" width="10.21875" style="2" customWidth="1"/>
    <col min="14867" max="14867" width="11.44140625" style="2" customWidth="1"/>
    <col min="14868" max="14882" width="10.21875" style="2" customWidth="1"/>
    <col min="14883" max="15115" width="10.109375" style="2"/>
    <col min="15116" max="15116" width="1.44140625" style="2" customWidth="1"/>
    <col min="15117" max="15117" width="5.88671875" style="2" customWidth="1"/>
    <col min="15118" max="15118" width="58.33203125" style="2" customWidth="1"/>
    <col min="15119" max="15122" width="10.21875" style="2" customWidth="1"/>
    <col min="15123" max="15123" width="11.44140625" style="2" customWidth="1"/>
    <col min="15124" max="15138" width="10.21875" style="2" customWidth="1"/>
    <col min="15139" max="15371" width="10.109375" style="2"/>
    <col min="15372" max="15372" width="1.44140625" style="2" customWidth="1"/>
    <col min="15373" max="15373" width="5.88671875" style="2" customWidth="1"/>
    <col min="15374" max="15374" width="58.33203125" style="2" customWidth="1"/>
    <col min="15375" max="15378" width="10.21875" style="2" customWidth="1"/>
    <col min="15379" max="15379" width="11.44140625" style="2" customWidth="1"/>
    <col min="15380" max="15394" width="10.21875" style="2" customWidth="1"/>
    <col min="15395" max="15627" width="10.109375" style="2"/>
    <col min="15628" max="15628" width="1.44140625" style="2" customWidth="1"/>
    <col min="15629" max="15629" width="5.88671875" style="2" customWidth="1"/>
    <col min="15630" max="15630" width="58.33203125" style="2" customWidth="1"/>
    <col min="15631" max="15634" width="10.21875" style="2" customWidth="1"/>
    <col min="15635" max="15635" width="11.44140625" style="2" customWidth="1"/>
    <col min="15636" max="15650" width="10.21875" style="2" customWidth="1"/>
    <col min="15651" max="15883" width="10.109375" style="2"/>
    <col min="15884" max="15884" width="1.44140625" style="2" customWidth="1"/>
    <col min="15885" max="15885" width="5.88671875" style="2" customWidth="1"/>
    <col min="15886" max="15886" width="58.33203125" style="2" customWidth="1"/>
    <col min="15887" max="15890" width="10.21875" style="2" customWidth="1"/>
    <col min="15891" max="15891" width="11.44140625" style="2" customWidth="1"/>
    <col min="15892" max="15906" width="10.21875" style="2" customWidth="1"/>
    <col min="15907" max="16139" width="10.109375" style="2"/>
    <col min="16140" max="16140" width="1.44140625" style="2" customWidth="1"/>
    <col min="16141" max="16141" width="5.88671875" style="2" customWidth="1"/>
    <col min="16142" max="16142" width="58.33203125" style="2" customWidth="1"/>
    <col min="16143" max="16146" width="10.21875" style="2" customWidth="1"/>
    <col min="16147" max="16147" width="11.44140625" style="2" customWidth="1"/>
    <col min="16148" max="16162" width="10.21875" style="2" customWidth="1"/>
    <col min="16163" max="16384" width="10.109375" style="2"/>
  </cols>
  <sheetData>
    <row r="1" spans="1:34" x14ac:dyDescent="0.25">
      <c r="A1" s="1"/>
      <c r="B1" s="1"/>
      <c r="C1" s="1"/>
    </row>
    <row r="2" spans="1:34" x14ac:dyDescent="0.25">
      <c r="A2" s="1" t="s">
        <v>0</v>
      </c>
      <c r="B2" s="1"/>
      <c r="C2" s="1"/>
    </row>
    <row r="3" spans="1:34" x14ac:dyDescent="0.25">
      <c r="A3" s="1" t="s">
        <v>1</v>
      </c>
      <c r="B3" s="1"/>
      <c r="C3" s="1"/>
    </row>
    <row r="4" spans="1:34" x14ac:dyDescent="0.25">
      <c r="A4" s="1" t="s">
        <v>2</v>
      </c>
      <c r="B4" s="1"/>
      <c r="C4" s="1"/>
    </row>
    <row r="5" spans="1:34" x14ac:dyDescent="0.25">
      <c r="A5" s="1" t="s">
        <v>3</v>
      </c>
      <c r="B5" s="1"/>
      <c r="C5" s="1"/>
    </row>
    <row r="6" spans="1:34" x14ac:dyDescent="0.25">
      <c r="A6" s="1"/>
      <c r="B6" s="1"/>
      <c r="C6" s="1"/>
    </row>
    <row r="7" spans="1:34" s="50" customFormat="1" ht="24.6" customHeight="1" x14ac:dyDescent="0.25">
      <c r="A7" s="49"/>
      <c r="B7" s="49"/>
      <c r="C7" s="49"/>
      <c r="E7" s="50" t="s">
        <v>38</v>
      </c>
      <c r="G7" s="50" t="s">
        <v>40</v>
      </c>
      <c r="H7" s="51" t="s">
        <v>39</v>
      </c>
      <c r="I7" s="52" t="s">
        <v>47</v>
      </c>
      <c r="J7" s="51" t="s">
        <v>43</v>
      </c>
      <c r="K7" s="53" t="s">
        <v>41</v>
      </c>
      <c r="L7" s="51" t="s">
        <v>68</v>
      </c>
      <c r="M7" s="53" t="s">
        <v>42</v>
      </c>
      <c r="N7" s="51" t="s">
        <v>69</v>
      </c>
      <c r="O7" s="50" t="s">
        <v>50</v>
      </c>
      <c r="P7" s="51" t="s">
        <v>77</v>
      </c>
      <c r="R7" s="53" t="s">
        <v>48</v>
      </c>
      <c r="S7" s="51" t="s">
        <v>49</v>
      </c>
      <c r="T7" s="50" t="s">
        <v>51</v>
      </c>
      <c r="U7" s="51" t="s">
        <v>76</v>
      </c>
      <c r="V7" s="50" t="s">
        <v>52</v>
      </c>
      <c r="W7" s="51" t="s">
        <v>78</v>
      </c>
      <c r="X7" s="56" t="s">
        <v>44</v>
      </c>
      <c r="Y7" s="51" t="s">
        <v>70</v>
      </c>
      <c r="Z7" s="55" t="s">
        <v>45</v>
      </c>
      <c r="AA7" s="51" t="s">
        <v>71</v>
      </c>
      <c r="AB7" s="54" t="s">
        <v>59</v>
      </c>
      <c r="AC7" s="51" t="s">
        <v>72</v>
      </c>
      <c r="AD7" s="48"/>
      <c r="AH7" s="50" t="s">
        <v>54</v>
      </c>
    </row>
    <row r="8" spans="1:34" ht="24.6" customHeight="1" x14ac:dyDescent="0.25">
      <c r="A8" s="1"/>
      <c r="B8" s="1"/>
      <c r="C8" s="1" t="s">
        <v>4</v>
      </c>
      <c r="D8" s="66" t="s">
        <v>5</v>
      </c>
      <c r="E8" s="46" t="s">
        <v>6</v>
      </c>
      <c r="F8" s="46" t="s">
        <v>7</v>
      </c>
      <c r="G8" s="58" t="s">
        <v>39</v>
      </c>
      <c r="H8" s="58" t="str">
        <f>future_9月工资!E2</f>
        <v>9月</v>
      </c>
      <c r="I8" s="58" t="s">
        <v>43</v>
      </c>
      <c r="J8" s="58" t="str">
        <f>future_9月工资!E2</f>
        <v>9月</v>
      </c>
      <c r="K8" s="58" t="s">
        <v>8</v>
      </c>
      <c r="L8" s="58" t="str">
        <f>future_9月工资!E2</f>
        <v>9月</v>
      </c>
      <c r="M8" s="58" t="s">
        <v>69</v>
      </c>
      <c r="N8" s="58" t="str">
        <f>future_9月工资!E2</f>
        <v>9月</v>
      </c>
      <c r="O8" s="58" t="s">
        <v>10</v>
      </c>
      <c r="P8" s="58" t="str">
        <f>future_9月工资!E2</f>
        <v>9月</v>
      </c>
      <c r="Q8" s="58" t="s">
        <v>11</v>
      </c>
      <c r="R8" s="58" t="s">
        <v>49</v>
      </c>
      <c r="S8" s="58" t="str">
        <f>future_9月工资!E2</f>
        <v>9月</v>
      </c>
      <c r="T8" s="58" t="s">
        <v>76</v>
      </c>
      <c r="U8" s="58" t="str">
        <f>future_9月工资!E2</f>
        <v>9月</v>
      </c>
      <c r="V8" s="58" t="s">
        <v>78</v>
      </c>
      <c r="W8" s="58" t="str">
        <f>future_9月工资!E2</f>
        <v>9月</v>
      </c>
      <c r="X8" s="58" t="s">
        <v>70</v>
      </c>
      <c r="Y8" s="68" t="s">
        <v>60</v>
      </c>
      <c r="Z8" s="58" t="s">
        <v>71</v>
      </c>
      <c r="AA8" s="58" t="str">
        <f>future_9月工资!E2</f>
        <v>9月</v>
      </c>
      <c r="AB8" s="58" t="s">
        <v>72</v>
      </c>
      <c r="AC8" s="68" t="s">
        <v>60</v>
      </c>
      <c r="AD8" s="59" t="s">
        <v>17</v>
      </c>
      <c r="AE8" s="59" t="s">
        <v>18</v>
      </c>
      <c r="AF8" s="59" t="s">
        <v>19</v>
      </c>
      <c r="AG8" s="59" t="s">
        <v>20</v>
      </c>
      <c r="AH8" s="59" t="s">
        <v>53</v>
      </c>
    </row>
    <row r="9" spans="1:34" ht="15" customHeight="1" x14ac:dyDescent="0.25">
      <c r="A9" s="1"/>
      <c r="B9" s="33">
        <v>4</v>
      </c>
      <c r="C9" s="1" t="s">
        <v>21</v>
      </c>
      <c r="D9" s="67" t="s">
        <v>22</v>
      </c>
      <c r="E9" s="15" t="str">
        <f>INDEX(future_10月工资!E:E,MATCH(D9,future_10月工资!D:D,0))</f>
        <v>MENSUAL</v>
      </c>
      <c r="F9" s="57">
        <f>INDEX(future_10月工资!F:F,MATCH(D9,future_10月工资!D:D,0))</f>
        <v>45230</v>
      </c>
      <c r="G9" s="60">
        <f>INDEX(future_10月工资!G:G,MATCH(D9,future_10月工资!D:D,0))</f>
        <v>0</v>
      </c>
      <c r="H9" s="60">
        <f>INDEX(future_9月工资!G:G,MATCH(D9,future_9月工资!D:D,0))</f>
        <v>0</v>
      </c>
      <c r="I9" s="60">
        <f>INDEX(future_10月工资!H:H,MATCH(D9,future_10月工资!D:D,0))</f>
        <v>1087.29</v>
      </c>
      <c r="J9" s="60">
        <f>INDEX(future_9月工资!H:H,MATCH(D9,future_9月工资!D:D,0))</f>
        <v>1087.29</v>
      </c>
      <c r="K9" s="60">
        <f>INDEX(future_10月工资!I:I,MATCH(D9,future_10月工资!D:D,0))</f>
        <v>0</v>
      </c>
      <c r="L9" s="60">
        <f>INDEX(future_9月工资!I:I,MATCH(D9,future_9月工资!D:D,0))</f>
        <v>0</v>
      </c>
      <c r="M9" s="60">
        <f>INDEX(future_10月工资!J:J,MATCH(D9,future_10月工资!D:D,0))</f>
        <v>0</v>
      </c>
      <c r="N9" s="60">
        <f>INDEX(future_9月工资!J:J,MATCH(D9,future_9月工资!D:D,0))</f>
        <v>0</v>
      </c>
      <c r="O9" s="60">
        <f>INDEX(future_10月工资!K:K,MATCH(D9,future_10月工资!D:D,0))</f>
        <v>-187.29</v>
      </c>
      <c r="P9" s="60">
        <f>INDEX(future_9月工资!K:K,MATCH(D9,future_9月工资!D:D,0))</f>
        <v>-187.29</v>
      </c>
      <c r="Q9" s="60">
        <f>INDEX(future_10月工资!L:L,MATCH(D9,future_10月工资!D:D,0))</f>
        <v>0</v>
      </c>
      <c r="R9" s="60">
        <f>INDEX(future_10月工资!M:M,MATCH(D9,future_10月工资!D:D,0))</f>
        <v>1087.29</v>
      </c>
      <c r="S9" s="60">
        <f>INDEX(future_9月工资!M:M,MATCH(D9,future_9月工资!D:D,0))</f>
        <v>1087.29</v>
      </c>
      <c r="T9" s="60">
        <f>INDEX(future_10月工资!N:N,MATCH(D9,future_10月工资!D:D,0))</f>
        <v>900</v>
      </c>
      <c r="U9" s="60"/>
      <c r="V9" s="60">
        <f>INDEX(future_10月工资!O:O,MATCH(D9,future_10月工资!D:D,0))</f>
        <v>187.29</v>
      </c>
      <c r="W9" s="60">
        <f>INDEX(future_9月工资!O:O,MATCH(D9,future_9月工资!D:D,0))</f>
        <v>187.29</v>
      </c>
      <c r="X9" s="60">
        <f>INDEX(future_10月工资!P:P,MATCH(D9,future_10月工资!D:D,0))</f>
        <v>900</v>
      </c>
      <c r="Y9" s="60">
        <f>R9+O9</f>
        <v>900</v>
      </c>
      <c r="Z9" s="60">
        <f>INDEX(future_10月工资!Q:Q,MATCH(D9,future_10月工资!D:D,0))</f>
        <v>0</v>
      </c>
      <c r="AA9" s="1">
        <f>INDEX(future_9月工资!Q:Q,MATCH(D9,future_9月工资!D:D,0))</f>
        <v>0</v>
      </c>
      <c r="AB9" s="60">
        <f>INDEX(future_10月工资!R:R,MATCH(D9,future_10月工资!D:D,0))</f>
        <v>0</v>
      </c>
      <c r="AC9" s="60">
        <f>-K9+Z9</f>
        <v>0</v>
      </c>
      <c r="AD9" s="60"/>
      <c r="AE9" s="60"/>
      <c r="AF9" s="60"/>
      <c r="AG9" s="60"/>
      <c r="AH9" s="60"/>
    </row>
    <row r="10" spans="1:34" x14ac:dyDescent="0.25">
      <c r="A10" s="1"/>
      <c r="B10" s="32">
        <v>19</v>
      </c>
      <c r="C10" s="1" t="s">
        <v>55</v>
      </c>
      <c r="D10" s="67" t="s">
        <v>56</v>
      </c>
      <c r="E10" s="15" t="str">
        <f>INDEX(future_10月工资!E:E,MATCH(D10,future_10月工资!D:D,0))</f>
        <v>MENSUAL</v>
      </c>
      <c r="F10" s="57">
        <f>INDEX(future_10月工资!F:F,MATCH(D10,future_10月工资!D:D,0))</f>
        <v>45230</v>
      </c>
      <c r="G10" s="60">
        <f>INDEX(future_10月工资!G:G,MATCH(D10,future_10月工资!D:D,0))</f>
        <v>1322.88</v>
      </c>
      <c r="H10" s="61">
        <f>INDEX(future_9月工资!G:G,MATCH(D10,future_9月工资!D:D,0))</f>
        <v>1572.5</v>
      </c>
      <c r="I10" s="60">
        <f>INDEX(future_10月工资!H:H,MATCH(D10,future_10月工资!D:D,0))</f>
        <v>1775.31</v>
      </c>
      <c r="J10" s="60">
        <f>INDEX(future_9月工资!H:H,MATCH(D10,future_9月工资!D:D,0))</f>
        <v>1943.9</v>
      </c>
      <c r="K10" s="60">
        <f>INDEX(future_10月工资!I:I,MATCH(D10,future_10月工资!D:D,0))</f>
        <v>-85.99</v>
      </c>
      <c r="L10" s="60">
        <f>INDEX(future_9月工资!I:I,MATCH(D10,future_9月工资!D:D,0))</f>
        <v>-102.21</v>
      </c>
      <c r="M10" s="60">
        <f>INDEX(future_10月工资!J:J,MATCH(D10,future_10月工资!D:D,0))</f>
        <v>-26.46</v>
      </c>
      <c r="N10" s="60">
        <f>INDEX(future_9月工资!J:J,MATCH(D10,future_9月工资!D:D,0))</f>
        <v>-28.12</v>
      </c>
      <c r="O10" s="60">
        <f>INDEX(future_10月工资!K:K,MATCH(D10,future_10月工资!D:D,0))</f>
        <v>0</v>
      </c>
      <c r="P10" s="60">
        <f>INDEX(future_9月工资!K:K,MATCH(D10,future_9月工资!D:D,0))</f>
        <v>0</v>
      </c>
      <c r="Q10" s="60">
        <f>INDEX(future_10月工资!L:L,MATCH(D10,future_10月工资!D:D,0))</f>
        <v>0</v>
      </c>
      <c r="R10" s="60">
        <f>INDEX(future_10月工资!M:M,MATCH(D10,future_10月工资!D:D,0))</f>
        <v>1322.88</v>
      </c>
      <c r="S10" s="60">
        <f>INDEX(future_9月工资!M:M,MATCH(D10,future_9月工资!D:D,0))</f>
        <v>1406.08</v>
      </c>
      <c r="T10" s="60">
        <f>INDEX(future_10月工资!N:N,MATCH(D10,future_10月工资!D:D,0))</f>
        <v>1322.88</v>
      </c>
      <c r="U10" s="60"/>
      <c r="V10" s="60">
        <f>INDEX(future_10月工资!O:O,MATCH(D10,future_10月工资!D:D,0))</f>
        <v>0</v>
      </c>
      <c r="W10" s="60">
        <f>INDEX(future_9月工资!O:O,MATCH(D10,future_9月工资!D:D,0))</f>
        <v>0</v>
      </c>
      <c r="X10" s="60">
        <f>INDEX(future_10月工资!P:P,MATCH(D10,future_10月工资!D:D,0))</f>
        <v>1210.43</v>
      </c>
      <c r="Y10" s="60">
        <f>R10+K10+M10</f>
        <v>1210.43</v>
      </c>
      <c r="Z10" s="60">
        <f>INDEX(future_10月工资!Q:Q,MATCH(D10,future_10月工资!D:D,0))</f>
        <v>452.43</v>
      </c>
      <c r="AA10" s="1">
        <f>INDEX(future_9月工资!Q:Q,MATCH(D10,future_9月工资!D:D,0))</f>
        <v>537.82000000000005</v>
      </c>
      <c r="AB10" s="60">
        <f>INDEX(future_10月工资!R:R,MATCH(D10,future_10月工资!D:D,0))</f>
        <v>538.41999999999996</v>
      </c>
      <c r="AC10" s="60">
        <f>-K10+Z10</f>
        <v>538.41999999999996</v>
      </c>
      <c r="AD10" s="60"/>
      <c r="AE10" s="60"/>
      <c r="AF10" s="60"/>
      <c r="AG10" s="60"/>
      <c r="AH10" s="60"/>
    </row>
    <row r="11" spans="1:34" x14ac:dyDescent="0.25">
      <c r="A11" s="1"/>
      <c r="B11" s="32">
        <v>17</v>
      </c>
      <c r="C11" s="1" t="s">
        <v>24</v>
      </c>
      <c r="D11" s="67" t="s">
        <v>25</v>
      </c>
      <c r="E11" s="15" t="str">
        <f>INDEX(future_10月工资!E:E,MATCH(D11,future_10月工资!D:D,0))</f>
        <v>MENSUAL</v>
      </c>
      <c r="F11" s="57">
        <f>INDEX(future_10月工资!F:F,MATCH(D11,future_10月工资!D:D,0))</f>
        <v>45230</v>
      </c>
      <c r="G11" s="60">
        <f>INDEX(future_10月工资!G:G,MATCH(D11,future_10月工资!D:D,0))</f>
        <v>1322.88</v>
      </c>
      <c r="H11" s="60" t="e">
        <f>INDEX(future_9月工资!G:G,MATCH(D11,future_9月工资!D:D,0))</f>
        <v>#N/A</v>
      </c>
      <c r="I11" s="60">
        <f>INDEX(future_10月工资!H:H,MATCH(D11,future_10月工资!D:D,0))</f>
        <v>1775.31</v>
      </c>
      <c r="J11" s="60" t="e">
        <f>INDEX(future_9月工资!H:H,MATCH(D11,future_9月工资!D:D,0))</f>
        <v>#N/A</v>
      </c>
      <c r="K11" s="60">
        <f>INDEX(future_10月工资!I:I,MATCH(D11,future_10月工资!D:D,0))</f>
        <v>-85.99</v>
      </c>
      <c r="L11" s="60" t="e">
        <f>INDEX(future_9月工资!I:I,MATCH(D11,future_9月工资!D:D,0))</f>
        <v>#N/A</v>
      </c>
      <c r="M11" s="60">
        <f>INDEX(future_10月工资!J:J,MATCH(D11,future_10月工资!D:D,0))</f>
        <v>-26.46</v>
      </c>
      <c r="N11" s="60" t="e">
        <f>INDEX(future_9月工资!J:J,MATCH(D11,future_9月工资!D:D,0))</f>
        <v>#N/A</v>
      </c>
      <c r="O11" s="60">
        <f>INDEX(future_10月工资!K:K,MATCH(D11,future_10月工资!D:D,0))</f>
        <v>0</v>
      </c>
      <c r="P11" s="60" t="e">
        <f>INDEX(future_9月工资!K:K,MATCH(D11,future_9月工资!D:D,0))</f>
        <v>#N/A</v>
      </c>
      <c r="Q11" s="60">
        <f>INDEX(future_10月工资!L:L,MATCH(D11,future_10月工资!D:D,0))</f>
        <v>0</v>
      </c>
      <c r="R11" s="60">
        <f>INDEX(future_10月工资!M:M,MATCH(D11,future_10月工资!D:D,0))</f>
        <v>1322.88</v>
      </c>
      <c r="S11" s="60" t="e">
        <f>INDEX(future_9月工资!M:M,MATCH(D11,future_9月工资!D:D,0))</f>
        <v>#N/A</v>
      </c>
      <c r="T11" s="60">
        <f>INDEX(future_10月工资!N:N,MATCH(D11,future_10月工资!D:D,0))</f>
        <v>1322.88</v>
      </c>
      <c r="U11" s="60"/>
      <c r="V11" s="60">
        <f>INDEX(future_10月工资!O:O,MATCH(D11,future_10月工资!D:D,0))</f>
        <v>0</v>
      </c>
      <c r="W11" s="60" t="e">
        <f>INDEX(future_9月工资!O:O,MATCH(D11,future_9月工资!D:D,0))</f>
        <v>#N/A</v>
      </c>
      <c r="X11" s="60">
        <f>INDEX(future_10月工资!P:P,MATCH(D11,future_10月工资!D:D,0))</f>
        <v>1210.43</v>
      </c>
      <c r="Y11" s="60">
        <f t="shared" ref="Y11:Y20" si="0">R11+K11+M11</f>
        <v>1210.43</v>
      </c>
      <c r="Z11" s="60">
        <f>INDEX(future_10月工资!Q:Q,MATCH(D11,future_10月工资!D:D,0))</f>
        <v>452.43</v>
      </c>
      <c r="AA11" s="1" t="e">
        <f>INDEX(future_9月工资!Q:Q,MATCH(D11,future_9月工资!D:D,0))</f>
        <v>#N/A</v>
      </c>
      <c r="AB11" s="60">
        <f>INDEX(future_10月工资!R:R,MATCH(D11,future_10月工资!D:D,0))</f>
        <v>538.41999999999996</v>
      </c>
      <c r="AC11" s="60">
        <f t="shared" ref="AC11:AC20" si="1">-K11+Z11</f>
        <v>538.41999999999996</v>
      </c>
      <c r="AD11" s="60"/>
      <c r="AE11" s="60"/>
      <c r="AF11" s="60"/>
      <c r="AG11" s="60"/>
      <c r="AH11" s="60"/>
    </row>
    <row r="12" spans="1:34" x14ac:dyDescent="0.25">
      <c r="A12" s="1"/>
      <c r="B12" s="32">
        <v>13</v>
      </c>
      <c r="C12" s="1" t="s">
        <v>26</v>
      </c>
      <c r="D12" s="67" t="s">
        <v>27</v>
      </c>
      <c r="E12" s="15" t="str">
        <f>INDEX(future_10月工资!E:E,MATCH(D12,future_10月工资!D:D,0))</f>
        <v>MENSUAL</v>
      </c>
      <c r="F12" s="57">
        <f>INDEX(future_10月工资!F:F,MATCH(D12,future_10月工资!D:D,0))</f>
        <v>45230</v>
      </c>
      <c r="G12" s="60">
        <f>INDEX(future_10月工资!G:G,MATCH(D12,future_10月工资!D:D,0))</f>
        <v>1322.88</v>
      </c>
      <c r="H12" s="60" t="e">
        <f>INDEX(future_9月工资!G:G,MATCH(D12,future_9月工资!D:D,0))</f>
        <v>#N/A</v>
      </c>
      <c r="I12" s="60">
        <f>INDEX(future_10月工资!H:H,MATCH(D12,future_10月工资!D:D,0))</f>
        <v>1759.44</v>
      </c>
      <c r="J12" s="60" t="e">
        <f>INDEX(future_9月工资!H:H,MATCH(D12,future_9月工资!D:D,0))</f>
        <v>#N/A</v>
      </c>
      <c r="K12" s="60">
        <f>INDEX(future_10月工资!I:I,MATCH(D12,future_10月工资!D:D,0))</f>
        <v>-85.32</v>
      </c>
      <c r="L12" s="60" t="e">
        <f>INDEX(future_9月工资!I:I,MATCH(D12,future_9月工资!D:D,0))</f>
        <v>#N/A</v>
      </c>
      <c r="M12" s="60">
        <f>INDEX(future_10月工资!J:J,MATCH(D12,future_10月工资!D:D,0))</f>
        <v>0</v>
      </c>
      <c r="N12" s="60" t="e">
        <f>INDEX(future_9月工资!J:J,MATCH(D12,future_9月工资!D:D,0))</f>
        <v>#N/A</v>
      </c>
      <c r="O12" s="60">
        <f>INDEX(future_10月工资!K:K,MATCH(D12,future_10月工资!D:D,0))</f>
        <v>0</v>
      </c>
      <c r="P12" s="60" t="e">
        <f>INDEX(future_9月工资!K:K,MATCH(D12,future_9月工资!D:D,0))</f>
        <v>#N/A</v>
      </c>
      <c r="Q12" s="60">
        <f>INDEX(future_10月工资!L:L,MATCH(D12,future_10月工资!D:D,0))</f>
        <v>0</v>
      </c>
      <c r="R12" s="60">
        <f>INDEX(future_10月工资!M:M,MATCH(D12,future_10月工资!D:D,0))</f>
        <v>1322.88</v>
      </c>
      <c r="S12" s="60" t="e">
        <f>INDEX(future_9月工资!M:M,MATCH(D12,future_9月工资!D:D,0))</f>
        <v>#N/A</v>
      </c>
      <c r="T12" s="60">
        <f>INDEX(future_10月工资!N:N,MATCH(D12,future_10月工资!D:D,0))</f>
        <v>1322.88</v>
      </c>
      <c r="U12" s="60"/>
      <c r="V12" s="60">
        <f>INDEX(future_10月工资!O:O,MATCH(D12,future_10月工资!D:D,0))</f>
        <v>0</v>
      </c>
      <c r="W12" s="60" t="e">
        <f>INDEX(future_9月工资!O:O,MATCH(D12,future_9月工资!D:D,0))</f>
        <v>#N/A</v>
      </c>
      <c r="X12" s="60">
        <f>INDEX(future_10月工资!P:P,MATCH(D12,future_10月工资!D:D,0))</f>
        <v>1237.56</v>
      </c>
      <c r="Y12" s="60">
        <f t="shared" si="0"/>
        <v>1237.5600000000002</v>
      </c>
      <c r="Z12" s="60">
        <f>INDEX(future_10月工资!Q:Q,MATCH(D12,future_10月工资!D:D,0))</f>
        <v>436.56</v>
      </c>
      <c r="AA12" s="1" t="e">
        <f>INDEX(future_9月工资!Q:Q,MATCH(D12,future_9月工资!D:D,0))</f>
        <v>#N/A</v>
      </c>
      <c r="AB12" s="60">
        <f>INDEX(future_10月工资!R:R,MATCH(D12,future_10月工资!D:D,0))</f>
        <v>521.88</v>
      </c>
      <c r="AC12" s="60">
        <f t="shared" si="1"/>
        <v>521.88</v>
      </c>
      <c r="AD12" s="60"/>
      <c r="AE12" s="60"/>
      <c r="AF12" s="60"/>
      <c r="AG12" s="60"/>
      <c r="AH12" s="60"/>
    </row>
    <row r="13" spans="1:34" x14ac:dyDescent="0.25">
      <c r="A13" s="1"/>
      <c r="B13" s="32">
        <v>20</v>
      </c>
      <c r="C13" s="1" t="s">
        <v>79</v>
      </c>
      <c r="D13" s="67" t="s">
        <v>80</v>
      </c>
      <c r="E13" s="15" t="str">
        <f>INDEX(future_10月工资!E:E,MATCH(D13,future_10月工资!D:D,0))</f>
        <v>MENSUAL</v>
      </c>
      <c r="F13" s="57">
        <f>INDEX(future_10月工资!F:F,MATCH(D13,future_10月工资!D:D,0))</f>
        <v>45230</v>
      </c>
      <c r="G13" s="60">
        <f>INDEX(future_10月工资!G:G,MATCH(D13,future_10月工资!D:D,0))</f>
        <v>1010.86</v>
      </c>
      <c r="H13" s="60" t="e">
        <f>INDEX(future_9月工资!G:G,MATCH(D13,future_9月工资!D:D,0))</f>
        <v>#N/A</v>
      </c>
      <c r="I13" s="60">
        <f>INDEX(future_10月工资!H:H,MATCH(D13,future_10月工资!D:D,0))</f>
        <v>1356.58</v>
      </c>
      <c r="J13" s="60" t="e">
        <f>INDEX(future_9月工资!H:H,MATCH(D13,future_9月工资!D:D,0))</f>
        <v>#N/A</v>
      </c>
      <c r="K13" s="60">
        <f>INDEX(future_10月工资!I:I,MATCH(D13,future_10月工资!D:D,0))</f>
        <v>-65.7</v>
      </c>
      <c r="L13" s="60" t="e">
        <f>INDEX(future_9月工资!I:I,MATCH(D13,future_9月工资!D:D,0))</f>
        <v>#N/A</v>
      </c>
      <c r="M13" s="60">
        <f>INDEX(future_10月工资!J:J,MATCH(D13,future_10月工资!D:D,0))</f>
        <v>-20.22</v>
      </c>
      <c r="N13" s="60" t="e">
        <f>INDEX(future_9月工资!J:J,MATCH(D13,future_9月工资!D:D,0))</f>
        <v>#N/A</v>
      </c>
      <c r="O13" s="60">
        <f>INDEX(future_10月工资!K:K,MATCH(D13,future_10月工资!D:D,0))</f>
        <v>0</v>
      </c>
      <c r="P13" s="60" t="e">
        <f>INDEX(future_9月工资!K:K,MATCH(D13,future_9月工资!D:D,0))</f>
        <v>#N/A</v>
      </c>
      <c r="Q13" s="60">
        <f>INDEX(future_10月工资!L:L,MATCH(D13,future_10月工资!D:D,0))</f>
        <v>0</v>
      </c>
      <c r="R13" s="60">
        <f>INDEX(future_10月工资!M:M,MATCH(D13,future_10月工资!D:D,0))</f>
        <v>1010.86</v>
      </c>
      <c r="S13" s="60" t="e">
        <f>INDEX(future_9月工资!M:M,MATCH(D13,future_9月工资!D:D,0))</f>
        <v>#N/A</v>
      </c>
      <c r="T13" s="60">
        <f>INDEX(future_10月工资!N:N,MATCH(D13,future_10月工资!D:D,0))</f>
        <v>1010.86</v>
      </c>
      <c r="U13" s="60"/>
      <c r="V13" s="60">
        <f>INDEX(future_10月工资!O:O,MATCH(D13,future_10月工资!D:D,0))</f>
        <v>0</v>
      </c>
      <c r="W13" s="60" t="e">
        <f>INDEX(future_9月工资!O:O,MATCH(D13,future_9月工资!D:D,0))</f>
        <v>#N/A</v>
      </c>
      <c r="X13" s="60">
        <f>INDEX(future_10月工资!P:P,MATCH(D13,future_10月工资!D:D,0))</f>
        <v>924.94</v>
      </c>
      <c r="Y13" s="60">
        <f t="shared" si="0"/>
        <v>924.93999999999994</v>
      </c>
      <c r="Z13" s="60">
        <f>INDEX(future_10月工资!Q:Q,MATCH(D13,future_10月工资!D:D,0))</f>
        <v>345.72</v>
      </c>
      <c r="AA13" s="1" t="e">
        <f>INDEX(future_9月工资!Q:Q,MATCH(D13,future_9月工资!D:D,0))</f>
        <v>#N/A</v>
      </c>
      <c r="AB13" s="60">
        <f>INDEX(future_10月工资!R:R,MATCH(D13,future_10月工资!D:D,0))</f>
        <v>411.42</v>
      </c>
      <c r="AC13" s="60">
        <f t="shared" si="1"/>
        <v>411.42</v>
      </c>
      <c r="AD13" s="60"/>
      <c r="AE13" s="60"/>
      <c r="AF13" s="60"/>
      <c r="AG13" s="60"/>
      <c r="AH13" s="60"/>
    </row>
    <row r="14" spans="1:34" x14ac:dyDescent="0.25">
      <c r="A14" s="1"/>
      <c r="B14" s="32">
        <v>6</v>
      </c>
      <c r="C14" s="1" t="s">
        <v>28</v>
      </c>
      <c r="D14" s="67" t="s">
        <v>29</v>
      </c>
      <c r="E14" s="15" t="str">
        <f>INDEX(future_10月工资!E:E,MATCH(D14,future_10月工资!D:D,0))</f>
        <v>MENSUAL</v>
      </c>
      <c r="F14" s="57">
        <f>INDEX(future_10月工资!F:F,MATCH(D14,future_10月工资!D:D,0))</f>
        <v>45230</v>
      </c>
      <c r="G14" s="60">
        <f>INDEX(future_10月工资!G:G,MATCH(D14,future_10月工资!D:D,0))</f>
        <v>1322.88</v>
      </c>
      <c r="H14" s="60" t="e">
        <f>INDEX(future_9月工资!G:G,MATCH(D14,future_9月工资!D:D,0))</f>
        <v>#N/A</v>
      </c>
      <c r="I14" s="60">
        <f>INDEX(future_10月工资!H:H,MATCH(D14,future_10月工资!D:D,0))</f>
        <v>1759.44</v>
      </c>
      <c r="J14" s="60" t="e">
        <f>INDEX(future_9月工资!H:H,MATCH(D14,future_9月工资!D:D,0))</f>
        <v>#N/A</v>
      </c>
      <c r="K14" s="60">
        <f>INDEX(future_10月工资!I:I,MATCH(D14,future_10月工资!D:D,0))</f>
        <v>-85.32</v>
      </c>
      <c r="L14" s="60" t="e">
        <f>INDEX(future_9月工资!I:I,MATCH(D14,future_9月工资!D:D,0))</f>
        <v>#N/A</v>
      </c>
      <c r="M14" s="60">
        <f>INDEX(future_10月工资!J:J,MATCH(D14,future_10月工资!D:D,0))</f>
        <v>-23.55</v>
      </c>
      <c r="N14" s="60" t="e">
        <f>INDEX(future_9月工资!J:J,MATCH(D14,future_9月工资!D:D,0))</f>
        <v>#N/A</v>
      </c>
      <c r="O14" s="60">
        <f>INDEX(future_10月工资!K:K,MATCH(D14,future_10月工资!D:D,0))</f>
        <v>0</v>
      </c>
      <c r="P14" s="60" t="e">
        <f>INDEX(future_9月工资!K:K,MATCH(D14,future_9月工资!D:D,0))</f>
        <v>#N/A</v>
      </c>
      <c r="Q14" s="60">
        <f>INDEX(future_10月工资!L:L,MATCH(D14,future_10月工资!D:D,0))</f>
        <v>0</v>
      </c>
      <c r="R14" s="60">
        <f>INDEX(future_10月工资!M:M,MATCH(D14,future_10月工资!D:D,0))</f>
        <v>1322.88</v>
      </c>
      <c r="S14" s="60" t="e">
        <f>INDEX(future_9月工资!M:M,MATCH(D14,future_9月工资!D:D,0))</f>
        <v>#N/A</v>
      </c>
      <c r="T14" s="60">
        <f>INDEX(future_10月工资!N:N,MATCH(D14,future_10月工资!D:D,0))</f>
        <v>1322.88</v>
      </c>
      <c r="U14" s="60"/>
      <c r="V14" s="60">
        <f>INDEX(future_10月工资!O:O,MATCH(D14,future_10月工资!D:D,0))</f>
        <v>0</v>
      </c>
      <c r="W14" s="60" t="e">
        <f>INDEX(future_9月工资!O:O,MATCH(D14,future_9月工资!D:D,0))</f>
        <v>#N/A</v>
      </c>
      <c r="X14" s="60">
        <f>INDEX(future_10月工资!P:P,MATCH(D14,future_10月工资!D:D,0))</f>
        <v>1214.01</v>
      </c>
      <c r="Y14" s="60">
        <f t="shared" si="0"/>
        <v>1214.0100000000002</v>
      </c>
      <c r="Z14" s="60">
        <f>INDEX(future_10月工资!Q:Q,MATCH(D14,future_10月工资!D:D,0))</f>
        <v>436.56</v>
      </c>
      <c r="AA14" s="1" t="e">
        <f>INDEX(future_9月工资!Q:Q,MATCH(D14,future_9月工资!D:D,0))</f>
        <v>#N/A</v>
      </c>
      <c r="AB14" s="60">
        <f>INDEX(future_10月工资!R:R,MATCH(D14,future_10月工资!D:D,0))</f>
        <v>521.88</v>
      </c>
      <c r="AC14" s="60">
        <f t="shared" si="1"/>
        <v>521.88</v>
      </c>
      <c r="AD14" s="60"/>
      <c r="AE14" s="60"/>
      <c r="AF14" s="60"/>
      <c r="AG14" s="60"/>
      <c r="AH14" s="60"/>
    </row>
    <row r="15" spans="1:34" x14ac:dyDescent="0.25">
      <c r="A15" s="1"/>
      <c r="B15" s="32">
        <v>14</v>
      </c>
      <c r="C15" s="1" t="s">
        <v>30</v>
      </c>
      <c r="D15" s="67" t="s">
        <v>31</v>
      </c>
      <c r="E15" s="15" t="str">
        <f>INDEX(future_10月工资!E:E,MATCH(D15,future_10月工资!D:D,0))</f>
        <v>MENSUAL</v>
      </c>
      <c r="F15" s="57">
        <f>INDEX(future_10月工资!F:F,MATCH(D15,future_10月工资!D:D,0))</f>
        <v>45230</v>
      </c>
      <c r="G15" s="60">
        <f>INDEX(future_10月工资!G:G,MATCH(D15,future_10月工资!D:D,0))</f>
        <v>1322.88</v>
      </c>
      <c r="H15" s="60" t="e">
        <f>INDEX(future_9月工资!G:G,MATCH(D15,future_9月工资!D:D,0))</f>
        <v>#N/A</v>
      </c>
      <c r="I15" s="60">
        <f>INDEX(future_10月工资!H:H,MATCH(D15,future_10月工资!D:D,0))</f>
        <v>1759.44</v>
      </c>
      <c r="J15" s="60" t="e">
        <f>INDEX(future_9月工资!H:H,MATCH(D15,future_9月工资!D:D,0))</f>
        <v>#N/A</v>
      </c>
      <c r="K15" s="60">
        <f>INDEX(future_10月工资!I:I,MATCH(D15,future_10月工资!D:D,0))</f>
        <v>-85.32</v>
      </c>
      <c r="L15" s="60" t="e">
        <f>INDEX(future_9月工资!I:I,MATCH(D15,future_9月工资!D:D,0))</f>
        <v>#N/A</v>
      </c>
      <c r="M15" s="60">
        <f>INDEX(future_10月工资!J:J,MATCH(D15,future_10月工资!D:D,0))</f>
        <v>0</v>
      </c>
      <c r="N15" s="60" t="e">
        <f>INDEX(future_9月工资!J:J,MATCH(D15,future_9月工资!D:D,0))</f>
        <v>#N/A</v>
      </c>
      <c r="O15" s="60">
        <f>INDEX(future_10月工资!K:K,MATCH(D15,future_10月工资!D:D,0))</f>
        <v>0</v>
      </c>
      <c r="P15" s="60" t="e">
        <f>INDEX(future_9月工资!K:K,MATCH(D15,future_9月工资!D:D,0))</f>
        <v>#N/A</v>
      </c>
      <c r="Q15" s="60">
        <f>INDEX(future_10月工资!L:L,MATCH(D15,future_10月工资!D:D,0))</f>
        <v>0</v>
      </c>
      <c r="R15" s="60">
        <f>INDEX(future_10月工资!M:M,MATCH(D15,future_10月工资!D:D,0))</f>
        <v>1322.88</v>
      </c>
      <c r="S15" s="60" t="e">
        <f>INDEX(future_9月工资!M:M,MATCH(D15,future_9月工资!D:D,0))</f>
        <v>#N/A</v>
      </c>
      <c r="T15" s="60">
        <f>INDEX(future_10月工资!N:N,MATCH(D15,future_10月工资!D:D,0))</f>
        <v>1322.88</v>
      </c>
      <c r="U15" s="60"/>
      <c r="V15" s="60">
        <f>INDEX(future_10月工资!O:O,MATCH(D15,future_10月工资!D:D,0))</f>
        <v>0</v>
      </c>
      <c r="W15" s="60" t="e">
        <f>INDEX(future_9月工资!O:O,MATCH(D15,future_9月工资!D:D,0))</f>
        <v>#N/A</v>
      </c>
      <c r="X15" s="60">
        <f>INDEX(future_10月工资!P:P,MATCH(D15,future_10月工资!D:D,0))</f>
        <v>1237.56</v>
      </c>
      <c r="Y15" s="60">
        <f t="shared" si="0"/>
        <v>1237.5600000000002</v>
      </c>
      <c r="Z15" s="60">
        <f>INDEX(future_10月工资!Q:Q,MATCH(D15,future_10月工资!D:D,0))</f>
        <v>436.56</v>
      </c>
      <c r="AA15" s="1" t="e">
        <f>INDEX(future_9月工资!Q:Q,MATCH(D15,future_9月工资!D:D,0))</f>
        <v>#N/A</v>
      </c>
      <c r="AB15" s="60">
        <f>INDEX(future_10月工资!R:R,MATCH(D15,future_10月工资!D:D,0))</f>
        <v>521.88</v>
      </c>
      <c r="AC15" s="60">
        <f t="shared" si="1"/>
        <v>521.88</v>
      </c>
      <c r="AD15" s="60"/>
      <c r="AE15" s="60"/>
      <c r="AF15" s="60"/>
      <c r="AG15" s="60"/>
      <c r="AH15" s="60"/>
    </row>
    <row r="16" spans="1:34" x14ac:dyDescent="0.25">
      <c r="A16" s="1"/>
      <c r="B16" s="32">
        <v>1</v>
      </c>
      <c r="C16" s="1" t="s">
        <v>32</v>
      </c>
      <c r="D16" s="67" t="s">
        <v>33</v>
      </c>
      <c r="E16" s="15" t="str">
        <f>INDEX(future_10月工资!E:E,MATCH(D16,future_10月工资!D:D,0))</f>
        <v>MENSUAL</v>
      </c>
      <c r="F16" s="57">
        <f>INDEX(future_10月工资!F:F,MATCH(D16,future_10月工资!D:D,0))</f>
        <v>45230</v>
      </c>
      <c r="G16" s="60">
        <f>INDEX(future_10月工资!G:G,MATCH(D16,future_10月工资!D:D,0))</f>
        <v>1010.86</v>
      </c>
      <c r="H16" s="60" t="e">
        <f>INDEX(future_9月工资!G:G,MATCH(D16,future_9月工资!D:D,0))</f>
        <v>#N/A</v>
      </c>
      <c r="I16" s="60">
        <f>INDEX(future_10月工资!H:H,MATCH(D16,future_10月工资!D:D,0))</f>
        <v>1344.45</v>
      </c>
      <c r="J16" s="60" t="e">
        <f>INDEX(future_9月工资!H:H,MATCH(D16,future_9月工资!D:D,0))</f>
        <v>#N/A</v>
      </c>
      <c r="K16" s="60">
        <f>INDEX(future_10月工资!I:I,MATCH(D16,future_10月工资!D:D,0))</f>
        <v>-65.2</v>
      </c>
      <c r="L16" s="60" t="e">
        <f>INDEX(future_9月工资!I:I,MATCH(D16,future_9月工资!D:D,0))</f>
        <v>#N/A</v>
      </c>
      <c r="M16" s="60">
        <f>INDEX(future_10月工资!J:J,MATCH(D16,future_10月工资!D:D,0))</f>
        <v>0</v>
      </c>
      <c r="N16" s="60" t="e">
        <f>INDEX(future_9月工资!J:J,MATCH(D16,future_9月工资!D:D,0))</f>
        <v>#N/A</v>
      </c>
      <c r="O16" s="60">
        <f>INDEX(future_10月工资!K:K,MATCH(D16,future_10月工资!D:D,0))</f>
        <v>0</v>
      </c>
      <c r="P16" s="60" t="e">
        <f>INDEX(future_9月工资!K:K,MATCH(D16,future_9月工资!D:D,0))</f>
        <v>#N/A</v>
      </c>
      <c r="Q16" s="60">
        <f>INDEX(future_10月工资!L:L,MATCH(D16,future_10月工资!D:D,0))</f>
        <v>0</v>
      </c>
      <c r="R16" s="60">
        <f>INDEX(future_10月工资!M:M,MATCH(D16,future_10月工资!D:D,0))</f>
        <v>1010.86</v>
      </c>
      <c r="S16" s="60" t="e">
        <f>INDEX(future_9月工资!M:M,MATCH(D16,future_9月工资!D:D,0))</f>
        <v>#N/A</v>
      </c>
      <c r="T16" s="60">
        <f>INDEX(future_10月工资!N:N,MATCH(D16,future_10月工资!D:D,0))</f>
        <v>1010.86</v>
      </c>
      <c r="U16" s="60"/>
      <c r="V16" s="60">
        <f>INDEX(future_10月工资!O:O,MATCH(D16,future_10月工资!D:D,0))</f>
        <v>0</v>
      </c>
      <c r="W16" s="60" t="e">
        <f>INDEX(future_9月工资!O:O,MATCH(D16,future_9月工资!D:D,0))</f>
        <v>#N/A</v>
      </c>
      <c r="X16" s="60">
        <f>INDEX(future_10月工资!P:P,MATCH(D16,future_10月工资!D:D,0))</f>
        <v>945.66</v>
      </c>
      <c r="Y16" s="60">
        <f t="shared" si="0"/>
        <v>945.66</v>
      </c>
      <c r="Z16" s="60">
        <f>INDEX(future_10月工资!Q:Q,MATCH(D16,future_10月工资!D:D,0))</f>
        <v>333.59</v>
      </c>
      <c r="AA16" s="1" t="e">
        <f>INDEX(future_9月工资!Q:Q,MATCH(D16,future_9月工资!D:D,0))</f>
        <v>#N/A</v>
      </c>
      <c r="AB16" s="60">
        <f>INDEX(future_10月工资!R:R,MATCH(D16,future_10月工资!D:D,0))</f>
        <v>398.79</v>
      </c>
      <c r="AC16" s="60">
        <f t="shared" si="1"/>
        <v>398.78999999999996</v>
      </c>
      <c r="AD16" s="60"/>
      <c r="AE16" s="60"/>
      <c r="AF16" s="60"/>
      <c r="AG16" s="60"/>
      <c r="AH16" s="60"/>
    </row>
    <row r="17" spans="1:34" x14ac:dyDescent="0.25">
      <c r="A17" s="1"/>
      <c r="B17" s="32">
        <v>12</v>
      </c>
      <c r="C17" s="1" t="s">
        <v>34</v>
      </c>
      <c r="D17" s="67" t="s">
        <v>35</v>
      </c>
      <c r="E17" s="15" t="str">
        <f>INDEX(future_10月工资!E:E,MATCH(D17,future_10月工资!D:D,0))</f>
        <v>MENSUAL</v>
      </c>
      <c r="F17" s="57">
        <f>INDEX(future_10月工资!F:F,MATCH(D17,future_10月工资!D:D,0))</f>
        <v>45221</v>
      </c>
      <c r="G17" s="61">
        <v>512.49</v>
      </c>
      <c r="H17" s="61" t="e">
        <f>INDEX(future_9月工资!G:G,MATCH(D17,future_9月工资!D:D,0))</f>
        <v>#N/A</v>
      </c>
      <c r="I17" s="60">
        <v>687.75</v>
      </c>
      <c r="J17" s="60" t="e">
        <f>INDEX(future_9月工资!H:H,MATCH(D17,future_9月工资!D:D,0))</f>
        <v>#N/A</v>
      </c>
      <c r="K17" s="60">
        <v>-33.31</v>
      </c>
      <c r="L17" s="60" t="e">
        <f>INDEX(future_9月工资!I:I,MATCH(D17,future_9月工资!D:D,0))</f>
        <v>#N/A</v>
      </c>
      <c r="M17" s="60">
        <f>INDEX(future_10月工资!J:J,MATCH(D17,future_10月工资!D:D,0))</f>
        <v>-10.25</v>
      </c>
      <c r="N17" s="60" t="e">
        <f>INDEX(future_9月工资!J:J,MATCH(D17,future_9月工资!D:D,0))</f>
        <v>#N/A</v>
      </c>
      <c r="O17" s="60">
        <f>INDEX(future_10月工资!K:K,MATCH(D17,future_10月工资!D:D,0))</f>
        <v>0</v>
      </c>
      <c r="P17" s="60" t="e">
        <f>INDEX(future_9月工资!K:K,MATCH(D17,future_9月工资!D:D,0))</f>
        <v>#N/A</v>
      </c>
      <c r="Q17" s="60">
        <f>INDEX(future_10月工资!L:L,MATCH(D17,future_10月工资!D:D,0))</f>
        <v>0</v>
      </c>
      <c r="R17" s="60">
        <v>512.49</v>
      </c>
      <c r="S17" s="60" t="e">
        <f>INDEX(future_9月工资!M:M,MATCH(D17,future_9月工资!D:D,0))</f>
        <v>#N/A</v>
      </c>
      <c r="T17" s="60">
        <v>512.49</v>
      </c>
      <c r="U17" s="60"/>
      <c r="V17" s="60">
        <f>INDEX(future_10月工资!O:O,MATCH(D17,future_10月工资!D:D,0))</f>
        <v>0</v>
      </c>
      <c r="W17" s="60" t="e">
        <f>INDEX(future_9月工资!O:O,MATCH(D17,future_9月工资!D:D,0))</f>
        <v>#N/A</v>
      </c>
      <c r="X17" s="60">
        <v>468.93</v>
      </c>
      <c r="Y17" s="60">
        <f t="shared" si="0"/>
        <v>468.93</v>
      </c>
      <c r="Z17" s="60">
        <v>175.26</v>
      </c>
      <c r="AA17" s="1" t="e">
        <f>INDEX(future_9月工资!Q:Q,MATCH(D17,future_9月工资!D:D,0))</f>
        <v>#N/A</v>
      </c>
      <c r="AB17" s="60">
        <v>208.57</v>
      </c>
      <c r="AC17" s="60">
        <f t="shared" si="1"/>
        <v>208.57</v>
      </c>
      <c r="AD17" s="60"/>
      <c r="AE17" s="60"/>
      <c r="AF17" s="60"/>
      <c r="AG17" s="60"/>
      <c r="AH17" s="60"/>
    </row>
    <row r="18" spans="1:34" x14ac:dyDescent="0.25">
      <c r="A18" s="1"/>
      <c r="B18" s="32">
        <v>12</v>
      </c>
      <c r="C18" s="1" t="s">
        <v>34</v>
      </c>
      <c r="D18" s="67" t="s">
        <v>35</v>
      </c>
      <c r="E18" s="15" t="str">
        <f>INDEX(future_10月工资!E:E,MATCH(D18,future_10月工资!D:D,0))</f>
        <v>MENSUAL</v>
      </c>
      <c r="F18" s="57">
        <f>INDEX(future_10月工资!F:F,MATCH(D18,future_10月工资!D:D,0))</f>
        <v>45221</v>
      </c>
      <c r="G18" s="61">
        <v>212.52</v>
      </c>
      <c r="H18" s="61"/>
      <c r="I18" s="60">
        <v>256.49</v>
      </c>
      <c r="J18" s="60" t="e">
        <f>INDEX(future_9月工资!H:H,MATCH(D18,future_9月工资!D:D,0))</f>
        <v>#N/A</v>
      </c>
      <c r="K18" s="60">
        <v>-13.7</v>
      </c>
      <c r="L18" s="60" t="e">
        <f>INDEX(future_9月工资!I:I,MATCH(D18,future_9月工资!D:D,0))</f>
        <v>#N/A</v>
      </c>
      <c r="M18" s="60"/>
      <c r="N18" s="60"/>
      <c r="O18" s="60">
        <f>INDEX(future_10月工资!K:K,MATCH(D18,future_10月工资!D:D,0))</f>
        <v>0</v>
      </c>
      <c r="P18" s="60" t="e">
        <f>INDEX(future_9月工资!K:K,MATCH(D18,future_9月工资!D:D,0))</f>
        <v>#N/A</v>
      </c>
      <c r="Q18" s="60">
        <f>INDEX(future_10月工资!L:L,MATCH(D18,future_10月工资!D:D,0))</f>
        <v>0</v>
      </c>
      <c r="R18" s="60">
        <v>186.34</v>
      </c>
      <c r="S18" s="60"/>
      <c r="T18" s="60">
        <v>186.34</v>
      </c>
      <c r="U18" s="60"/>
      <c r="V18" s="60">
        <f>INDEX(future_10月工资!O:O,MATCH(D18,future_10月工资!D:D,0))</f>
        <v>0</v>
      </c>
      <c r="W18" s="60" t="e">
        <f>INDEX(future_9月工资!O:O,MATCH(D18,future_9月工资!D:D,0))</f>
        <v>#N/A</v>
      </c>
      <c r="X18" s="60">
        <v>172.64</v>
      </c>
      <c r="Y18" s="60">
        <f t="shared" si="0"/>
        <v>172.64000000000001</v>
      </c>
      <c r="Z18" s="60">
        <v>70.150000000000006</v>
      </c>
      <c r="AA18" s="1"/>
      <c r="AB18" s="60">
        <v>83.85</v>
      </c>
      <c r="AC18" s="60">
        <f t="shared" si="1"/>
        <v>83.850000000000009</v>
      </c>
      <c r="AD18" s="60"/>
      <c r="AE18" s="60"/>
      <c r="AF18" s="60"/>
      <c r="AG18" s="60"/>
      <c r="AH18" s="60"/>
    </row>
    <row r="19" spans="1:34" x14ac:dyDescent="0.25">
      <c r="A19" s="1"/>
      <c r="B19" s="32">
        <v>23</v>
      </c>
      <c r="C19" s="1" t="s">
        <v>66</v>
      </c>
      <c r="D19" s="67" t="s">
        <v>67</v>
      </c>
      <c r="E19" s="15" t="str">
        <f>INDEX(future_10月工资!E:E,MATCH(D19,future_10月工资!D:D,0))</f>
        <v>MENSUAL</v>
      </c>
      <c r="F19" s="57">
        <f>INDEX(future_10月工资!F:F,MATCH(D19,future_10月工资!D:D,0))</f>
        <v>45230</v>
      </c>
      <c r="G19" s="60">
        <f>INDEX(future_10月工资!G:G,MATCH(D19,future_10月工资!D:D,0))</f>
        <v>698.84</v>
      </c>
      <c r="H19" s="60"/>
      <c r="I19" s="60">
        <f>INDEX(future_10月工资!H:H,MATCH(D19,future_10月工资!D:D,0))</f>
        <v>937.83</v>
      </c>
      <c r="J19" s="60"/>
      <c r="K19" s="60">
        <f>INDEX(future_10月工资!I:I,MATCH(D19,future_10月工资!D:D,0))</f>
        <v>-45.43</v>
      </c>
      <c r="L19" s="60"/>
      <c r="M19" s="60">
        <f>INDEX(future_10月工资!J:J,MATCH(D19,future_10月工资!D:D,0))</f>
        <v>-13.98</v>
      </c>
      <c r="N19" s="60"/>
      <c r="O19" s="60">
        <f>INDEX(future_10月工资!K:K,MATCH(D19,future_10月工资!D:D,0))</f>
        <v>0</v>
      </c>
      <c r="P19" s="60"/>
      <c r="Q19" s="60">
        <f>INDEX(future_10月工资!L:L,MATCH(D19,future_10月工资!D:D,0))</f>
        <v>0</v>
      </c>
      <c r="R19" s="60">
        <f>INDEX(future_10月工资!M:M,MATCH(D19,future_10月工资!D:D,0))</f>
        <v>698.84</v>
      </c>
      <c r="S19" s="60"/>
      <c r="T19" s="60">
        <f>INDEX(future_10月工资!N:N,MATCH(D19,future_10月工资!D:D,0))</f>
        <v>698.84</v>
      </c>
      <c r="U19" s="60"/>
      <c r="V19" s="60">
        <f>INDEX(future_10月工资!O:O,MATCH(D19,future_10月工资!D:D,0))</f>
        <v>0</v>
      </c>
      <c r="W19" s="60"/>
      <c r="X19" s="60">
        <f>INDEX(future_10月工资!P:P,MATCH(D19,future_10月工资!D:D,0))</f>
        <v>639.42999999999995</v>
      </c>
      <c r="Y19" s="60">
        <f t="shared" si="0"/>
        <v>639.43000000000006</v>
      </c>
      <c r="Z19" s="60">
        <f>INDEX(future_10月工资!Q:Q,MATCH(D19,future_10月工资!D:D,0))</f>
        <v>238.99</v>
      </c>
      <c r="AA19" s="1"/>
      <c r="AB19" s="60">
        <f>INDEX(future_10月工资!R:R,MATCH(D19,future_10月工资!D:D,0))</f>
        <v>284.42</v>
      </c>
      <c r="AC19" s="60">
        <f t="shared" si="1"/>
        <v>284.42</v>
      </c>
      <c r="AD19" s="60"/>
      <c r="AE19" s="60"/>
      <c r="AF19" s="60"/>
      <c r="AG19" s="60"/>
      <c r="AH19" s="60"/>
    </row>
    <row r="20" spans="1:34" x14ac:dyDescent="0.25">
      <c r="A20" s="1"/>
      <c r="B20" s="32">
        <v>18</v>
      </c>
      <c r="C20" s="1" t="s">
        <v>57</v>
      </c>
      <c r="D20" s="67" t="s">
        <v>58</v>
      </c>
      <c r="E20" s="15" t="str">
        <f>INDEX(future_10月工资!E:E,MATCH(D20,future_10月工资!D:D,0))</f>
        <v>MENSUAL</v>
      </c>
      <c r="F20" s="57">
        <f>INDEX(future_10月工资!F:F,MATCH(D20,future_10月工资!D:D,0))</f>
        <v>45230</v>
      </c>
      <c r="G20" s="60">
        <f>INDEX(future_10月工资!G:G,MATCH(D20,future_10月工资!D:D,0))</f>
        <v>1322.88</v>
      </c>
      <c r="H20" s="60" t="e">
        <f>INDEX(future_9月工资!G:G,MATCH(D20,future_9月工资!D:D,0))</f>
        <v>#N/A</v>
      </c>
      <c r="I20" s="60">
        <f>INDEX(future_10月工资!H:H,MATCH(D20,future_10月工资!D:D,0))</f>
        <v>1775.31</v>
      </c>
      <c r="J20" s="60" t="e">
        <f>INDEX(future_9月工资!H:H,MATCH(D20,future_9月工资!D:D,0))</f>
        <v>#N/A</v>
      </c>
      <c r="K20" s="60">
        <f>INDEX(future_10月工资!I:I,MATCH(D20,future_10月工资!D:D,0))</f>
        <v>-85.99</v>
      </c>
      <c r="L20" s="60" t="e">
        <f>INDEX(future_9月工资!I:I,MATCH(D20,future_9月工资!D:D,0))</f>
        <v>#N/A</v>
      </c>
      <c r="M20" s="60">
        <f>INDEX(future_10月工资!J:J,MATCH(D20,future_10月工资!D:D,0))</f>
        <v>-26.46</v>
      </c>
      <c r="N20" s="60" t="e">
        <f>INDEX(future_9月工资!J:J,MATCH(D20,future_9月工资!D:D,0))</f>
        <v>#N/A</v>
      </c>
      <c r="O20" s="60">
        <f>INDEX(future_10月工资!K:K,MATCH(D20,future_10月工资!D:D,0))</f>
        <v>0</v>
      </c>
      <c r="P20" s="60" t="e">
        <f>INDEX(future_9月工资!K:K,MATCH(D20,future_9月工资!D:D,0))</f>
        <v>#N/A</v>
      </c>
      <c r="Q20" s="60">
        <f>INDEX(future_10月工资!L:L,MATCH(D20,future_10月工资!D:D,0))</f>
        <v>0</v>
      </c>
      <c r="R20" s="60">
        <f>INDEX(future_10月工资!M:M,MATCH(D20,future_10月工资!D:D,0))</f>
        <v>1322.88</v>
      </c>
      <c r="S20" s="60" t="e">
        <f>INDEX(future_9月工资!M:M,MATCH(D20,future_9月工资!D:D,0))</f>
        <v>#N/A</v>
      </c>
      <c r="T20" s="60">
        <f>INDEX(future_10月工资!N:N,MATCH(D20,future_10月工资!D:D,0))</f>
        <v>1322.88</v>
      </c>
      <c r="U20" s="60"/>
      <c r="V20" s="60">
        <f>INDEX(future_10月工资!O:O,MATCH(D20,future_10月工资!D:D,0))</f>
        <v>0</v>
      </c>
      <c r="W20" s="60" t="e">
        <f>INDEX(future_9月工资!O:O,MATCH(D20,future_9月工资!D:D,0))</f>
        <v>#N/A</v>
      </c>
      <c r="X20" s="60">
        <f>INDEX(future_10月工资!P:P,MATCH(D20,future_10月工资!D:D,0))</f>
        <v>1210.43</v>
      </c>
      <c r="Y20" s="60">
        <f t="shared" si="0"/>
        <v>1210.43</v>
      </c>
      <c r="Z20" s="60">
        <f>INDEX(future_10月工资!Q:Q,MATCH(D20,future_10月工资!D:D,0))</f>
        <v>452.43</v>
      </c>
      <c r="AA20" s="1" t="e">
        <f>INDEX(future_9月工资!Q:Q,MATCH(D20,future_9月工资!D:D,0))</f>
        <v>#N/A</v>
      </c>
      <c r="AB20" s="60">
        <f>INDEX(future_10月工资!R:R,MATCH(D20,future_10月工资!D:D,0))</f>
        <v>538.41999999999996</v>
      </c>
      <c r="AC20" s="60">
        <f t="shared" si="1"/>
        <v>538.41999999999996</v>
      </c>
      <c r="AD20" s="60"/>
      <c r="AE20" s="60"/>
      <c r="AF20" s="60"/>
      <c r="AG20" s="60"/>
      <c r="AH20" s="60"/>
    </row>
    <row r="21" spans="1:34" x14ac:dyDescent="0.25">
      <c r="A21" s="11"/>
      <c r="B21" s="12"/>
      <c r="C21" s="1"/>
      <c r="D21" s="60"/>
      <c r="E21" s="60"/>
      <c r="F21" s="62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1"/>
      <c r="AB21" s="60"/>
      <c r="AC21" s="60"/>
      <c r="AD21" s="60"/>
      <c r="AE21" s="60"/>
      <c r="AF21" s="60"/>
      <c r="AG21" s="60"/>
      <c r="AH21" s="60"/>
    </row>
    <row r="22" spans="1:34" x14ac:dyDescent="0.25">
      <c r="A22" s="11"/>
      <c r="B22" s="12"/>
      <c r="C22" s="1"/>
      <c r="D22" s="60"/>
      <c r="E22" s="60"/>
      <c r="F22" s="62"/>
      <c r="G22" s="60"/>
      <c r="H22" s="60"/>
      <c r="I22" s="60"/>
      <c r="J22" s="60"/>
      <c r="K22" s="60">
        <f>K10/G10</f>
        <v>-6.5002116594097714E-2</v>
      </c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1"/>
      <c r="AB22" s="60"/>
      <c r="AC22" s="60"/>
      <c r="AD22" s="60"/>
      <c r="AE22" s="60"/>
      <c r="AF22" s="60"/>
      <c r="AG22" s="60"/>
      <c r="AH22" s="60"/>
    </row>
    <row r="23" spans="1:34" x14ac:dyDescent="0.25">
      <c r="A23" s="11"/>
      <c r="B23" s="12"/>
      <c r="C23" s="1"/>
      <c r="D23" s="60"/>
      <c r="E23" s="60"/>
      <c r="F23" s="62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1"/>
      <c r="AB23" s="60"/>
      <c r="AC23" s="60"/>
      <c r="AD23" s="60"/>
      <c r="AE23" s="60"/>
      <c r="AF23" s="60"/>
      <c r="AG23" s="60"/>
      <c r="AH23" s="60"/>
    </row>
    <row r="24" spans="1:34" x14ac:dyDescent="0.25">
      <c r="A24" s="11"/>
      <c r="B24" s="63"/>
      <c r="C24" s="63"/>
      <c r="D24" s="64"/>
      <c r="E24" s="64"/>
      <c r="F24" s="65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3">
        <f>SUMIFS(future_9月工资!Q:Q,future_9月工资!B:B,B24)</f>
        <v>0</v>
      </c>
      <c r="AB24" s="64"/>
      <c r="AC24" s="64"/>
      <c r="AD24" s="64"/>
      <c r="AE24" s="64"/>
      <c r="AF24" s="64"/>
      <c r="AG24" s="64"/>
      <c r="AH24" s="64"/>
    </row>
    <row r="25" spans="1:34" x14ac:dyDescent="0.25">
      <c r="A25" s="11" t="s">
        <v>36</v>
      </c>
      <c r="B25" s="1"/>
      <c r="C25" s="1"/>
      <c r="D25" s="60"/>
      <c r="E25" s="60"/>
      <c r="F25" s="62"/>
      <c r="G25" s="60">
        <f>SUM(G9:G24)</f>
        <v>11382.850000000002</v>
      </c>
      <c r="H25" s="60"/>
      <c r="I25" s="60">
        <f t="shared" ref="I25:X25" si="2">SUM(I9:I24)</f>
        <v>16274.640000000001</v>
      </c>
      <c r="J25" s="60"/>
      <c r="K25" s="60">
        <f t="shared" si="2"/>
        <v>-737.33500211659396</v>
      </c>
      <c r="L25" s="60"/>
      <c r="M25" s="60">
        <f t="shared" si="2"/>
        <v>-147.38</v>
      </c>
      <c r="N25" s="60"/>
      <c r="O25" s="60">
        <f t="shared" si="2"/>
        <v>-187.29</v>
      </c>
      <c r="P25" s="60"/>
      <c r="Q25" s="60">
        <f t="shared" si="2"/>
        <v>0</v>
      </c>
      <c r="R25" s="60">
        <f t="shared" si="2"/>
        <v>12443.96</v>
      </c>
      <c r="S25" s="60"/>
      <c r="T25" s="60">
        <f t="shared" si="2"/>
        <v>12256.670000000002</v>
      </c>
      <c r="U25" s="60"/>
      <c r="V25" s="60">
        <f t="shared" si="2"/>
        <v>187.29</v>
      </c>
      <c r="W25" s="60"/>
      <c r="X25" s="60">
        <f t="shared" si="2"/>
        <v>11372.02</v>
      </c>
      <c r="Y25" s="60"/>
      <c r="Z25" s="60">
        <f>SUM(Z9:Z24)</f>
        <v>3830.6800000000007</v>
      </c>
      <c r="AA25" s="1">
        <f>SUMIFS(future_9月工资!Q:Q,future_9月工资!B:B,B25)</f>
        <v>0</v>
      </c>
      <c r="AB25" s="60">
        <f>SUM(AB9:AB24)</f>
        <v>4567.95</v>
      </c>
      <c r="AC25" s="60"/>
      <c r="AD25" s="60">
        <f>SUM(AD9:AD24)</f>
        <v>0</v>
      </c>
      <c r="AE25" s="60">
        <f>SUM(AE9:AE24)</f>
        <v>0</v>
      </c>
      <c r="AF25" s="60">
        <f>SUM(AF9:AF24)</f>
        <v>0</v>
      </c>
      <c r="AG25" s="60">
        <f>SUM(AG9:AG24)</f>
        <v>0</v>
      </c>
      <c r="AH25" s="60">
        <f>SUM(AH9:AH24)</f>
        <v>0</v>
      </c>
    </row>
    <row r="26" spans="1:34" ht="14.4" thickBot="1" x14ac:dyDescent="0.3">
      <c r="A26" s="18" t="s">
        <v>37</v>
      </c>
      <c r="B26" s="1"/>
      <c r="C26" s="1"/>
      <c r="D26" s="60"/>
      <c r="E26" s="60"/>
      <c r="F26" s="62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1">
        <f>SUMIFS(future_9月工资!Q:Q,future_9月工资!B:B,B26)</f>
        <v>0</v>
      </c>
      <c r="AB26" s="60"/>
      <c r="AC26" s="60"/>
      <c r="AD26" s="60"/>
      <c r="AE26" s="60"/>
      <c r="AF26" s="60"/>
      <c r="AG26" s="60"/>
      <c r="AH26" s="60"/>
    </row>
    <row r="27" spans="1:34" ht="14.4" thickTop="1" x14ac:dyDescent="0.25"/>
    <row r="28" spans="1:34" x14ac:dyDescent="0.25">
      <c r="I28" s="25">
        <f>I14-G14</f>
        <v>436.55999999999995</v>
      </c>
      <c r="J28" s="25"/>
    </row>
    <row r="29" spans="1:34" x14ac:dyDescent="0.25">
      <c r="I29" s="25">
        <f>-K14+Z14</f>
        <v>521.88</v>
      </c>
      <c r="J29" s="25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future_9月工资</vt:lpstr>
      <vt:lpstr>future_10月工资</vt:lpstr>
      <vt:lpstr>银行工资核对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hu biao</cp:lastModifiedBy>
  <dcterms:created xsi:type="dcterms:W3CDTF">2015-06-05T18:19:34Z</dcterms:created>
  <dcterms:modified xsi:type="dcterms:W3CDTF">2023-11-02T18:04:48Z</dcterms:modified>
</cp:coreProperties>
</file>