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21 佣金计算\002 郑奔JIM\"/>
    </mc:Choice>
  </mc:AlternateContent>
  <xr:revisionPtr revIDLastSave="0" documentId="13_ncr:1_{752F7549-67F3-4C1A-B1F3-A61CC1B15446}" xr6:coauthVersionLast="47" xr6:coauthVersionMax="47" xr10:uidLastSave="{00000000-0000-0000-0000-000000000000}"/>
  <bookViews>
    <workbookView xWindow="-28920" yWindow="-120" windowWidth="29040" windowHeight="15720" firstSheet="1" activeTab="5" xr2:uid="{00000000-000D-0000-FFFF-FFFF00000000}"/>
  </bookViews>
  <sheets>
    <sheet name="应收账款明细表20230101_20230823" sheetId="1" r:id="rId1"/>
    <sheet name="发票信息查询20230101_20230823" sheetId="2" r:id="rId2"/>
    <sheet name="业务员业绩汇总20230101_20230823" sheetId="5" r:id="rId3"/>
    <sheet name="未收款逾期" sheetId="3" r:id="rId4"/>
    <sheet name="收款逾期" sheetId="4" r:id="rId5"/>
    <sheet name="客户统计" sheetId="6" r:id="rId6"/>
    <sheet name="个人往来_流水" sheetId="8" r:id="rId7"/>
    <sheet name="佣金计算规则" sheetId="7" r:id="rId8"/>
  </sheets>
  <definedNames>
    <definedName name="_xlnm._FilterDatabase" localSheetId="1" hidden="1">发票信息查询20230101_20230823!$A$1:$AQ$1</definedName>
    <definedName name="_xlnm._FilterDatabase" localSheetId="4" hidden="1">收款逾期!$A$1:$I$1</definedName>
    <definedName name="_xlnm._FilterDatabase" localSheetId="2" hidden="1">业务员业绩汇总20230101_20230823!$A$1:$AG$174</definedName>
    <definedName name="_xlnm._FilterDatabase" localSheetId="0" hidden="1">应收账款明细表20230101_20230823!$A$1:$AA$148</definedName>
    <definedName name="个人往来项目">佣金计算规则!$I$2:$I$5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9" i="6"/>
  <c r="L10" i="6"/>
  <c r="L11" i="6"/>
  <c r="L12" i="6"/>
  <c r="L13" i="6"/>
  <c r="L2" i="6"/>
  <c r="L3" i="6"/>
  <c r="J13" i="6"/>
  <c r="J12" i="6"/>
  <c r="J11" i="6"/>
  <c r="J10" i="6"/>
  <c r="J9" i="6"/>
  <c r="J8" i="6"/>
  <c r="J7" i="6"/>
  <c r="J6" i="6"/>
  <c r="J5" i="6"/>
  <c r="J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J3" i="6"/>
  <c r="I3" i="6"/>
  <c r="H3" i="6"/>
  <c r="J2" i="6"/>
  <c r="I2" i="6"/>
  <c r="H2" i="6"/>
  <c r="F2" i="8" l="1"/>
  <c r="F3" i="8" s="1"/>
  <c r="F4" i="8" s="1"/>
  <c r="F5" i="8" s="1"/>
  <c r="F6" i="8" s="1"/>
  <c r="F7" i="8" s="1"/>
  <c r="F8" i="8" s="1"/>
  <c r="F9" i="8" s="1"/>
  <c r="F10" i="8" s="1"/>
  <c r="E2" i="6"/>
  <c r="D2" i="6"/>
  <c r="C2" i="6"/>
  <c r="B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2" i="4"/>
  <c r="B2" i="4"/>
  <c r="E2" i="4"/>
  <c r="F2" i="4"/>
  <c r="H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J2" i="3"/>
  <c r="I2" i="3"/>
  <c r="H2" i="3"/>
  <c r="G2" i="3"/>
  <c r="F2" i="3"/>
  <c r="E2" i="3"/>
  <c r="D2" i="3"/>
  <c r="C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2" i="1"/>
</calcChain>
</file>

<file path=xl/sharedStrings.xml><?xml version="1.0" encoding="utf-8"?>
<sst xmlns="http://schemas.openxmlformats.org/spreadsheetml/2006/main" count="8983" uniqueCount="645">
  <si>
    <t>客户商编码</t>
  </si>
  <si>
    <t>客户商</t>
  </si>
  <si>
    <t>单据类型</t>
  </si>
  <si>
    <t>单据类别</t>
  </si>
  <si>
    <t>单据号</t>
  </si>
  <si>
    <t>首单</t>
  </si>
  <si>
    <t xml:space="preserve">发票号    </t>
  </si>
  <si>
    <t>日期</t>
  </si>
  <si>
    <t>销售金额</t>
  </si>
  <si>
    <t>收款金额</t>
  </si>
  <si>
    <t>收款方式</t>
  </si>
  <si>
    <t>代收方式</t>
  </si>
  <si>
    <t>预计收款日期</t>
  </si>
  <si>
    <t>折扣金额</t>
  </si>
  <si>
    <t>累计余额</t>
  </si>
  <si>
    <t>币种</t>
  </si>
  <si>
    <t>本币销售金额</t>
  </si>
  <si>
    <t>本币收款金额</t>
  </si>
  <si>
    <t>本币折扣金额</t>
  </si>
  <si>
    <t>本币累计余额</t>
  </si>
  <si>
    <t>业务员</t>
  </si>
  <si>
    <t>业务员组</t>
  </si>
  <si>
    <t>运输编码</t>
  </si>
  <si>
    <t xml:space="preserve">运输公司      </t>
  </si>
  <si>
    <t>部门编码</t>
  </si>
  <si>
    <t>部门名称</t>
  </si>
  <si>
    <t>X8053957R</t>
  </si>
  <si>
    <t>郑奔（开发客户专用）</t>
  </si>
  <si>
    <t>销售出库单</t>
  </si>
  <si>
    <t>前台销售单</t>
  </si>
  <si>
    <t>GXSD202301090016</t>
  </si>
  <si>
    <t/>
  </si>
  <si>
    <t>AFTS23/0000013</t>
  </si>
  <si>
    <t>现金</t>
  </si>
  <si>
    <t>EUR</t>
  </si>
  <si>
    <t>JIM</t>
  </si>
  <si>
    <t>001</t>
  </si>
  <si>
    <t>自提</t>
  </si>
  <si>
    <t>11</t>
  </si>
  <si>
    <t>百货一部/Depar General merchandise -1</t>
  </si>
  <si>
    <t>B06939961</t>
  </si>
  <si>
    <t>YUHENG AVILA S.L</t>
  </si>
  <si>
    <t>GXSD202302070010</t>
  </si>
  <si>
    <t>FTS23/0000166</t>
  </si>
  <si>
    <t>银行</t>
  </si>
  <si>
    <t>SEUR-FUTURE</t>
  </si>
  <si>
    <t>B88250758</t>
  </si>
  <si>
    <t>JIA SHUN HE XIANG S.L</t>
  </si>
  <si>
    <t>GXSD202302080002</t>
  </si>
  <si>
    <t>FTS23/0000171</t>
  </si>
  <si>
    <t>收款单</t>
  </si>
  <si>
    <t>SKDJ000009831</t>
  </si>
  <si>
    <t>X5118595Z</t>
  </si>
  <si>
    <t xml:space="preserve">LIN XIUMEI </t>
  </si>
  <si>
    <t>GXSD202302090002</t>
  </si>
  <si>
    <t>FTS23/0000176</t>
  </si>
  <si>
    <t>其他代收</t>
  </si>
  <si>
    <t>B47677075</t>
  </si>
  <si>
    <t>GRAN LAGUNA 2011 S.L</t>
  </si>
  <si>
    <t>GXSD202302080021</t>
  </si>
  <si>
    <t>FTS23/0000179</t>
  </si>
  <si>
    <t>代收支票</t>
  </si>
  <si>
    <t>业务员代收</t>
  </si>
  <si>
    <t>E44647535</t>
  </si>
  <si>
    <t>JUNLI YE</t>
  </si>
  <si>
    <t>GXSD202302080020</t>
  </si>
  <si>
    <t>AFTS23/0000100</t>
  </si>
  <si>
    <t>销售退货单</t>
  </si>
  <si>
    <t>商品销售退单2.引用验收单</t>
  </si>
  <si>
    <t>GXTH202302100008</t>
  </si>
  <si>
    <t>AFTS23/0000105</t>
  </si>
  <si>
    <t>GXTH202302100010</t>
  </si>
  <si>
    <t>FTS23/0000195</t>
  </si>
  <si>
    <t>GXTH202302100009</t>
  </si>
  <si>
    <t>UE23/0000259</t>
  </si>
  <si>
    <t>B47632096</t>
  </si>
  <si>
    <t>WAN SHI LI S.L</t>
  </si>
  <si>
    <t>GXSD202302090017</t>
  </si>
  <si>
    <t>FTS23/0000204</t>
  </si>
  <si>
    <t>GXTH202302130001</t>
  </si>
  <si>
    <t>AFTS23/0000106</t>
  </si>
  <si>
    <t>GXTH202302100007</t>
  </si>
  <si>
    <t>AUE23/0000271</t>
  </si>
  <si>
    <t>SKDJ000009895</t>
  </si>
  <si>
    <t>SKDJ000009927</t>
  </si>
  <si>
    <t>SKDJ000009985</t>
  </si>
  <si>
    <t>B47710629</t>
  </si>
  <si>
    <t>GRAN VALLADOLID  S.L</t>
  </si>
  <si>
    <t>GXSD202303220045</t>
  </si>
  <si>
    <t>FTS23/0000514</t>
  </si>
  <si>
    <t>GXSD202303220044</t>
  </si>
  <si>
    <t>FTS23/0000490</t>
  </si>
  <si>
    <t>B40272692</t>
  </si>
  <si>
    <t>HIPER ORIENTAL 2018 S.L</t>
  </si>
  <si>
    <t>GXSD202303210033</t>
  </si>
  <si>
    <t>FTS23/0000487</t>
  </si>
  <si>
    <t>B09848680</t>
  </si>
  <si>
    <t>MEGABAZAR ARROYO S.L</t>
  </si>
  <si>
    <t>GXSD202303220051</t>
  </si>
  <si>
    <t>AFTS23/0000190</t>
  </si>
  <si>
    <t>GXSD202303230003</t>
  </si>
  <si>
    <t>FTS23/0000522</t>
  </si>
  <si>
    <t>GXSD202303220041</t>
  </si>
  <si>
    <t>FTS23/0000519</t>
  </si>
  <si>
    <t>Y2720129W</t>
  </si>
  <si>
    <t>DONGDONG SHAN</t>
  </si>
  <si>
    <t>SKDJ000010575</t>
  </si>
  <si>
    <t>GXTH202303270004</t>
  </si>
  <si>
    <t>FTS23/0000543</t>
  </si>
  <si>
    <t>特殊销售单</t>
  </si>
  <si>
    <t>GXSD202303270062</t>
  </si>
  <si>
    <t>FTS23/0000550</t>
  </si>
  <si>
    <t>GXSD202303270061</t>
  </si>
  <si>
    <t>UE23/0000608</t>
  </si>
  <si>
    <t>GXSD202303270060</t>
  </si>
  <si>
    <t>FTS23/0000549</t>
  </si>
  <si>
    <t>GXSD202303270059</t>
  </si>
  <si>
    <t>AUE23/0000709</t>
  </si>
  <si>
    <t>GXSD202303270014</t>
  </si>
  <si>
    <t>AFTS23/0000197</t>
  </si>
  <si>
    <t>GXSD202303270032</t>
  </si>
  <si>
    <t>FTS23/0000565</t>
  </si>
  <si>
    <t>GXSD202303270018</t>
  </si>
  <si>
    <t>FTS23/0000556</t>
  </si>
  <si>
    <t>GXSD202303270016</t>
  </si>
  <si>
    <t>FTS23/0000553</t>
  </si>
  <si>
    <t>GXTH202303280027</t>
  </si>
  <si>
    <t>FTS23/0000581</t>
  </si>
  <si>
    <t>GXTH202303280026</t>
  </si>
  <si>
    <t>UE23/0000629</t>
  </si>
  <si>
    <t>GXTH202303280025</t>
  </si>
  <si>
    <t>AFTS23/0000205</t>
  </si>
  <si>
    <t>GXTH202303280024</t>
  </si>
  <si>
    <t>AUE23/0000728</t>
  </si>
  <si>
    <t>GXTH202303280023</t>
  </si>
  <si>
    <t>AFTS23/0000204</t>
  </si>
  <si>
    <t>SKDJ000010620</t>
  </si>
  <si>
    <t>SKDJ000010609</t>
  </si>
  <si>
    <t>SKDJ000010606</t>
  </si>
  <si>
    <t>X2584772D</t>
  </si>
  <si>
    <t>QIBIAO HUANG</t>
  </si>
  <si>
    <t>SKDJ000010691</t>
  </si>
  <si>
    <t>SKDJ000010690</t>
  </si>
  <si>
    <t>GXSD202303290040</t>
  </si>
  <si>
    <t>FTS23/0000623</t>
  </si>
  <si>
    <t>SKDJ000010754</t>
  </si>
  <si>
    <t>B47799630</t>
  </si>
  <si>
    <t>GRAN BAZAR FAMILIA S.L</t>
  </si>
  <si>
    <t>GXSD202304030032</t>
  </si>
  <si>
    <t>FTS23/0000679</t>
  </si>
  <si>
    <t>SKDJ000010805</t>
  </si>
  <si>
    <t>X8880888J</t>
  </si>
  <si>
    <t>KUNFENG CHEN</t>
  </si>
  <si>
    <t>GXSD202304100015</t>
  </si>
  <si>
    <t>FTS23/0000700</t>
  </si>
  <si>
    <t>SKDJ000010928</t>
  </si>
  <si>
    <t>SKDJ000010968</t>
  </si>
  <si>
    <t>B40257321</t>
  </si>
  <si>
    <t>HIPERSEGOVIA CASA S.L</t>
  </si>
  <si>
    <t>GXSD202304180018</t>
  </si>
  <si>
    <t>FTS23/0000755</t>
  </si>
  <si>
    <t>GXSD202304190002</t>
  </si>
  <si>
    <t>FTS23/0000774</t>
  </si>
  <si>
    <t>GXSD202304200007</t>
  </si>
  <si>
    <t>FTS23/0000780</t>
  </si>
  <si>
    <t>GXSD202304190020</t>
  </si>
  <si>
    <t>FTS23/0000779</t>
  </si>
  <si>
    <t>GXSD202304190021</t>
  </si>
  <si>
    <t>FTS23/0000776</t>
  </si>
  <si>
    <t>GXSD202304190015</t>
  </si>
  <si>
    <t>AFTS23/0000291</t>
  </si>
  <si>
    <t>SKDJ000011007</t>
  </si>
  <si>
    <t>GXTH202304210001</t>
  </si>
  <si>
    <t>AFTS23/0000298</t>
  </si>
  <si>
    <t>B88156856</t>
  </si>
  <si>
    <t>GRAN MEDINA S.L</t>
  </si>
  <si>
    <t>GXSD202304210011</t>
  </si>
  <si>
    <t>FTS23/0000797</t>
  </si>
  <si>
    <t>GXSD202304210013</t>
  </si>
  <si>
    <t>AFTS23/0000297</t>
  </si>
  <si>
    <t>SKDJ000011023</t>
  </si>
  <si>
    <t>GXSD202305040004</t>
  </si>
  <si>
    <t>FTS23/0000869</t>
  </si>
  <si>
    <t>CBL FT(MADRID) D</t>
  </si>
  <si>
    <t>SKDJ000011345</t>
  </si>
  <si>
    <t>GXSD202305150004</t>
  </si>
  <si>
    <t>AFTS23/0000378</t>
  </si>
  <si>
    <t>SKDJ000011447</t>
  </si>
  <si>
    <t>GXSD202305180001</t>
  </si>
  <si>
    <t>FTS23/0000968</t>
  </si>
  <si>
    <t>GXSD202305180003</t>
  </si>
  <si>
    <t>FTS23/0000967</t>
  </si>
  <si>
    <t>GXSD202305180004</t>
  </si>
  <si>
    <t>FTS23/0000965</t>
  </si>
  <si>
    <t>SKDJ000011467</t>
  </si>
  <si>
    <t>SKDJ000011489</t>
  </si>
  <si>
    <t>GXSD202305190002</t>
  </si>
  <si>
    <t>FTS23/0000989</t>
  </si>
  <si>
    <t>GXTH202305220013</t>
  </si>
  <si>
    <t>FTS23/0000992</t>
  </si>
  <si>
    <t>GXTH202305220004</t>
  </si>
  <si>
    <t>AFTS23/0000430</t>
  </si>
  <si>
    <t>GXTH202305220005</t>
  </si>
  <si>
    <t>FTS23/0000987</t>
  </si>
  <si>
    <t>GXTH202305220002</t>
  </si>
  <si>
    <t>FTS23/0000983</t>
  </si>
  <si>
    <t>GXTH202305220001</t>
  </si>
  <si>
    <t>AFTS23/0000427</t>
  </si>
  <si>
    <t>SKDJ000011526</t>
  </si>
  <si>
    <t>GXTH202305220012</t>
  </si>
  <si>
    <t>AUE23/0001173</t>
  </si>
  <si>
    <t>GXSD202305220038</t>
  </si>
  <si>
    <t>FTS23/0001024</t>
  </si>
  <si>
    <t>GXSD202305220037</t>
  </si>
  <si>
    <t>FTS23/0001022</t>
  </si>
  <si>
    <t>SKDJ000011577</t>
  </si>
  <si>
    <t>SKDJ000011620</t>
  </si>
  <si>
    <t>SKDJ000011663</t>
  </si>
  <si>
    <t>B13612726</t>
  </si>
  <si>
    <t>DONG FANG MULTICENTRO 2018 S.L</t>
  </si>
  <si>
    <t>GXSD202306020002</t>
  </si>
  <si>
    <t>FTS23/0001123</t>
  </si>
  <si>
    <t>SKDJ000011740</t>
  </si>
  <si>
    <t>SKDJ000011794</t>
  </si>
  <si>
    <t>GXSD202306120001</t>
  </si>
  <si>
    <t>FTS23/0001166</t>
  </si>
  <si>
    <t>SKDJ000011831</t>
  </si>
  <si>
    <t>GXSD202306120020</t>
  </si>
  <si>
    <t>AFTS23/0000567</t>
  </si>
  <si>
    <t>SKDJ000011852</t>
  </si>
  <si>
    <t>B85783561</t>
  </si>
  <si>
    <t>HIPER ASIA SAGRA S.L</t>
  </si>
  <si>
    <t>GXSD202306160006</t>
  </si>
  <si>
    <t>FTS23/0001209</t>
  </si>
  <si>
    <t>B83063016</t>
  </si>
  <si>
    <t>TRES ARMONIAS,S.L.</t>
  </si>
  <si>
    <t>GXSD202306190044</t>
  </si>
  <si>
    <t>AFTS23/0000624</t>
  </si>
  <si>
    <t>GXSD202306230001</t>
  </si>
  <si>
    <t>FTS23/0001266</t>
  </si>
  <si>
    <t>SKDJ000012020</t>
  </si>
  <si>
    <t>GXSD202307030005</t>
  </si>
  <si>
    <t>AFTS23/0000713</t>
  </si>
  <si>
    <t>GXSD202307060001</t>
  </si>
  <si>
    <t>FTS23/0001384</t>
  </si>
  <si>
    <t>GXSD202307050010</t>
  </si>
  <si>
    <t>FTS23/0001383</t>
  </si>
  <si>
    <t>SKDJ000012139</t>
  </si>
  <si>
    <t>GXTH202307070001</t>
  </si>
  <si>
    <t>FTS23/0001394</t>
  </si>
  <si>
    <t>GXSD202307070011</t>
  </si>
  <si>
    <t>FTS23/0001404</t>
  </si>
  <si>
    <t>GXSD202307070002</t>
  </si>
  <si>
    <t>FTS23/0001398</t>
  </si>
  <si>
    <t>GXSD202307060027</t>
  </si>
  <si>
    <t>FTS23/0001395</t>
  </si>
  <si>
    <t>SKDJ000012182</t>
  </si>
  <si>
    <t>SKDJ000012160</t>
  </si>
  <si>
    <t>SKDJ000012159</t>
  </si>
  <si>
    <t>GXTH202307100006</t>
  </si>
  <si>
    <t>AFTS23/0000740</t>
  </si>
  <si>
    <t>GXSD202307130008</t>
  </si>
  <si>
    <t>AFTS23/0000759</t>
  </si>
  <si>
    <t>GXTH202307210001</t>
  </si>
  <si>
    <t>FTS23/0001507</t>
  </si>
  <si>
    <t>B13879051</t>
  </si>
  <si>
    <t>BAZAR LEGANES CENTRAL S.L</t>
  </si>
  <si>
    <t>GXSD202307210013</t>
  </si>
  <si>
    <t>AFTS23/0000825</t>
  </si>
  <si>
    <t>GXSD202307210012</t>
  </si>
  <si>
    <t>AFTS23/0000823</t>
  </si>
  <si>
    <t>GXSD202307210014</t>
  </si>
  <si>
    <t>AFTS23/0000822</t>
  </si>
  <si>
    <t>GXSD202307210010</t>
  </si>
  <si>
    <t>AFTS23/0000821</t>
  </si>
  <si>
    <t>GXSD202307210015</t>
  </si>
  <si>
    <t>AFTS23/0000820</t>
  </si>
  <si>
    <t>GXSD202307210011</t>
  </si>
  <si>
    <t>AFTS23/0000819</t>
  </si>
  <si>
    <t>GXSD202307210008</t>
  </si>
  <si>
    <t>FTS23/0001529</t>
  </si>
  <si>
    <t>GXSD202307240047</t>
  </si>
  <si>
    <t>AFTS23/0000839</t>
  </si>
  <si>
    <t>SKDJ000012400</t>
  </si>
  <si>
    <t>GXTH202307270003</t>
  </si>
  <si>
    <t>FTS23/0001575</t>
  </si>
  <si>
    <t>SKDJ000012425</t>
  </si>
  <si>
    <t>SKDJ000012416</t>
  </si>
  <si>
    <t>其他抵扣</t>
  </si>
  <si>
    <t>GXSD202307270029</t>
  </si>
  <si>
    <t>FTS23/0001604</t>
  </si>
  <si>
    <t>SKDJ000012514</t>
  </si>
  <si>
    <t>B87461059</t>
  </si>
  <si>
    <t>DISON LICENCIAS S.L 老辉利</t>
  </si>
  <si>
    <t>GXSD202308030015</t>
  </si>
  <si>
    <t>AFTS23/0001006</t>
  </si>
  <si>
    <t>GXSD202308030016</t>
  </si>
  <si>
    <t>FTS23/0001666</t>
  </si>
  <si>
    <t>SKDJ000012547</t>
  </si>
  <si>
    <t>GXSD202308070003</t>
  </si>
  <si>
    <t>FTS23/0001679</t>
  </si>
  <si>
    <t>SKDJ000012567</t>
  </si>
  <si>
    <t>SKDJ000012597</t>
  </si>
  <si>
    <t>商品销售退单.特殊销退单</t>
  </si>
  <si>
    <t>GXTH202308110007</t>
  </si>
  <si>
    <t>FTS23/0001716</t>
  </si>
  <si>
    <t>GXSD202308140010</t>
  </si>
  <si>
    <t>AFTS23/0001045</t>
  </si>
  <si>
    <t>SKDJ000012657</t>
  </si>
  <si>
    <t>SKDJ000012656</t>
  </si>
  <si>
    <t>SKDJ000012671</t>
  </si>
  <si>
    <t>SKDJ000012670</t>
  </si>
  <si>
    <t>GXSD202308170014</t>
  </si>
  <si>
    <t>FTS23/0001781</t>
  </si>
  <si>
    <t>GXSD202308170012</t>
  </si>
  <si>
    <t>FTS23/0001780</t>
  </si>
  <si>
    <t>GXSD202308170015</t>
  </si>
  <si>
    <t>FTS23/0001779</t>
  </si>
  <si>
    <t>GXSD202308170013</t>
  </si>
  <si>
    <t>FTS23/0001770</t>
  </si>
  <si>
    <t>GXTH202308210005</t>
  </si>
  <si>
    <t>FTS23/0001785</t>
  </si>
  <si>
    <t>GXTH202308210004</t>
  </si>
  <si>
    <t>AFTS23/0001069</t>
  </si>
  <si>
    <t>GXTH202308210003</t>
  </si>
  <si>
    <t>FTS23/0001784</t>
  </si>
  <si>
    <t>GXTH202308210006</t>
  </si>
  <si>
    <t>FTS23/0001778</t>
  </si>
  <si>
    <t>GXTH202308210002</t>
  </si>
  <si>
    <t>AFTS23/0001066</t>
  </si>
  <si>
    <t>GXTH202308210001</t>
  </si>
  <si>
    <t>FTS23/0001772</t>
  </si>
  <si>
    <t>GXSD202308210025</t>
  </si>
  <si>
    <t>FTS23/0001806</t>
  </si>
  <si>
    <t>B09808866</t>
  </si>
  <si>
    <t>ESPACIO ADI CASA SL</t>
  </si>
  <si>
    <t>GXSD202308220002</t>
  </si>
  <si>
    <t>FTS23/0001803</t>
  </si>
  <si>
    <t>GXSD202308180018</t>
  </si>
  <si>
    <t>FTS23/0001799</t>
  </si>
  <si>
    <t>GXSD202308220009</t>
  </si>
  <si>
    <t>FTS23/0001796</t>
  </si>
  <si>
    <t>部门</t>
  </si>
  <si>
    <t>地区</t>
  </si>
  <si>
    <t>客户编码</t>
  </si>
  <si>
    <t>客户名称</t>
  </si>
  <si>
    <t xml:space="preserve">合计金额  </t>
  </si>
  <si>
    <t>己收金额</t>
  </si>
  <si>
    <t>未收金额</t>
  </si>
  <si>
    <t>电脑单号</t>
  </si>
  <si>
    <t>负责人</t>
  </si>
  <si>
    <t>发票国家</t>
  </si>
  <si>
    <t>发票城市</t>
  </si>
  <si>
    <t>联系地址</t>
  </si>
  <si>
    <t>结算方式</t>
  </si>
  <si>
    <t>原增值税帐户</t>
  </si>
  <si>
    <t>原增值税号</t>
  </si>
  <si>
    <t>单据金额</t>
  </si>
  <si>
    <t xml:space="preserve">税额            </t>
  </si>
  <si>
    <t>附加税额</t>
  </si>
  <si>
    <t>运费</t>
  </si>
  <si>
    <t>汇率</t>
  </si>
  <si>
    <t>本币金额(不含税)</t>
  </si>
  <si>
    <t>本币合计金额</t>
  </si>
  <si>
    <t>买家留言</t>
  </si>
  <si>
    <t>发票备注</t>
  </si>
  <si>
    <t>单据重量</t>
  </si>
  <si>
    <t>内部留言</t>
  </si>
  <si>
    <t>订单日期</t>
  </si>
  <si>
    <t>网销订单号</t>
  </si>
  <si>
    <t>网销</t>
  </si>
  <si>
    <t>源发票号</t>
  </si>
  <si>
    <t>源发票日期</t>
  </si>
  <si>
    <t>纳税国</t>
  </si>
  <si>
    <t>发货国</t>
  </si>
  <si>
    <t>客户类型</t>
  </si>
  <si>
    <t>客户国家</t>
  </si>
  <si>
    <t>21%不含税金额</t>
  </si>
  <si>
    <t>21%增值税额</t>
  </si>
  <si>
    <t>5.2%附加税额</t>
  </si>
  <si>
    <t>COMUNIDAD MADRID</t>
  </si>
  <si>
    <t>SPAIN</t>
  </si>
  <si>
    <t>PARLA</t>
  </si>
  <si>
    <t>CALLE LONDRES 44</t>
  </si>
  <si>
    <t>业务样品单/ 客档改 郑奔</t>
  </si>
  <si>
    <t>ES</t>
  </si>
  <si>
    <t>GXSP</t>
  </si>
  <si>
    <t>VALLADOLID</t>
  </si>
  <si>
    <t>PASEO DEL CAUCE 45</t>
  </si>
  <si>
    <t>需要改下cif号码    x4870971p改成e44647535   有退货 不AA 欠款3个月 业务员收现金 折扣10%</t>
  </si>
  <si>
    <t>LAGUNA DE DUERO</t>
  </si>
  <si>
    <t>AVDA MADRID N11</t>
  </si>
  <si>
    <t>业务员拿回来的退货</t>
  </si>
  <si>
    <t>;（Approval Pass）</t>
  </si>
  <si>
    <t>AFTS22/0000231</t>
  </si>
  <si>
    <t>GXTH2</t>
  </si>
  <si>
    <t>X4870971P</t>
  </si>
  <si>
    <t>AFTS23/0000074</t>
  </si>
  <si>
    <t>AVENIDA DE SALAMANCA 90</t>
  </si>
  <si>
    <t>欠款  业务员收款  2个月左右账期，zk10</t>
  </si>
  <si>
    <t>样品，等下业务员过来自取</t>
  </si>
  <si>
    <t>AVENIDA MADRID 32</t>
  </si>
  <si>
    <t>业务员带回</t>
  </si>
  <si>
    <t>AFTS22/0000229</t>
  </si>
  <si>
    <t>友购//无备注/7业务员收现金，折扣10， 开1/3的金额的AA，账期两个月</t>
  </si>
  <si>
    <t>业务员需要的样品</t>
  </si>
  <si>
    <t>JIM拿回来的退货</t>
  </si>
  <si>
    <t>业务员自取，样品单</t>
  </si>
  <si>
    <t xml:space="preserve">CALLE PELICANO 11 </t>
  </si>
  <si>
    <t>LIN XIUMEI</t>
  </si>
  <si>
    <t>AFTS22/0000405</t>
  </si>
  <si>
    <t>SEGOVIA</t>
  </si>
  <si>
    <t>CUELLAR. SEGOVIA</t>
  </si>
  <si>
    <t>AV CAMILO JOSE CELA 73</t>
  </si>
  <si>
    <t>AFTS22/0000191</t>
  </si>
  <si>
    <t>MADRID</t>
  </si>
  <si>
    <t>CALLE ATOCHA 45 LOCAL DERECHA</t>
  </si>
  <si>
    <t>友购//无备注/S zk10,账期2个月，加急</t>
  </si>
  <si>
    <t>FUENLABRADA</t>
  </si>
  <si>
    <t>C/VILLABLINO 51</t>
  </si>
  <si>
    <t>百元//仓库折扣   25%   需要中包装  6个一包  40%*AA*  业务员自收  等通知再下单//S zk25，账期2个月，自配送-林晓彬特批</t>
  </si>
  <si>
    <t>友购//无备注//S 跟业务员沟通后，ZK10,账期2个月</t>
  </si>
  <si>
    <t>JIM拿过来的退货</t>
  </si>
  <si>
    <t>友购//不要AA  欠款  10%,账期2个月</t>
  </si>
  <si>
    <t>LEGANES</t>
  </si>
  <si>
    <t>C/FUENLABRADA N28 3C</t>
  </si>
  <si>
    <t>百元配单案例/网片一/不用做单/S 百元/折扣10（基础）+5（货号）货改后收款，账期2个月，三片网  带5个灯箱  （120cmX4个+1个90cmX1个）-黄子航特批</t>
  </si>
  <si>
    <t>物料单，和GXSD202307210013一起发，3</t>
  </si>
  <si>
    <t>物料单，和货GXSD202307210011一起发，1</t>
  </si>
  <si>
    <t>物料单，和货GXSD202307210012一起发，2</t>
  </si>
  <si>
    <t>百元配单/网片二/不做单/S 百元/折扣10（基础）+5（货号）货改后收款，账期2个月，三片网  带5个灯箱  （120cmX4个+1个90cmX1个）-黄子航特批</t>
  </si>
  <si>
    <t>百元配货/网片三/不用做单/S 百元/折扣10（基础）+5（货号）货改后收款，账期2个月，三片网  带5个灯箱  （120cmX4个+1个90cmX1个）-黄子航特批</t>
  </si>
  <si>
    <t>TOLEDO</t>
  </si>
  <si>
    <t>NUMANCIA DE LA SAGRA</t>
  </si>
  <si>
    <t>C/HORNO 77</t>
  </si>
  <si>
    <t>百元//欠款  全*AA*10，账期2个月</t>
  </si>
  <si>
    <t>C/RIO TORMES 7 P.I COBO CALLEJA</t>
  </si>
  <si>
    <t>卫浴//仓库客户  15+5  八月初安排下单 送货    下单前提供通知我  /S 账期2个月，zk15（基础）+5（预售折扣），自配送</t>
  </si>
  <si>
    <t>百元//黄子航微信特批折扣同前三单10（基础）+5（货号）</t>
  </si>
  <si>
    <t>业务员带回来的退货</t>
  </si>
  <si>
    <t>AUE21/0001681</t>
  </si>
  <si>
    <t>AUE23/0271收FUTURE支票换*AA*</t>
  </si>
  <si>
    <t>GXSP2</t>
  </si>
  <si>
    <t>AUE22/0002227</t>
  </si>
  <si>
    <t>AUE20/0000405</t>
  </si>
  <si>
    <t>AVILA</t>
  </si>
  <si>
    <t>PASEO SAN ROQUE17</t>
  </si>
  <si>
    <t>619033169 预付款，zk10+5,参加2301活动</t>
  </si>
  <si>
    <t>预付款10+5  AA/参加2301累计活动</t>
  </si>
  <si>
    <t>托收 10+3  AA   包5''2  发货前联系客户付款运输公司金额  通知打这个电话645820111,参加2301活动</t>
  </si>
  <si>
    <t>有退货   一起算  三个月账期10%折扣 业务员收支票 AA</t>
  </si>
  <si>
    <t>C.PERAL 7</t>
  </si>
  <si>
    <t>688571686新客档   AA预付款10+5    b47632096 参加2301累计活动</t>
  </si>
  <si>
    <t>CARBONERO EL MAYOR</t>
  </si>
  <si>
    <t>PLAZA ESPANA6</t>
  </si>
  <si>
    <t>全部*AA*   托收10+3 发货前提前通知下客户金额,参加2301累计活动</t>
  </si>
  <si>
    <t>欠款 全部*AA*  业务员自收，账期3个月，折扣10</t>
  </si>
  <si>
    <t>欠款  业务员自收  全部*AA*   收货地址 called villabanez 66，折扣10，账期3个月</t>
  </si>
  <si>
    <t>货到运输公司托收现金  10+3免5.2送前通知客户金额645820111，参加2301累计活动</t>
  </si>
  <si>
    <t>预付款  10+5,参加2301累计活动</t>
  </si>
  <si>
    <t>UE23/0259收FUTURE支票换*AA*</t>
  </si>
  <si>
    <t>友购客户传一单 和此单合并下。预收款全部*AA* 10+5  要参加2301活动。上月一单735  客户参加1288那一档  此单麻烦看下金额够不够  客户直接1288 红包，有加单</t>
  </si>
  <si>
    <t>友购//无备注，折扣10+5，预付款，同GXSD202303270016一起发</t>
  </si>
  <si>
    <t>全部*AA*   托收 10+3有退货带回公司做好后在下单  客户要直接减单,参加2301累计活动</t>
  </si>
  <si>
    <t>FTS23/0000079</t>
  </si>
  <si>
    <t>TORREJON DE ARDOZ</t>
  </si>
  <si>
    <t>C/FEDERICA MONSETNY 2 LOCAL 19</t>
  </si>
  <si>
    <t>全部*AA* 5.2送客户    预付款   税号x2584772D  zk10+5，参加2301累计活动</t>
  </si>
  <si>
    <t>AREVALO</t>
  </si>
  <si>
    <t>CALLE MADRIGAL DE LAS ALTAS TORRES 26</t>
  </si>
  <si>
    <t>月底下单  全部*AA*  预付款 10+5  arevalo 新客户第一单  四月一号下单  参加2301红包活动</t>
  </si>
  <si>
    <t>友购//百元//新店//预付款，折扣10+5，包5.2</t>
  </si>
  <si>
    <t>HONTORIA</t>
  </si>
  <si>
    <t>CALLE DE LOS GREMIOS SEGOVIANOSPARCELA 3(ED.AZUL)</t>
  </si>
  <si>
    <t>新客户 全*AA*  业务员自收  10+10 首单新客户额外10支持  hiper Segovia  b40257321/7折扣10（基础）+10（新店），账期2个月）业务员收</t>
  </si>
  <si>
    <t>全*AA*   托收10+3  5.2公司承担</t>
  </si>
  <si>
    <t>百元//全*AA*  10 业务员收款 ，账期3个月</t>
  </si>
  <si>
    <t>百元//全部*AA*  业务员收款  10%，账期3个月</t>
  </si>
  <si>
    <t>百元//全部*AA*  10%  业务员自收，账期2个月</t>
  </si>
  <si>
    <t>MEDINA DEL CAMPO</t>
  </si>
  <si>
    <t>AV DEL V CENTENARIO DE ISABEL LA CATOLICA 8</t>
  </si>
  <si>
    <t>友购//无备注//预付款 zk10+5</t>
  </si>
  <si>
    <t>百元//预付款10+5  全部*AA*，公司付5.2%</t>
  </si>
  <si>
    <t>百元//10 %业务员自收  欠款  全*AA*/s 业务员代收支票，账期3个月，zk10</t>
  </si>
  <si>
    <t>百元//10% 业务员自收  欠款  全*AA*//s 账期3个月，业务员代收支票，zk10</t>
  </si>
  <si>
    <t>百元//预付款  10+5</t>
  </si>
  <si>
    <t>百元//2305//参加1288  预付款10+5  金额不够和我说</t>
  </si>
  <si>
    <t>百元//货运收款 折扣10+3 托收现金，有退货拿回仓库做好后直接减单  下周再下单</t>
  </si>
  <si>
    <t>百元////2305//1288活动   预付款 10+5  下周二三再下单</t>
  </si>
  <si>
    <t>CIUDAD REAL</t>
  </si>
  <si>
    <t>ALCAZAR DE SAN JUAN</t>
  </si>
  <si>
    <t>AVDA .DE HERENCIA S/N</t>
  </si>
  <si>
    <t>百元//JIM02//预付10+5% 新 第一单+10%/S 预付款10+5+10（新客）,B13612726</t>
  </si>
  <si>
    <t>友购//预付/S 预付款10+5,</t>
  </si>
  <si>
    <t>百元//新客//b85783561   hiper Asia  sagra  sleep   新客户额外10折扣  欠款/S 不参加活动，zk 10（基础折扣）+10（新客），业务员收支票，账期2个月</t>
  </si>
  <si>
    <t>百元//10+3  托收  参加活动/S 客人最后叫单日期为3月28日不能参加活动</t>
  </si>
  <si>
    <t>欠款  10%   2 个月 全部*AA*  折扣最终金额别高于900</t>
  </si>
  <si>
    <t>百元//全部*AA*  10%  业务员自收  参加摇骰子活动，账期2个月</t>
  </si>
  <si>
    <t>更改发票，整单退</t>
  </si>
  <si>
    <t>友购//预付/S ZK10+5</t>
  </si>
  <si>
    <t>百元//新客//不用抓货，直接复核，b85783561   hiper Asia  sagra  sleep   新客户额外10折扣  欠款/S 不参加活动，zk 10（基础折扣）+10（新客），业务员收支票，账期2个月</t>
  </si>
  <si>
    <t>JIM带回来的退货</t>
  </si>
  <si>
    <t>百元//全*AA*  运输公司收款//S 托收，包5.2 zk10，有退货，退货到了在做单</t>
  </si>
  <si>
    <t>百元//托收  3%   退单直接减去/S 托收 zk10+3，</t>
  </si>
  <si>
    <t>卫浴//卫浴预售单  5% 欠款  全部*AA*/S 预售折扣5，账期一个月，业务员收款现金</t>
  </si>
  <si>
    <t>友购//五号之后再下单  预付款/S ZK10+5</t>
  </si>
  <si>
    <t>微信退货</t>
  </si>
  <si>
    <t>GXTH</t>
  </si>
  <si>
    <t>百元//ZK10//业务员收支票//全部发票  欠款</t>
  </si>
  <si>
    <t>业务员微信留言：客人说不要货了，要取消掉</t>
  </si>
  <si>
    <t>百元//托收ZK10+3//托收    10+3  公司出5.2全部发票</t>
  </si>
  <si>
    <t>2308//百元//参加手机活动无折扣//代金券  -200欧//参加手机活动，无折扣，预付款</t>
  </si>
  <si>
    <t>百元//ZK10//业务员收支票//全部发票 欠款</t>
  </si>
  <si>
    <t>客户参加2306活动，8月21日叫单金额达到1376，*AA*号FTS23/0001780	，可以使用2张100欧元代金券</t>
  </si>
  <si>
    <t>客户参加2306活动，8月21日叫单金额达到1376，发票号FTS23/0001780	，可以使用2张100欧元代金券</t>
  </si>
  <si>
    <t>2308//百元//参加手机活动无折扣//预付款  参加手机活动</t>
  </si>
  <si>
    <t>COLLADO VILLALBA</t>
  </si>
  <si>
    <t>CALLE SAN BLAS  2 28400 COLLADO VILLALBA</t>
  </si>
  <si>
    <t>百元//账期ZK10+10（新店）//海哥新店 加急 三片网改造 10+10  全发票//詹永海连锁  特批首单一年账期</t>
  </si>
  <si>
    <t>卫浴//百元//预付ZK5//预付款</t>
  </si>
  <si>
    <t>UE22/0000698</t>
  </si>
  <si>
    <t>UE22/0000912</t>
  </si>
  <si>
    <t>电脑单号</t>
    <phoneticPr fontId="1" type="noConversion"/>
  </si>
  <si>
    <t>客户编码</t>
    <phoneticPr fontId="1" type="noConversion"/>
  </si>
  <si>
    <t>客户名称</t>
    <phoneticPr fontId="1" type="noConversion"/>
  </si>
  <si>
    <t>发票号</t>
    <phoneticPr fontId="1" type="noConversion"/>
  </si>
  <si>
    <t>订单时间</t>
    <phoneticPr fontId="1" type="noConversion"/>
  </si>
  <si>
    <t>订单金额</t>
    <phoneticPr fontId="1" type="noConversion"/>
  </si>
  <si>
    <t>已收款金额</t>
    <phoneticPr fontId="1" type="noConversion"/>
  </si>
  <si>
    <t>预收款时间</t>
    <phoneticPr fontId="1" type="noConversion"/>
  </si>
  <si>
    <t>单据号_辅助</t>
    <phoneticPr fontId="1" type="noConversion"/>
  </si>
  <si>
    <t>回款_单据号</t>
    <phoneticPr fontId="1" type="noConversion"/>
  </si>
  <si>
    <t>未收款金额</t>
    <phoneticPr fontId="1" type="noConversion"/>
  </si>
  <si>
    <t>类型</t>
  </si>
  <si>
    <t>操作员</t>
  </si>
  <si>
    <t>单据日期</t>
  </si>
  <si>
    <t>原单据日期</t>
  </si>
  <si>
    <t>单据编码</t>
  </si>
  <si>
    <t>业务区域</t>
  </si>
  <si>
    <t>价格类型</t>
  </si>
  <si>
    <t>所属大区名称</t>
  </si>
  <si>
    <t>开票帐号编码</t>
  </si>
  <si>
    <t>开票帐号名称</t>
  </si>
  <si>
    <t>本币含税金额</t>
  </si>
  <si>
    <t>结算币种</t>
  </si>
  <si>
    <t>含税金额</t>
  </si>
  <si>
    <t>结算金额</t>
  </si>
  <si>
    <t>客户建档日期</t>
  </si>
  <si>
    <t>票据号</t>
  </si>
  <si>
    <t>流水状态</t>
  </si>
  <si>
    <t>品牌拆分</t>
  </si>
  <si>
    <t>品牌经理</t>
  </si>
  <si>
    <t>业绩业务员</t>
  </si>
  <si>
    <t>销售</t>
  </si>
  <si>
    <t>张爽</t>
  </si>
  <si>
    <t>10-PRICE2/单价6</t>
  </si>
  <si>
    <t>B09899717</t>
  </si>
  <si>
    <t>FUTURE TELECOM PLUS S.L.</t>
  </si>
  <si>
    <t>2023-01-05T14:58:06.543</t>
  </si>
  <si>
    <t>2023-02-07T12:53:53.83</t>
  </si>
  <si>
    <t>2022-09-28T08:17:47.907</t>
  </si>
  <si>
    <t>2022-06-03T15:02:38.603</t>
  </si>
  <si>
    <t>2020-07-16T16:02:41.547</t>
  </si>
  <si>
    <t>2022-07-13T13:58:07.933</t>
  </si>
  <si>
    <t>销退</t>
  </si>
  <si>
    <t>UNICO STAR EUROPA S.L</t>
  </si>
  <si>
    <t>2023-02-09T11:01:39.927</t>
  </si>
  <si>
    <t>销售结算</t>
  </si>
  <si>
    <t>欧锡玉</t>
  </si>
  <si>
    <t>2022-03-10T15:20:37.517</t>
  </si>
  <si>
    <t>2022-10-05T15:50:35.51</t>
  </si>
  <si>
    <t>2023-02-09T12:28:01.583</t>
  </si>
  <si>
    <t>齐战军</t>
  </si>
  <si>
    <t>销退结算</t>
  </si>
  <si>
    <t>SKDJ000010577</t>
  </si>
  <si>
    <t>SKDJ000010576</t>
  </si>
  <si>
    <t>李田</t>
  </si>
  <si>
    <t>2023-03-29T13:43:43.267</t>
  </si>
  <si>
    <t>2023-03-27T15:43:42.23</t>
  </si>
  <si>
    <t>2023-04-10T08:33:37.6</t>
  </si>
  <si>
    <t>2023-04-18T10:20:26.01</t>
  </si>
  <si>
    <t>2023-04-21T10:56:07.073</t>
  </si>
  <si>
    <t>88873343</t>
  </si>
  <si>
    <t>Y</t>
  </si>
  <si>
    <t>88873122</t>
  </si>
  <si>
    <t>2023-06-02T07:39:22.8</t>
  </si>
  <si>
    <t>88873531</t>
  </si>
  <si>
    <t>86213063</t>
  </si>
  <si>
    <t>2023-06-15T16:53:39.037</t>
  </si>
  <si>
    <t>2023-06-19T08:18:31.843</t>
  </si>
  <si>
    <t>胡彪</t>
  </si>
  <si>
    <t>SKDJ000012275</t>
  </si>
  <si>
    <t>冯慧</t>
  </si>
  <si>
    <t>2023-07-18T08:06:47.663</t>
  </si>
  <si>
    <t>柳翠丽</t>
  </si>
  <si>
    <t>2023-07-18T16:53:16.287</t>
  </si>
  <si>
    <t>90567192</t>
  </si>
  <si>
    <t>90567203</t>
  </si>
  <si>
    <t>徐嘉平</t>
  </si>
  <si>
    <t>2023-08-18T17:03:19.74</t>
  </si>
  <si>
    <t>未收款逾期状态</t>
    <phoneticPr fontId="1" type="noConversion"/>
  </si>
  <si>
    <t>逾期参考时间</t>
    <phoneticPr fontId="1" type="noConversion"/>
  </si>
  <si>
    <t>源发票</t>
    <phoneticPr fontId="1" type="noConversion"/>
  </si>
  <si>
    <t>原单据日期</t>
    <phoneticPr fontId="1" type="noConversion"/>
  </si>
  <si>
    <t>预收款日期</t>
    <phoneticPr fontId="1" type="noConversion"/>
  </si>
  <si>
    <t>结算日期</t>
    <phoneticPr fontId="1" type="noConversion"/>
  </si>
  <si>
    <t>逾期判断</t>
    <phoneticPr fontId="1" type="noConversion"/>
  </si>
  <si>
    <t>结算金额</t>
    <phoneticPr fontId="1" type="noConversion"/>
  </si>
  <si>
    <t>未收款_逾期金额</t>
    <phoneticPr fontId="1" type="noConversion"/>
  </si>
  <si>
    <t>收款_逾期金额</t>
    <phoneticPr fontId="1" type="noConversion"/>
  </si>
  <si>
    <t>逾期金额_合计</t>
    <phoneticPr fontId="1" type="noConversion"/>
  </si>
  <si>
    <t>未收款金额_统计</t>
    <phoneticPr fontId="1" type="noConversion"/>
  </si>
  <si>
    <t>年月</t>
    <phoneticPr fontId="1" type="noConversion"/>
  </si>
  <si>
    <t>销售金额合计</t>
    <phoneticPr fontId="1" type="noConversion"/>
  </si>
  <si>
    <t>收款金额</t>
    <phoneticPr fontId="1" type="noConversion"/>
  </si>
  <si>
    <t>佣金点数</t>
    <phoneticPr fontId="1" type="noConversion"/>
  </si>
  <si>
    <t>应得佣金</t>
    <phoneticPr fontId="1" type="noConversion"/>
  </si>
  <si>
    <t>时间</t>
    <phoneticPr fontId="1" type="noConversion"/>
  </si>
  <si>
    <t>开始时间</t>
    <phoneticPr fontId="1" type="noConversion"/>
  </si>
  <si>
    <t>结束时间</t>
    <phoneticPr fontId="1" type="noConversion"/>
  </si>
  <si>
    <t>时间佣金规则</t>
    <phoneticPr fontId="1" type="noConversion"/>
  </si>
  <si>
    <t>其他佣金规则</t>
    <phoneticPr fontId="1" type="noConversion"/>
  </si>
  <si>
    <t>规则条件</t>
    <phoneticPr fontId="1" type="noConversion"/>
  </si>
  <si>
    <t>垫付单据</t>
    <phoneticPr fontId="1" type="noConversion"/>
  </si>
  <si>
    <t>全年业绩额外补贴</t>
    <phoneticPr fontId="1" type="noConversion"/>
  </si>
  <si>
    <t>垫款金额</t>
  </si>
  <si>
    <t>垫款金额</t>
    <phoneticPr fontId="1" type="noConversion"/>
  </si>
  <si>
    <t>备注说明</t>
    <phoneticPr fontId="1" type="noConversion"/>
  </si>
  <si>
    <t>个人往来项目</t>
    <phoneticPr fontId="1" type="noConversion"/>
  </si>
  <si>
    <t>佣金</t>
  </si>
  <si>
    <t>佣金</t>
    <phoneticPr fontId="1" type="noConversion"/>
  </si>
  <si>
    <t>付款金额</t>
    <phoneticPr fontId="1" type="noConversion"/>
  </si>
  <si>
    <t>金额</t>
    <phoneticPr fontId="1" type="noConversion"/>
  </si>
  <si>
    <t>可用余额</t>
    <phoneticPr fontId="1" type="noConversion"/>
  </si>
  <si>
    <t>应付202302佣金</t>
    <phoneticPr fontId="1" type="noConversion"/>
  </si>
  <si>
    <t>应付202303佣金</t>
    <phoneticPr fontId="1" type="noConversion"/>
  </si>
  <si>
    <t>应付202304佣金</t>
    <phoneticPr fontId="1" type="noConversion"/>
  </si>
  <si>
    <t>应付202305佣金</t>
    <phoneticPr fontId="1" type="noConversion"/>
  </si>
  <si>
    <t>应付202306佣金</t>
    <phoneticPr fontId="1" type="noConversion"/>
  </si>
  <si>
    <t>JIM银行转给future公司10000欧</t>
    <phoneticPr fontId="1" type="noConversion"/>
  </si>
  <si>
    <t>JIM银行转给future公司5000欧</t>
    <phoneticPr fontId="1" type="noConversion"/>
  </si>
  <si>
    <t>应付202307佣金</t>
    <phoneticPr fontId="1" type="noConversion"/>
  </si>
  <si>
    <t>活动奖励</t>
  </si>
  <si>
    <t>活动奖励</t>
    <phoneticPr fontId="1" type="noConversion"/>
  </si>
  <si>
    <t>应付2306开发新客户奖励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</si>
</sst>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82" formatCode="yyyy\-mm\-dd;@"/>
    <numFmt numFmtId="183" formatCode="#,##0.00\ [$€-1];[Red]\-#,##0.00\ [$€-1]"/>
    <numFmt numFmtId="184" formatCode="#,##0.00_-\ [$€-1];[Red]#,##0.00\-\ [$€-1]"/>
    <numFmt numFmtId="187" formatCode="yyyy/mm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onsolas"/>
      <family val="3"/>
    </font>
    <font>
      <sz val="12"/>
      <name val="Calibri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2" fillId="0" borderId="1" xfId="0" applyFont="1" applyBorder="1"/>
    <xf numFmtId="176" fontId="2" fillId="0" borderId="1" xfId="0" applyNumberFormat="1" applyFont="1" applyBorder="1"/>
    <xf numFmtId="0" fontId="2" fillId="2" borderId="1" xfId="0" applyFont="1" applyFill="1" applyBorder="1"/>
    <xf numFmtId="0" fontId="2" fillId="0" borderId="1" xfId="1" applyFont="1" applyBorder="1"/>
    <xf numFmtId="176" fontId="2" fillId="0" borderId="1" xfId="1" applyNumberFormat="1" applyFont="1" applyBorder="1"/>
    <xf numFmtId="0" fontId="2" fillId="2" borderId="1" xfId="1" applyFont="1" applyFill="1" applyBorder="1"/>
    <xf numFmtId="0" fontId="0" fillId="3" borderId="0" xfId="0" applyFill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2" fillId="4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 vertical="center"/>
    </xf>
    <xf numFmtId="187" fontId="0" fillId="0" borderId="0" xfId="0" applyNumberFormat="1"/>
    <xf numFmtId="9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5" borderId="0" xfId="0" applyFont="1" applyFill="1"/>
    <xf numFmtId="0" fontId="4" fillId="6" borderId="0" xfId="0" applyFont="1" applyFill="1"/>
    <xf numFmtId="182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A5304680-B84B-4EC9-8B27-951556E826FF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numFmt numFmtId="183" formatCode="#,##0.00\ [$€-1];[Red]\-#,##0.00\ [$€-1]"/>
    </dxf>
    <dxf>
      <numFmt numFmtId="183" formatCode="#,##0.00\ [$€-1];[Red]\-#,##0.00\ [$€-1]"/>
    </dxf>
    <dxf>
      <alignment horizontal="center" vertical="bottom" textRotation="0" wrapText="0" indent="0" justifyLastLine="0" shrinkToFit="0" readingOrder="0"/>
    </dxf>
    <dxf>
      <numFmt numFmtId="182" formatCode="yyyy\-mm\-dd;@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FA8333-E3C4-4E57-AB76-578ED2B04EC3}" name="表1" displayName="表1" ref="B1:F10" totalsRowShown="0" headerRowDxfId="0">
  <autoFilter ref="B1:F10" xr:uid="{39FA8333-E3C4-4E57-AB76-578ED2B04EC3}">
    <filterColumn colId="1">
      <filters>
        <filter val="佣金"/>
      </filters>
    </filterColumn>
  </autoFilter>
  <tableColumns count="5">
    <tableColumn id="1" xr3:uid="{62036BFF-7952-4ECD-A795-9DF348273330}" name="时间" dataDxfId="4"/>
    <tableColumn id="2" xr3:uid="{06E5182E-644E-4286-885B-FD0A9BF6E9DA}" name="个人往来项目" dataDxfId="3"/>
    <tableColumn id="3" xr3:uid="{3D028701-5832-4CF8-B530-D18F310A0B89}" name="金额" dataDxfId="2"/>
    <tableColumn id="4" xr3:uid="{1A75D679-E5C3-4D1D-B533-3E48BA40FE8B}" name="备注说明"/>
    <tableColumn id="5" xr3:uid="{0EFDF321-547A-4281-8D2D-9BF3194372A9}" name="可用余额" dataDxfId="1">
      <calculatedColumnFormula>F1+D2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48"/>
  <sheetViews>
    <sheetView workbookViewId="0">
      <pane ySplit="1" topLeftCell="A2" activePane="bottomLeft" state="frozen"/>
      <selection pane="bottomLeft"/>
    </sheetView>
  </sheetViews>
  <sheetFormatPr defaultRowHeight="13.8" x14ac:dyDescent="0.25"/>
  <cols>
    <col min="1" max="1" width="13.44140625" customWidth="1"/>
    <col min="2" max="2" width="12.6640625" customWidth="1"/>
    <col min="3" max="3" width="20.21875" customWidth="1"/>
    <col min="6" max="6" width="19.88671875" customWidth="1"/>
    <col min="8" max="8" width="18" customWidth="1"/>
    <col min="9" max="9" width="15.88671875" customWidth="1"/>
    <col min="13" max="13" width="10.33203125" customWidth="1"/>
    <col min="14" max="14" width="14.21875" customWidth="1"/>
  </cols>
  <sheetData>
    <row r="1" spans="1:27" ht="14.4" x14ac:dyDescent="0.3">
      <c r="A1" s="7" t="s">
        <v>530</v>
      </c>
      <c r="B1" s="3" t="s">
        <v>0</v>
      </c>
      <c r="C1" s="3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14.4" hidden="1" x14ac:dyDescent="0.3">
      <c r="A2" t="str">
        <f>LEFT(F2,1)</f>
        <v>G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2">
        <v>44935.04115740741</v>
      </c>
      <c r="J2" s="1">
        <v>86.95</v>
      </c>
      <c r="K2" s="1">
        <v>0</v>
      </c>
      <c r="L2" s="1" t="s">
        <v>33</v>
      </c>
      <c r="M2" s="1" t="s">
        <v>31</v>
      </c>
      <c r="N2" s="2">
        <v>44936.04115740741</v>
      </c>
      <c r="O2" s="1">
        <v>0</v>
      </c>
      <c r="P2" s="1">
        <v>86.95</v>
      </c>
      <c r="Q2" s="1" t="s">
        <v>34</v>
      </c>
      <c r="R2" s="1">
        <v>86.95</v>
      </c>
      <c r="S2" s="1">
        <v>0</v>
      </c>
      <c r="T2" s="1">
        <v>0</v>
      </c>
      <c r="U2" s="1">
        <v>86.95</v>
      </c>
      <c r="V2" s="1" t="s">
        <v>35</v>
      </c>
      <c r="W2" s="1" t="s">
        <v>35</v>
      </c>
      <c r="X2" s="1" t="s">
        <v>36</v>
      </c>
      <c r="Y2" s="1" t="s">
        <v>37</v>
      </c>
      <c r="Z2" s="1" t="s">
        <v>38</v>
      </c>
      <c r="AA2" s="1" t="s">
        <v>39</v>
      </c>
    </row>
    <row r="3" spans="1:27" ht="14.4" hidden="1" x14ac:dyDescent="0.3">
      <c r="A3" t="str">
        <f t="shared" ref="A3:A66" si="0">LEFT(F3,1)</f>
        <v>G</v>
      </c>
      <c r="B3" s="1" t="s">
        <v>40</v>
      </c>
      <c r="C3" s="1" t="s">
        <v>41</v>
      </c>
      <c r="D3" s="1" t="s">
        <v>28</v>
      </c>
      <c r="E3" s="1" t="s">
        <v>29</v>
      </c>
      <c r="F3" s="1" t="s">
        <v>42</v>
      </c>
      <c r="G3" s="1" t="s">
        <v>31</v>
      </c>
      <c r="H3" s="1" t="s">
        <v>43</v>
      </c>
      <c r="I3" s="2">
        <v>44964.04115740741</v>
      </c>
      <c r="J3" s="1">
        <v>735.04</v>
      </c>
      <c r="K3" s="1">
        <v>0</v>
      </c>
      <c r="L3" s="1" t="s">
        <v>44</v>
      </c>
      <c r="M3" s="1" t="s">
        <v>31</v>
      </c>
      <c r="N3" s="2">
        <v>44965.04115740741</v>
      </c>
      <c r="O3" s="1">
        <v>0</v>
      </c>
      <c r="P3" s="1">
        <v>821.99</v>
      </c>
      <c r="Q3" s="1" t="s">
        <v>34</v>
      </c>
      <c r="R3" s="1">
        <v>735.04</v>
      </c>
      <c r="S3" s="1">
        <v>0</v>
      </c>
      <c r="T3" s="1">
        <v>0</v>
      </c>
      <c r="U3" s="1">
        <v>821.99</v>
      </c>
      <c r="V3" s="1" t="s">
        <v>35</v>
      </c>
      <c r="W3" s="1" t="s">
        <v>35</v>
      </c>
      <c r="X3" s="1" t="s">
        <v>45</v>
      </c>
      <c r="Y3" s="1" t="s">
        <v>45</v>
      </c>
      <c r="Z3" s="1" t="s">
        <v>38</v>
      </c>
      <c r="AA3" s="1" t="s">
        <v>39</v>
      </c>
    </row>
    <row r="4" spans="1:27" ht="14.4" hidden="1" x14ac:dyDescent="0.3">
      <c r="A4" t="str">
        <f t="shared" si="0"/>
        <v>G</v>
      </c>
      <c r="B4" s="1" t="s">
        <v>46</v>
      </c>
      <c r="C4" s="1" t="s">
        <v>47</v>
      </c>
      <c r="D4" s="1" t="s">
        <v>28</v>
      </c>
      <c r="E4" s="1" t="s">
        <v>29</v>
      </c>
      <c r="F4" s="1" t="s">
        <v>48</v>
      </c>
      <c r="G4" s="1" t="s">
        <v>31</v>
      </c>
      <c r="H4" s="1" t="s">
        <v>49</v>
      </c>
      <c r="I4" s="2">
        <v>44965.04115740741</v>
      </c>
      <c r="J4" s="1">
        <v>718.33</v>
      </c>
      <c r="K4" s="1">
        <v>0</v>
      </c>
      <c r="L4" s="1" t="s">
        <v>44</v>
      </c>
      <c r="M4" s="1" t="s">
        <v>31</v>
      </c>
      <c r="N4" s="2">
        <v>44966.04115740741</v>
      </c>
      <c r="O4" s="1">
        <v>0</v>
      </c>
      <c r="P4" s="1">
        <v>1540.32</v>
      </c>
      <c r="Q4" s="1" t="s">
        <v>34</v>
      </c>
      <c r="R4" s="1">
        <v>718.33</v>
      </c>
      <c r="S4" s="1">
        <v>0</v>
      </c>
      <c r="T4" s="1">
        <v>0</v>
      </c>
      <c r="U4" s="1">
        <v>1540.32</v>
      </c>
      <c r="V4" s="1" t="s">
        <v>35</v>
      </c>
      <c r="W4" s="1" t="s">
        <v>35</v>
      </c>
      <c r="X4" s="1" t="s">
        <v>45</v>
      </c>
      <c r="Y4" s="1" t="s">
        <v>45</v>
      </c>
      <c r="Z4" s="1" t="s">
        <v>38</v>
      </c>
      <c r="AA4" s="1" t="s">
        <v>39</v>
      </c>
    </row>
    <row r="5" spans="1:27" ht="14.4" x14ac:dyDescent="0.3">
      <c r="A5" t="str">
        <f t="shared" si="0"/>
        <v>S</v>
      </c>
      <c r="B5" s="1" t="s">
        <v>46</v>
      </c>
      <c r="C5" s="1" t="s">
        <v>47</v>
      </c>
      <c r="D5" s="1" t="s">
        <v>50</v>
      </c>
      <c r="E5" s="1" t="s">
        <v>31</v>
      </c>
      <c r="F5" s="1" t="s">
        <v>51</v>
      </c>
      <c r="G5" s="1" t="s">
        <v>31</v>
      </c>
      <c r="H5" s="1" t="s">
        <v>31</v>
      </c>
      <c r="I5" s="2">
        <v>44966.04115740741</v>
      </c>
      <c r="J5" s="1">
        <v>0</v>
      </c>
      <c r="K5" s="1">
        <v>718.33</v>
      </c>
      <c r="L5" s="1" t="s">
        <v>44</v>
      </c>
      <c r="M5" s="1" t="s">
        <v>31</v>
      </c>
      <c r="N5" s="1" t="s">
        <v>31</v>
      </c>
      <c r="O5" s="1">
        <v>0</v>
      </c>
      <c r="P5" s="1">
        <v>2697.29</v>
      </c>
      <c r="Q5" s="1" t="s">
        <v>34</v>
      </c>
      <c r="R5" s="1">
        <v>0</v>
      </c>
      <c r="S5" s="1">
        <v>718.33</v>
      </c>
      <c r="T5" s="1">
        <v>0</v>
      </c>
      <c r="U5" s="1">
        <v>2697.29</v>
      </c>
      <c r="V5" s="1" t="s">
        <v>35</v>
      </c>
      <c r="W5" s="1" t="s">
        <v>35</v>
      </c>
      <c r="X5" s="1" t="s">
        <v>31</v>
      </c>
      <c r="Y5" s="1" t="s">
        <v>31</v>
      </c>
      <c r="Z5" s="1" t="s">
        <v>38</v>
      </c>
      <c r="AA5" s="1" t="s">
        <v>39</v>
      </c>
    </row>
    <row r="6" spans="1:27" ht="14.4" hidden="1" x14ac:dyDescent="0.3">
      <c r="A6" t="str">
        <f t="shared" si="0"/>
        <v>G</v>
      </c>
      <c r="B6" s="1" t="s">
        <v>52</v>
      </c>
      <c r="C6" s="1" t="s">
        <v>53</v>
      </c>
      <c r="D6" s="1" t="s">
        <v>28</v>
      </c>
      <c r="E6" s="1" t="s">
        <v>29</v>
      </c>
      <c r="F6" s="1" t="s">
        <v>54</v>
      </c>
      <c r="G6" s="1" t="s">
        <v>31</v>
      </c>
      <c r="H6" s="1" t="s">
        <v>55</v>
      </c>
      <c r="I6" s="2">
        <v>44966.04115740741</v>
      </c>
      <c r="J6" s="1">
        <v>204.81</v>
      </c>
      <c r="K6" s="1">
        <v>0</v>
      </c>
      <c r="L6" s="1" t="s">
        <v>56</v>
      </c>
      <c r="M6" s="1" t="s">
        <v>31</v>
      </c>
      <c r="N6" s="2">
        <v>44967.04115740741</v>
      </c>
      <c r="O6" s="1">
        <v>0</v>
      </c>
      <c r="P6" s="1">
        <v>3415.62</v>
      </c>
      <c r="Q6" s="1" t="s">
        <v>34</v>
      </c>
      <c r="R6" s="1">
        <v>204.81</v>
      </c>
      <c r="S6" s="1">
        <v>0</v>
      </c>
      <c r="T6" s="1">
        <v>0</v>
      </c>
      <c r="U6" s="1">
        <v>3415.62</v>
      </c>
      <c r="V6" s="1" t="s">
        <v>35</v>
      </c>
      <c r="W6" s="1" t="s">
        <v>35</v>
      </c>
      <c r="X6" s="1" t="s">
        <v>45</v>
      </c>
      <c r="Y6" s="1" t="s">
        <v>45</v>
      </c>
      <c r="Z6" s="1" t="s">
        <v>38</v>
      </c>
      <c r="AA6" s="1" t="s">
        <v>39</v>
      </c>
    </row>
    <row r="7" spans="1:27" ht="14.4" hidden="1" x14ac:dyDescent="0.3">
      <c r="A7" t="str">
        <f t="shared" si="0"/>
        <v>G</v>
      </c>
      <c r="B7" s="1" t="s">
        <v>57</v>
      </c>
      <c r="C7" s="1" t="s">
        <v>58</v>
      </c>
      <c r="D7" s="1" t="s">
        <v>28</v>
      </c>
      <c r="E7" s="1" t="s">
        <v>29</v>
      </c>
      <c r="F7" s="1" t="s">
        <v>59</v>
      </c>
      <c r="G7" s="1" t="s">
        <v>31</v>
      </c>
      <c r="H7" s="1" t="s">
        <v>60</v>
      </c>
      <c r="I7" s="2">
        <v>44966.04115740741</v>
      </c>
      <c r="J7" s="1">
        <v>1282.77</v>
      </c>
      <c r="K7" s="1">
        <v>0</v>
      </c>
      <c r="L7" s="1" t="s">
        <v>61</v>
      </c>
      <c r="M7" s="1" t="s">
        <v>62</v>
      </c>
      <c r="N7" s="2">
        <v>45055.999490740738</v>
      </c>
      <c r="O7" s="1">
        <v>0</v>
      </c>
      <c r="P7" s="1">
        <v>3210.81</v>
      </c>
      <c r="Q7" s="1" t="s">
        <v>34</v>
      </c>
      <c r="R7" s="1">
        <v>1282.77</v>
      </c>
      <c r="S7" s="1">
        <v>0</v>
      </c>
      <c r="T7" s="1">
        <v>0</v>
      </c>
      <c r="U7" s="1">
        <v>3210.81</v>
      </c>
      <c r="V7" s="1" t="s">
        <v>35</v>
      </c>
      <c r="W7" s="1" t="s">
        <v>35</v>
      </c>
      <c r="X7" s="1" t="s">
        <v>45</v>
      </c>
      <c r="Y7" s="1" t="s">
        <v>45</v>
      </c>
      <c r="Z7" s="1" t="s">
        <v>38</v>
      </c>
      <c r="AA7" s="1" t="s">
        <v>39</v>
      </c>
    </row>
    <row r="8" spans="1:27" ht="14.4" hidden="1" x14ac:dyDescent="0.3">
      <c r="A8" t="str">
        <f t="shared" si="0"/>
        <v>G</v>
      </c>
      <c r="B8" s="1" t="s">
        <v>63</v>
      </c>
      <c r="C8" s="1" t="s">
        <v>64</v>
      </c>
      <c r="D8" s="1" t="s">
        <v>28</v>
      </c>
      <c r="E8" s="1" t="s">
        <v>29</v>
      </c>
      <c r="F8" s="1" t="s">
        <v>65</v>
      </c>
      <c r="G8" s="1" t="s">
        <v>31</v>
      </c>
      <c r="H8" s="1" t="s">
        <v>66</v>
      </c>
      <c r="I8" s="2">
        <v>44966.04115740741</v>
      </c>
      <c r="J8" s="1">
        <v>387.72</v>
      </c>
      <c r="K8" s="1">
        <v>0</v>
      </c>
      <c r="L8" s="1" t="s">
        <v>33</v>
      </c>
      <c r="M8" s="1" t="s">
        <v>31</v>
      </c>
      <c r="N8" s="2">
        <v>45055.999490740738</v>
      </c>
      <c r="O8" s="1">
        <v>0</v>
      </c>
      <c r="P8" s="1">
        <v>1928.04</v>
      </c>
      <c r="Q8" s="1" t="s">
        <v>34</v>
      </c>
      <c r="R8" s="1">
        <v>387.72</v>
      </c>
      <c r="S8" s="1">
        <v>0</v>
      </c>
      <c r="T8" s="1">
        <v>0</v>
      </c>
      <c r="U8" s="1">
        <v>1928.04</v>
      </c>
      <c r="V8" s="1" t="s">
        <v>35</v>
      </c>
      <c r="W8" s="1" t="s">
        <v>35</v>
      </c>
      <c r="X8" s="1" t="s">
        <v>45</v>
      </c>
      <c r="Y8" s="1" t="s">
        <v>45</v>
      </c>
      <c r="Z8" s="1" t="s">
        <v>38</v>
      </c>
      <c r="AA8" s="1" t="s">
        <v>39</v>
      </c>
    </row>
    <row r="9" spans="1:27" ht="14.4" hidden="1" x14ac:dyDescent="0.3">
      <c r="A9" t="str">
        <f t="shared" si="0"/>
        <v>G</v>
      </c>
      <c r="B9" s="1" t="s">
        <v>57</v>
      </c>
      <c r="C9" s="1" t="s">
        <v>58</v>
      </c>
      <c r="D9" s="1" t="s">
        <v>67</v>
      </c>
      <c r="E9" s="1" t="s">
        <v>68</v>
      </c>
      <c r="F9" s="1" t="s">
        <v>69</v>
      </c>
      <c r="G9" s="1" t="s">
        <v>31</v>
      </c>
      <c r="H9" s="1" t="s">
        <v>70</v>
      </c>
      <c r="I9" s="2">
        <v>44967.04115740741</v>
      </c>
      <c r="J9" s="1">
        <v>-19.850000000000001</v>
      </c>
      <c r="K9" s="1">
        <v>0</v>
      </c>
      <c r="L9" s="1" t="s">
        <v>44</v>
      </c>
      <c r="M9" s="1" t="s">
        <v>31</v>
      </c>
      <c r="N9" s="1" t="s">
        <v>31</v>
      </c>
      <c r="O9" s="1">
        <v>0</v>
      </c>
      <c r="P9" s="1">
        <v>2668.62</v>
      </c>
      <c r="Q9" s="1" t="s">
        <v>34</v>
      </c>
      <c r="R9" s="1">
        <v>-19.850000000000001</v>
      </c>
      <c r="S9" s="1">
        <v>0</v>
      </c>
      <c r="T9" s="1">
        <v>0</v>
      </c>
      <c r="U9" s="1">
        <v>2668.62</v>
      </c>
      <c r="V9" s="1" t="s">
        <v>35</v>
      </c>
      <c r="W9" s="1" t="s">
        <v>35</v>
      </c>
      <c r="X9" s="1" t="s">
        <v>31</v>
      </c>
      <c r="Y9" s="1" t="s">
        <v>31</v>
      </c>
      <c r="Z9" s="1" t="s">
        <v>38</v>
      </c>
      <c r="AA9" s="1" t="s">
        <v>39</v>
      </c>
    </row>
    <row r="10" spans="1:27" ht="14.4" hidden="1" x14ac:dyDescent="0.3">
      <c r="A10" t="str">
        <f t="shared" si="0"/>
        <v>G</v>
      </c>
      <c r="B10" s="1" t="s">
        <v>57</v>
      </c>
      <c r="C10" s="1" t="s">
        <v>58</v>
      </c>
      <c r="D10" s="1" t="s">
        <v>67</v>
      </c>
      <c r="E10" s="1" t="s">
        <v>68</v>
      </c>
      <c r="F10" s="1" t="s">
        <v>71</v>
      </c>
      <c r="G10" s="1" t="s">
        <v>31</v>
      </c>
      <c r="H10" s="1" t="s">
        <v>72</v>
      </c>
      <c r="I10" s="2">
        <v>44967.04115740741</v>
      </c>
      <c r="J10" s="1">
        <v>-5.85</v>
      </c>
      <c r="K10" s="1">
        <v>0</v>
      </c>
      <c r="L10" s="1" t="s">
        <v>44</v>
      </c>
      <c r="M10" s="1" t="s">
        <v>31</v>
      </c>
      <c r="N10" s="1" t="s">
        <v>31</v>
      </c>
      <c r="O10" s="1">
        <v>0</v>
      </c>
      <c r="P10" s="1">
        <v>2688.47</v>
      </c>
      <c r="Q10" s="1" t="s">
        <v>34</v>
      </c>
      <c r="R10" s="1">
        <v>-5.85</v>
      </c>
      <c r="S10" s="1">
        <v>0</v>
      </c>
      <c r="T10" s="1">
        <v>0</v>
      </c>
      <c r="U10" s="1">
        <v>2688.47</v>
      </c>
      <c r="V10" s="1" t="s">
        <v>35</v>
      </c>
      <c r="W10" s="1" t="s">
        <v>35</v>
      </c>
      <c r="X10" s="1" t="s">
        <v>31</v>
      </c>
      <c r="Y10" s="1" t="s">
        <v>31</v>
      </c>
      <c r="Z10" s="1" t="s">
        <v>38</v>
      </c>
      <c r="AA10" s="1" t="s">
        <v>39</v>
      </c>
    </row>
    <row r="11" spans="1:27" ht="14.4" hidden="1" x14ac:dyDescent="0.3">
      <c r="A11" t="str">
        <f t="shared" si="0"/>
        <v>G</v>
      </c>
      <c r="B11" s="1" t="s">
        <v>57</v>
      </c>
      <c r="C11" s="1" t="s">
        <v>58</v>
      </c>
      <c r="D11" s="1" t="s">
        <v>67</v>
      </c>
      <c r="E11" s="1" t="s">
        <v>68</v>
      </c>
      <c r="F11" s="1" t="s">
        <v>73</v>
      </c>
      <c r="G11" s="1" t="s">
        <v>31</v>
      </c>
      <c r="H11" s="1" t="s">
        <v>74</v>
      </c>
      <c r="I11" s="2">
        <v>44967.04115740741</v>
      </c>
      <c r="J11" s="1">
        <v>-2.97</v>
      </c>
      <c r="K11" s="1">
        <v>0</v>
      </c>
      <c r="L11" s="1" t="s">
        <v>44</v>
      </c>
      <c r="M11" s="1" t="s">
        <v>31</v>
      </c>
      <c r="N11" s="1" t="s">
        <v>31</v>
      </c>
      <c r="O11" s="1">
        <v>0</v>
      </c>
      <c r="P11" s="1">
        <v>2694.32</v>
      </c>
      <c r="Q11" s="1" t="s">
        <v>34</v>
      </c>
      <c r="R11" s="1">
        <v>-2.97</v>
      </c>
      <c r="S11" s="1">
        <v>0</v>
      </c>
      <c r="T11" s="1">
        <v>0</v>
      </c>
      <c r="U11" s="1">
        <v>2694.32</v>
      </c>
      <c r="V11" s="1" t="s">
        <v>35</v>
      </c>
      <c r="W11" s="1" t="s">
        <v>35</v>
      </c>
      <c r="X11" s="1" t="s">
        <v>31</v>
      </c>
      <c r="Y11" s="1" t="s">
        <v>31</v>
      </c>
      <c r="Z11" s="1" t="s">
        <v>38</v>
      </c>
      <c r="AA11" s="1" t="s">
        <v>39</v>
      </c>
    </row>
    <row r="12" spans="1:27" ht="14.4" hidden="1" x14ac:dyDescent="0.3">
      <c r="A12" t="str">
        <f t="shared" si="0"/>
        <v>G</v>
      </c>
      <c r="B12" s="1" t="s">
        <v>75</v>
      </c>
      <c r="C12" s="1" t="s">
        <v>76</v>
      </c>
      <c r="D12" s="1" t="s">
        <v>28</v>
      </c>
      <c r="E12" s="1" t="s">
        <v>29</v>
      </c>
      <c r="F12" s="1" t="s">
        <v>77</v>
      </c>
      <c r="G12" s="1" t="s">
        <v>31</v>
      </c>
      <c r="H12" s="1" t="s">
        <v>78</v>
      </c>
      <c r="I12" s="2">
        <v>44970.04115740741</v>
      </c>
      <c r="J12" s="1">
        <v>457.08</v>
      </c>
      <c r="K12" s="1">
        <v>0</v>
      </c>
      <c r="L12" s="1" t="s">
        <v>44</v>
      </c>
      <c r="M12" s="1" t="s">
        <v>31</v>
      </c>
      <c r="N12" s="2">
        <v>44971.04115740741</v>
      </c>
      <c r="O12" s="1">
        <v>0</v>
      </c>
      <c r="P12" s="1">
        <v>2769.3</v>
      </c>
      <c r="Q12" s="1" t="s">
        <v>34</v>
      </c>
      <c r="R12" s="1">
        <v>457.08</v>
      </c>
      <c r="S12" s="1">
        <v>0</v>
      </c>
      <c r="T12" s="1">
        <v>0</v>
      </c>
      <c r="U12" s="1">
        <v>2769.3</v>
      </c>
      <c r="V12" s="1" t="s">
        <v>35</v>
      </c>
      <c r="W12" s="1" t="s">
        <v>35</v>
      </c>
      <c r="X12" s="1" t="s">
        <v>45</v>
      </c>
      <c r="Y12" s="1" t="s">
        <v>45</v>
      </c>
      <c r="Z12" s="1" t="s">
        <v>38</v>
      </c>
      <c r="AA12" s="1" t="s">
        <v>39</v>
      </c>
    </row>
    <row r="13" spans="1:27" ht="14.4" hidden="1" x14ac:dyDescent="0.3">
      <c r="A13" t="str">
        <f t="shared" si="0"/>
        <v>G</v>
      </c>
      <c r="B13" s="1" t="s">
        <v>63</v>
      </c>
      <c r="C13" s="1" t="s">
        <v>64</v>
      </c>
      <c r="D13" s="1" t="s">
        <v>67</v>
      </c>
      <c r="E13" s="1" t="s">
        <v>68</v>
      </c>
      <c r="F13" s="1" t="s">
        <v>79</v>
      </c>
      <c r="G13" s="1" t="s">
        <v>31</v>
      </c>
      <c r="H13" s="1" t="s">
        <v>80</v>
      </c>
      <c r="I13" s="2">
        <v>44970.04115740741</v>
      </c>
      <c r="J13" s="1">
        <v>-59.94</v>
      </c>
      <c r="K13" s="1">
        <v>0</v>
      </c>
      <c r="L13" s="1" t="s">
        <v>44</v>
      </c>
      <c r="M13" s="1" t="s">
        <v>31</v>
      </c>
      <c r="N13" s="1" t="s">
        <v>31</v>
      </c>
      <c r="O13" s="1">
        <v>0</v>
      </c>
      <c r="P13" s="1">
        <v>2312.2199999999998</v>
      </c>
      <c r="Q13" s="1" t="s">
        <v>34</v>
      </c>
      <c r="R13" s="1">
        <v>-59.94</v>
      </c>
      <c r="S13" s="1">
        <v>0</v>
      </c>
      <c r="T13" s="1">
        <v>0</v>
      </c>
      <c r="U13" s="1">
        <v>2312.2199999999998</v>
      </c>
      <c r="V13" s="1" t="s">
        <v>35</v>
      </c>
      <c r="W13" s="1" t="s">
        <v>35</v>
      </c>
      <c r="X13" s="1" t="s">
        <v>31</v>
      </c>
      <c r="Y13" s="1" t="s">
        <v>31</v>
      </c>
      <c r="Z13" s="1" t="s">
        <v>38</v>
      </c>
      <c r="AA13" s="1" t="s">
        <v>39</v>
      </c>
    </row>
    <row r="14" spans="1:27" ht="14.4" hidden="1" x14ac:dyDescent="0.3">
      <c r="A14" t="str">
        <f t="shared" si="0"/>
        <v>G</v>
      </c>
      <c r="B14" s="1" t="s">
        <v>57</v>
      </c>
      <c r="C14" s="1" t="s">
        <v>58</v>
      </c>
      <c r="D14" s="1" t="s">
        <v>67</v>
      </c>
      <c r="E14" s="1" t="s">
        <v>68</v>
      </c>
      <c r="F14" s="1" t="s">
        <v>81</v>
      </c>
      <c r="G14" s="1" t="s">
        <v>31</v>
      </c>
      <c r="H14" s="1" t="s">
        <v>82</v>
      </c>
      <c r="I14" s="2">
        <v>44970.04115740741</v>
      </c>
      <c r="J14" s="1">
        <v>-296.45999999999998</v>
      </c>
      <c r="K14" s="1">
        <v>0</v>
      </c>
      <c r="L14" s="1" t="s">
        <v>44</v>
      </c>
      <c r="M14" s="1" t="s">
        <v>31</v>
      </c>
      <c r="N14" s="1" t="s">
        <v>31</v>
      </c>
      <c r="O14" s="1">
        <v>0</v>
      </c>
      <c r="P14" s="1">
        <v>2372.16</v>
      </c>
      <c r="Q14" s="1" t="s">
        <v>34</v>
      </c>
      <c r="R14" s="1">
        <v>-296.45999999999998</v>
      </c>
      <c r="S14" s="1">
        <v>0</v>
      </c>
      <c r="T14" s="1">
        <v>0</v>
      </c>
      <c r="U14" s="1">
        <v>2372.16</v>
      </c>
      <c r="V14" s="1" t="s">
        <v>35</v>
      </c>
      <c r="W14" s="1" t="s">
        <v>35</v>
      </c>
      <c r="X14" s="1" t="s">
        <v>31</v>
      </c>
      <c r="Y14" s="1" t="s">
        <v>31</v>
      </c>
      <c r="Z14" s="1" t="s">
        <v>38</v>
      </c>
      <c r="AA14" s="1" t="s">
        <v>39</v>
      </c>
    </row>
    <row r="15" spans="1:27" ht="14.4" x14ac:dyDescent="0.3">
      <c r="A15" t="str">
        <f t="shared" si="0"/>
        <v>S</v>
      </c>
      <c r="B15" s="1" t="s">
        <v>40</v>
      </c>
      <c r="C15" s="1" t="s">
        <v>41</v>
      </c>
      <c r="D15" s="1" t="s">
        <v>50</v>
      </c>
      <c r="E15" s="1" t="s">
        <v>31</v>
      </c>
      <c r="F15" s="1" t="s">
        <v>83</v>
      </c>
      <c r="G15" s="1" t="s">
        <v>31</v>
      </c>
      <c r="H15" s="1" t="s">
        <v>31</v>
      </c>
      <c r="I15" s="2">
        <v>44971.04115740741</v>
      </c>
      <c r="J15" s="1">
        <v>0</v>
      </c>
      <c r="K15" s="1">
        <v>735.09</v>
      </c>
      <c r="L15" s="1" t="s">
        <v>44</v>
      </c>
      <c r="M15" s="1" t="s">
        <v>31</v>
      </c>
      <c r="N15" s="1" t="s">
        <v>31</v>
      </c>
      <c r="O15" s="1">
        <v>-0.05</v>
      </c>
      <c r="P15" s="1">
        <v>2034.26</v>
      </c>
      <c r="Q15" s="1" t="s">
        <v>34</v>
      </c>
      <c r="R15" s="1">
        <v>0</v>
      </c>
      <c r="S15" s="1">
        <v>735.09</v>
      </c>
      <c r="T15" s="1">
        <v>-0.05</v>
      </c>
      <c r="U15" s="1">
        <v>2034.26</v>
      </c>
      <c r="V15" s="1" t="s">
        <v>35</v>
      </c>
      <c r="W15" s="1" t="s">
        <v>35</v>
      </c>
      <c r="X15" s="1" t="s">
        <v>31</v>
      </c>
      <c r="Y15" s="1" t="s">
        <v>31</v>
      </c>
      <c r="Z15" s="1" t="s">
        <v>38</v>
      </c>
      <c r="AA15" s="1" t="s">
        <v>39</v>
      </c>
    </row>
    <row r="16" spans="1:27" ht="14.4" x14ac:dyDescent="0.3">
      <c r="A16" t="str">
        <f t="shared" si="0"/>
        <v>S</v>
      </c>
      <c r="B16" s="1" t="s">
        <v>52</v>
      </c>
      <c r="C16" s="1" t="s">
        <v>53</v>
      </c>
      <c r="D16" s="1" t="s">
        <v>50</v>
      </c>
      <c r="E16" s="1" t="s">
        <v>31</v>
      </c>
      <c r="F16" s="1" t="s">
        <v>84</v>
      </c>
      <c r="G16" s="1" t="s">
        <v>31</v>
      </c>
      <c r="H16" s="1" t="s">
        <v>31</v>
      </c>
      <c r="I16" s="2">
        <v>44972.04115740741</v>
      </c>
      <c r="J16" s="1">
        <v>0</v>
      </c>
      <c r="K16" s="1">
        <v>204.81</v>
      </c>
      <c r="L16" s="1" t="s">
        <v>44</v>
      </c>
      <c r="M16" s="1" t="s">
        <v>31</v>
      </c>
      <c r="N16" s="1" t="s">
        <v>31</v>
      </c>
      <c r="O16" s="1">
        <v>0</v>
      </c>
      <c r="P16" s="1">
        <v>1829.45</v>
      </c>
      <c r="Q16" s="1" t="s">
        <v>34</v>
      </c>
      <c r="R16" s="1">
        <v>0</v>
      </c>
      <c r="S16" s="1">
        <v>204.81</v>
      </c>
      <c r="T16" s="1">
        <v>0</v>
      </c>
      <c r="U16" s="1">
        <v>1829.45</v>
      </c>
      <c r="V16" s="1" t="s">
        <v>35</v>
      </c>
      <c r="W16" s="1" t="s">
        <v>35</v>
      </c>
      <c r="X16" s="1" t="s">
        <v>31</v>
      </c>
      <c r="Y16" s="1" t="s">
        <v>31</v>
      </c>
      <c r="Z16" s="1" t="s">
        <v>38</v>
      </c>
      <c r="AA16" s="1" t="s">
        <v>39</v>
      </c>
    </row>
    <row r="17" spans="1:27" ht="14.4" x14ac:dyDescent="0.3">
      <c r="A17" t="str">
        <f t="shared" si="0"/>
        <v>S</v>
      </c>
      <c r="B17" s="1" t="s">
        <v>75</v>
      </c>
      <c r="C17" s="1" t="s">
        <v>76</v>
      </c>
      <c r="D17" s="1" t="s">
        <v>50</v>
      </c>
      <c r="E17" s="1" t="s">
        <v>31</v>
      </c>
      <c r="F17" s="1" t="s">
        <v>85</v>
      </c>
      <c r="G17" s="1" t="s">
        <v>31</v>
      </c>
      <c r="H17" s="1" t="s">
        <v>31</v>
      </c>
      <c r="I17" s="2">
        <v>44974.04115740741</v>
      </c>
      <c r="J17" s="1">
        <v>0</v>
      </c>
      <c r="K17" s="1">
        <v>457.08</v>
      </c>
      <c r="L17" s="1" t="s">
        <v>44</v>
      </c>
      <c r="M17" s="1" t="s">
        <v>31</v>
      </c>
      <c r="N17" s="1" t="s">
        <v>31</v>
      </c>
      <c r="O17" s="1">
        <v>0</v>
      </c>
      <c r="P17" s="1">
        <v>1372.37</v>
      </c>
      <c r="Q17" s="1" t="s">
        <v>34</v>
      </c>
      <c r="R17" s="1">
        <v>0</v>
      </c>
      <c r="S17" s="1">
        <v>457.08</v>
      </c>
      <c r="T17" s="1">
        <v>0</v>
      </c>
      <c r="U17" s="1">
        <v>1372.37</v>
      </c>
      <c r="V17" s="1" t="s">
        <v>35</v>
      </c>
      <c r="W17" s="1" t="s">
        <v>35</v>
      </c>
      <c r="X17" s="1" t="s">
        <v>31</v>
      </c>
      <c r="Y17" s="1" t="s">
        <v>31</v>
      </c>
      <c r="Z17" s="1" t="s">
        <v>38</v>
      </c>
      <c r="AA17" s="1" t="s">
        <v>39</v>
      </c>
    </row>
    <row r="18" spans="1:27" ht="14.4" hidden="1" x14ac:dyDescent="0.3">
      <c r="A18" t="str">
        <f t="shared" si="0"/>
        <v>G</v>
      </c>
      <c r="B18" s="1" t="s">
        <v>86</v>
      </c>
      <c r="C18" s="1" t="s">
        <v>87</v>
      </c>
      <c r="D18" s="1" t="s">
        <v>28</v>
      </c>
      <c r="E18" s="1" t="s">
        <v>29</v>
      </c>
      <c r="F18" s="1" t="s">
        <v>88</v>
      </c>
      <c r="G18" s="1" t="s">
        <v>31</v>
      </c>
      <c r="H18" s="1" t="s">
        <v>89</v>
      </c>
      <c r="I18" s="2">
        <v>45008.04115740741</v>
      </c>
      <c r="J18" s="1">
        <v>483.48</v>
      </c>
      <c r="K18" s="1">
        <v>0</v>
      </c>
      <c r="L18" s="1" t="s">
        <v>61</v>
      </c>
      <c r="M18" s="1" t="s">
        <v>62</v>
      </c>
      <c r="N18" s="2">
        <v>45097.999490740738</v>
      </c>
      <c r="O18" s="1">
        <v>0</v>
      </c>
      <c r="P18" s="1">
        <v>3517.67</v>
      </c>
      <c r="Q18" s="1" t="s">
        <v>34</v>
      </c>
      <c r="R18" s="1">
        <v>483.48</v>
      </c>
      <c r="S18" s="1">
        <v>0</v>
      </c>
      <c r="T18" s="1">
        <v>0</v>
      </c>
      <c r="U18" s="1">
        <v>3517.67</v>
      </c>
      <c r="V18" s="1" t="s">
        <v>35</v>
      </c>
      <c r="W18" s="1" t="s">
        <v>35</v>
      </c>
      <c r="X18" s="1" t="s">
        <v>45</v>
      </c>
      <c r="Y18" s="1" t="s">
        <v>45</v>
      </c>
      <c r="Z18" s="1" t="s">
        <v>38</v>
      </c>
      <c r="AA18" s="1" t="s">
        <v>39</v>
      </c>
    </row>
    <row r="19" spans="1:27" ht="14.4" hidden="1" x14ac:dyDescent="0.3">
      <c r="A19" t="str">
        <f t="shared" si="0"/>
        <v>G</v>
      </c>
      <c r="B19" s="1" t="s">
        <v>57</v>
      </c>
      <c r="C19" s="1" t="s">
        <v>58</v>
      </c>
      <c r="D19" s="1" t="s">
        <v>28</v>
      </c>
      <c r="E19" s="1" t="s">
        <v>29</v>
      </c>
      <c r="F19" s="1" t="s">
        <v>90</v>
      </c>
      <c r="G19" s="1" t="s">
        <v>31</v>
      </c>
      <c r="H19" s="1" t="s">
        <v>91</v>
      </c>
      <c r="I19" s="2">
        <v>45008.04115740741</v>
      </c>
      <c r="J19" s="1">
        <v>664.42</v>
      </c>
      <c r="K19" s="1">
        <v>0</v>
      </c>
      <c r="L19" s="1" t="s">
        <v>61</v>
      </c>
      <c r="M19" s="1" t="s">
        <v>62</v>
      </c>
      <c r="N19" s="2">
        <v>45097.999490740738</v>
      </c>
      <c r="O19" s="1">
        <v>0</v>
      </c>
      <c r="P19" s="1">
        <v>3034.19</v>
      </c>
      <c r="Q19" s="1" t="s">
        <v>34</v>
      </c>
      <c r="R19" s="1">
        <v>664.42</v>
      </c>
      <c r="S19" s="1">
        <v>0</v>
      </c>
      <c r="T19" s="1">
        <v>0</v>
      </c>
      <c r="U19" s="1">
        <v>3034.19</v>
      </c>
      <c r="V19" s="1" t="s">
        <v>35</v>
      </c>
      <c r="W19" s="1" t="s">
        <v>35</v>
      </c>
      <c r="X19" s="1" t="s">
        <v>45</v>
      </c>
      <c r="Y19" s="1" t="s">
        <v>45</v>
      </c>
      <c r="Z19" s="1" t="s">
        <v>38</v>
      </c>
      <c r="AA19" s="1" t="s">
        <v>39</v>
      </c>
    </row>
    <row r="20" spans="1:27" ht="14.4" hidden="1" x14ac:dyDescent="0.3">
      <c r="A20" t="str">
        <f t="shared" si="0"/>
        <v>G</v>
      </c>
      <c r="B20" s="1" t="s">
        <v>92</v>
      </c>
      <c r="C20" s="1" t="s">
        <v>93</v>
      </c>
      <c r="D20" s="1" t="s">
        <v>28</v>
      </c>
      <c r="E20" s="1" t="s">
        <v>29</v>
      </c>
      <c r="F20" s="1" t="s">
        <v>94</v>
      </c>
      <c r="G20" s="1" t="s">
        <v>31</v>
      </c>
      <c r="H20" s="1" t="s">
        <v>95</v>
      </c>
      <c r="I20" s="2">
        <v>45008.04115740741</v>
      </c>
      <c r="J20" s="1">
        <v>997.4</v>
      </c>
      <c r="K20" s="1">
        <v>0</v>
      </c>
      <c r="L20" s="1" t="s">
        <v>56</v>
      </c>
      <c r="M20" s="1" t="s">
        <v>31</v>
      </c>
      <c r="N20" s="2">
        <v>45009.04115740741</v>
      </c>
      <c r="O20" s="1">
        <v>0</v>
      </c>
      <c r="P20" s="1">
        <v>2369.77</v>
      </c>
      <c r="Q20" s="1" t="s">
        <v>34</v>
      </c>
      <c r="R20" s="1">
        <v>997.4</v>
      </c>
      <c r="S20" s="1">
        <v>0</v>
      </c>
      <c r="T20" s="1">
        <v>0</v>
      </c>
      <c r="U20" s="1">
        <v>2369.77</v>
      </c>
      <c r="V20" s="1" t="s">
        <v>35</v>
      </c>
      <c r="W20" s="1" t="s">
        <v>35</v>
      </c>
      <c r="X20" s="1" t="s">
        <v>45</v>
      </c>
      <c r="Y20" s="1" t="s">
        <v>45</v>
      </c>
      <c r="Z20" s="1" t="s">
        <v>38</v>
      </c>
      <c r="AA20" s="1" t="s">
        <v>39</v>
      </c>
    </row>
    <row r="21" spans="1:27" ht="14.4" hidden="1" x14ac:dyDescent="0.3">
      <c r="A21" t="str">
        <f t="shared" si="0"/>
        <v>G</v>
      </c>
      <c r="B21" s="1" t="s">
        <v>96</v>
      </c>
      <c r="C21" s="1" t="s">
        <v>97</v>
      </c>
      <c r="D21" s="1" t="s">
        <v>28</v>
      </c>
      <c r="E21" s="1" t="s">
        <v>29</v>
      </c>
      <c r="F21" s="1" t="s">
        <v>98</v>
      </c>
      <c r="G21" s="1" t="s">
        <v>31</v>
      </c>
      <c r="H21" s="1" t="s">
        <v>99</v>
      </c>
      <c r="I21" s="2">
        <v>45009.04115740741</v>
      </c>
      <c r="J21" s="1">
        <v>812.43</v>
      </c>
      <c r="K21" s="1">
        <v>0</v>
      </c>
      <c r="L21" s="1" t="s">
        <v>33</v>
      </c>
      <c r="M21" s="1" t="s">
        <v>31</v>
      </c>
      <c r="N21" s="2">
        <v>45068.999490740738</v>
      </c>
      <c r="O21" s="1">
        <v>0</v>
      </c>
      <c r="P21" s="1">
        <v>4944.8</v>
      </c>
      <c r="Q21" s="1" t="s">
        <v>34</v>
      </c>
      <c r="R21" s="1">
        <v>812.43</v>
      </c>
      <c r="S21" s="1">
        <v>0</v>
      </c>
      <c r="T21" s="1">
        <v>0</v>
      </c>
      <c r="U21" s="1">
        <v>4944.8</v>
      </c>
      <c r="V21" s="1" t="s">
        <v>35</v>
      </c>
      <c r="W21" s="1" t="s">
        <v>35</v>
      </c>
      <c r="X21" s="1" t="s">
        <v>45</v>
      </c>
      <c r="Y21" s="1" t="s">
        <v>45</v>
      </c>
      <c r="Z21" s="1" t="s">
        <v>38</v>
      </c>
      <c r="AA21" s="1" t="s">
        <v>39</v>
      </c>
    </row>
    <row r="22" spans="1:27" ht="14.4" hidden="1" x14ac:dyDescent="0.3">
      <c r="A22" t="str">
        <f t="shared" si="0"/>
        <v>G</v>
      </c>
      <c r="B22" s="1" t="s">
        <v>75</v>
      </c>
      <c r="C22" s="1" t="s">
        <v>76</v>
      </c>
      <c r="D22" s="1" t="s">
        <v>28</v>
      </c>
      <c r="E22" s="1" t="s">
        <v>29</v>
      </c>
      <c r="F22" s="1" t="s">
        <v>100</v>
      </c>
      <c r="G22" s="1" t="s">
        <v>31</v>
      </c>
      <c r="H22" s="1" t="s">
        <v>101</v>
      </c>
      <c r="I22" s="2">
        <v>45009.04115740741</v>
      </c>
      <c r="J22" s="1">
        <v>183.74</v>
      </c>
      <c r="K22" s="1">
        <v>0</v>
      </c>
      <c r="L22" s="1" t="s">
        <v>44</v>
      </c>
      <c r="M22" s="1" t="s">
        <v>31</v>
      </c>
      <c r="N22" s="2">
        <v>45010.04115740741</v>
      </c>
      <c r="O22" s="1">
        <v>0</v>
      </c>
      <c r="P22" s="1">
        <v>4132.37</v>
      </c>
      <c r="Q22" s="1" t="s">
        <v>34</v>
      </c>
      <c r="R22" s="1">
        <v>183.74</v>
      </c>
      <c r="S22" s="1">
        <v>0</v>
      </c>
      <c r="T22" s="1">
        <v>0</v>
      </c>
      <c r="U22" s="1">
        <v>4132.37</v>
      </c>
      <c r="V22" s="1" t="s">
        <v>35</v>
      </c>
      <c r="W22" s="1" t="s">
        <v>35</v>
      </c>
      <c r="X22" s="1" t="s">
        <v>45</v>
      </c>
      <c r="Y22" s="1" t="s">
        <v>45</v>
      </c>
      <c r="Z22" s="1" t="s">
        <v>38</v>
      </c>
      <c r="AA22" s="1" t="s">
        <v>39</v>
      </c>
    </row>
    <row r="23" spans="1:27" ht="14.4" hidden="1" x14ac:dyDescent="0.3">
      <c r="A23" t="str">
        <f t="shared" si="0"/>
        <v>G</v>
      </c>
      <c r="B23" s="1" t="s">
        <v>52</v>
      </c>
      <c r="C23" s="1" t="s">
        <v>53</v>
      </c>
      <c r="D23" s="1" t="s">
        <v>28</v>
      </c>
      <c r="E23" s="1" t="s">
        <v>29</v>
      </c>
      <c r="F23" s="1" t="s">
        <v>102</v>
      </c>
      <c r="G23" s="1" t="s">
        <v>31</v>
      </c>
      <c r="H23" s="1" t="s">
        <v>103</v>
      </c>
      <c r="I23" s="2">
        <v>45009.04115740741</v>
      </c>
      <c r="J23" s="1">
        <v>430.96</v>
      </c>
      <c r="K23" s="1">
        <v>0</v>
      </c>
      <c r="L23" s="1" t="s">
        <v>56</v>
      </c>
      <c r="M23" s="1" t="s">
        <v>31</v>
      </c>
      <c r="N23" s="2">
        <v>45010.04115740741</v>
      </c>
      <c r="O23" s="1">
        <v>0</v>
      </c>
      <c r="P23" s="1">
        <v>3948.63</v>
      </c>
      <c r="Q23" s="1" t="s">
        <v>34</v>
      </c>
      <c r="R23" s="1">
        <v>430.96</v>
      </c>
      <c r="S23" s="1">
        <v>0</v>
      </c>
      <c r="T23" s="1">
        <v>0</v>
      </c>
      <c r="U23" s="1">
        <v>3948.63</v>
      </c>
      <c r="V23" s="1" t="s">
        <v>35</v>
      </c>
      <c r="W23" s="1" t="s">
        <v>35</v>
      </c>
      <c r="X23" s="1" t="s">
        <v>45</v>
      </c>
      <c r="Y23" s="1" t="s">
        <v>45</v>
      </c>
      <c r="Z23" s="1" t="s">
        <v>38</v>
      </c>
      <c r="AA23" s="1" t="s">
        <v>39</v>
      </c>
    </row>
    <row r="24" spans="1:27" ht="14.4" x14ac:dyDescent="0.3">
      <c r="A24" t="str">
        <f t="shared" si="0"/>
        <v>S</v>
      </c>
      <c r="B24" s="1" t="s">
        <v>104</v>
      </c>
      <c r="C24" s="1" t="s">
        <v>105</v>
      </c>
      <c r="D24" s="1" t="s">
        <v>50</v>
      </c>
      <c r="E24" s="1" t="s">
        <v>31</v>
      </c>
      <c r="F24" s="1" t="s">
        <v>106</v>
      </c>
      <c r="G24" s="1" t="s">
        <v>31</v>
      </c>
      <c r="H24" s="1" t="s">
        <v>31</v>
      </c>
      <c r="I24" s="2">
        <v>45011.999490740738</v>
      </c>
      <c r="J24" s="1">
        <v>0</v>
      </c>
      <c r="K24" s="1">
        <v>103.5</v>
      </c>
      <c r="L24" s="1" t="s">
        <v>33</v>
      </c>
      <c r="M24" s="1" t="s">
        <v>31</v>
      </c>
      <c r="N24" s="1" t="s">
        <v>31</v>
      </c>
      <c r="O24" s="1">
        <v>0.18</v>
      </c>
      <c r="P24" s="1">
        <v>4794.1499999999996</v>
      </c>
      <c r="Q24" s="1" t="s">
        <v>34</v>
      </c>
      <c r="R24" s="1">
        <v>0</v>
      </c>
      <c r="S24" s="1">
        <v>103.5</v>
      </c>
      <c r="T24" s="1">
        <v>0.18</v>
      </c>
      <c r="U24" s="1">
        <v>4794.1499999999996</v>
      </c>
      <c r="V24" s="1" t="s">
        <v>35</v>
      </c>
      <c r="W24" s="1" t="s">
        <v>35</v>
      </c>
      <c r="X24" s="1" t="s">
        <v>31</v>
      </c>
      <c r="Y24" s="1" t="s">
        <v>31</v>
      </c>
      <c r="Z24" s="1" t="s">
        <v>38</v>
      </c>
      <c r="AA24" s="1" t="s">
        <v>39</v>
      </c>
    </row>
    <row r="25" spans="1:27" ht="14.4" hidden="1" x14ac:dyDescent="0.3">
      <c r="A25" t="str">
        <f t="shared" si="0"/>
        <v>G</v>
      </c>
      <c r="B25" s="1" t="s">
        <v>46</v>
      </c>
      <c r="C25" s="1" t="s">
        <v>47</v>
      </c>
      <c r="D25" s="1" t="s">
        <v>67</v>
      </c>
      <c r="E25" s="1" t="s">
        <v>68</v>
      </c>
      <c r="F25" s="1" t="s">
        <v>107</v>
      </c>
      <c r="G25" s="1" t="s">
        <v>31</v>
      </c>
      <c r="H25" s="1" t="s">
        <v>108</v>
      </c>
      <c r="I25" s="2">
        <v>45011.999490740738</v>
      </c>
      <c r="J25" s="1">
        <v>-55.92</v>
      </c>
      <c r="K25" s="1">
        <v>0</v>
      </c>
      <c r="L25" s="1" t="s">
        <v>44</v>
      </c>
      <c r="M25" s="1" t="s">
        <v>31</v>
      </c>
      <c r="N25" s="1" t="s">
        <v>31</v>
      </c>
      <c r="O25" s="1">
        <v>0</v>
      </c>
      <c r="P25" s="1">
        <v>4897.83</v>
      </c>
      <c r="Q25" s="1" t="s">
        <v>34</v>
      </c>
      <c r="R25" s="1">
        <v>-55.92</v>
      </c>
      <c r="S25" s="1">
        <v>0</v>
      </c>
      <c r="T25" s="1">
        <v>0</v>
      </c>
      <c r="U25" s="1">
        <v>4897.83</v>
      </c>
      <c r="V25" s="1" t="s">
        <v>35</v>
      </c>
      <c r="W25" s="1" t="s">
        <v>35</v>
      </c>
      <c r="X25" s="1" t="s">
        <v>31</v>
      </c>
      <c r="Y25" s="1" t="s">
        <v>31</v>
      </c>
      <c r="Z25" s="1" t="s">
        <v>38</v>
      </c>
      <c r="AA25" s="1" t="s">
        <v>39</v>
      </c>
    </row>
    <row r="26" spans="1:27" ht="14.4" hidden="1" x14ac:dyDescent="0.3">
      <c r="A26" t="str">
        <f t="shared" si="0"/>
        <v>G</v>
      </c>
      <c r="B26" s="1" t="s">
        <v>57</v>
      </c>
      <c r="C26" s="1" t="s">
        <v>58</v>
      </c>
      <c r="D26" s="1" t="s">
        <v>28</v>
      </c>
      <c r="E26" s="1" t="s">
        <v>109</v>
      </c>
      <c r="F26" s="1" t="s">
        <v>110</v>
      </c>
      <c r="G26" s="1" t="s">
        <v>31</v>
      </c>
      <c r="H26" s="1" t="s">
        <v>111</v>
      </c>
      <c r="I26" s="2">
        <v>45011.999490740738</v>
      </c>
      <c r="J26" s="1">
        <v>-2.97</v>
      </c>
      <c r="K26" s="1">
        <v>0</v>
      </c>
      <c r="L26" s="1" t="s">
        <v>44</v>
      </c>
      <c r="M26" s="1" t="s">
        <v>31</v>
      </c>
      <c r="N26" s="2">
        <v>45012.999490740738</v>
      </c>
      <c r="O26" s="1">
        <v>0</v>
      </c>
      <c r="P26" s="1">
        <v>4953.75</v>
      </c>
      <c r="Q26" s="1" t="s">
        <v>34</v>
      </c>
      <c r="R26" s="1">
        <v>-2.97</v>
      </c>
      <c r="S26" s="1">
        <v>0</v>
      </c>
      <c r="T26" s="1">
        <v>0</v>
      </c>
      <c r="U26" s="1">
        <v>4953.75</v>
      </c>
      <c r="V26" s="1" t="s">
        <v>35</v>
      </c>
      <c r="W26" s="1" t="s">
        <v>35</v>
      </c>
      <c r="X26" s="1" t="s">
        <v>36</v>
      </c>
      <c r="Y26" s="1" t="s">
        <v>37</v>
      </c>
      <c r="Z26" s="1" t="s">
        <v>38</v>
      </c>
      <c r="AA26" s="1" t="s">
        <v>39</v>
      </c>
    </row>
    <row r="27" spans="1:27" ht="14.4" hidden="1" x14ac:dyDescent="0.3">
      <c r="A27" t="str">
        <f t="shared" si="0"/>
        <v>G</v>
      </c>
      <c r="B27" s="1" t="s">
        <v>57</v>
      </c>
      <c r="C27" s="1" t="s">
        <v>58</v>
      </c>
      <c r="D27" s="1" t="s">
        <v>28</v>
      </c>
      <c r="E27" s="1" t="s">
        <v>109</v>
      </c>
      <c r="F27" s="1" t="s">
        <v>112</v>
      </c>
      <c r="G27" s="1" t="s">
        <v>31</v>
      </c>
      <c r="H27" s="1" t="s">
        <v>113</v>
      </c>
      <c r="I27" s="2">
        <v>45011.999490740738</v>
      </c>
      <c r="J27" s="1">
        <v>2.97</v>
      </c>
      <c r="K27" s="1">
        <v>0</v>
      </c>
      <c r="L27" s="1" t="s">
        <v>44</v>
      </c>
      <c r="M27" s="1" t="s">
        <v>31</v>
      </c>
      <c r="N27" s="2">
        <v>45012.999490740738</v>
      </c>
      <c r="O27" s="1">
        <v>0</v>
      </c>
      <c r="P27" s="1">
        <v>4956.72</v>
      </c>
      <c r="Q27" s="1" t="s">
        <v>34</v>
      </c>
      <c r="R27" s="1">
        <v>2.97</v>
      </c>
      <c r="S27" s="1">
        <v>0</v>
      </c>
      <c r="T27" s="1">
        <v>0</v>
      </c>
      <c r="U27" s="1">
        <v>4956.72</v>
      </c>
      <c r="V27" s="1" t="s">
        <v>35</v>
      </c>
      <c r="W27" s="1" t="s">
        <v>35</v>
      </c>
      <c r="X27" s="1" t="s">
        <v>36</v>
      </c>
      <c r="Y27" s="1" t="s">
        <v>37</v>
      </c>
      <c r="Z27" s="1" t="s">
        <v>38</v>
      </c>
      <c r="AA27" s="1" t="s">
        <v>39</v>
      </c>
    </row>
    <row r="28" spans="1:27" ht="14.4" hidden="1" x14ac:dyDescent="0.3">
      <c r="A28" t="str">
        <f t="shared" si="0"/>
        <v>G</v>
      </c>
      <c r="B28" s="1" t="s">
        <v>57</v>
      </c>
      <c r="C28" s="1" t="s">
        <v>58</v>
      </c>
      <c r="D28" s="1" t="s">
        <v>28</v>
      </c>
      <c r="E28" s="1" t="s">
        <v>109</v>
      </c>
      <c r="F28" s="1" t="s">
        <v>114</v>
      </c>
      <c r="G28" s="1" t="s">
        <v>31</v>
      </c>
      <c r="H28" s="1" t="s">
        <v>115</v>
      </c>
      <c r="I28" s="2">
        <v>45011.999490740738</v>
      </c>
      <c r="J28" s="1">
        <v>-296.45999999999998</v>
      </c>
      <c r="K28" s="1">
        <v>0</v>
      </c>
      <c r="L28" s="1" t="s">
        <v>44</v>
      </c>
      <c r="M28" s="1" t="s">
        <v>31</v>
      </c>
      <c r="N28" s="2">
        <v>45012.999490740738</v>
      </c>
      <c r="O28" s="1">
        <v>0</v>
      </c>
      <c r="P28" s="1">
        <v>4953.75</v>
      </c>
      <c r="Q28" s="1" t="s">
        <v>34</v>
      </c>
      <c r="R28" s="1">
        <v>-296.45999999999998</v>
      </c>
      <c r="S28" s="1">
        <v>0</v>
      </c>
      <c r="T28" s="1">
        <v>0</v>
      </c>
      <c r="U28" s="1">
        <v>4953.75</v>
      </c>
      <c r="V28" s="1" t="s">
        <v>35</v>
      </c>
      <c r="W28" s="1" t="s">
        <v>35</v>
      </c>
      <c r="X28" s="1" t="s">
        <v>36</v>
      </c>
      <c r="Y28" s="1" t="s">
        <v>37</v>
      </c>
      <c r="Z28" s="1" t="s">
        <v>38</v>
      </c>
      <c r="AA28" s="1" t="s">
        <v>39</v>
      </c>
    </row>
    <row r="29" spans="1:27" ht="14.4" hidden="1" x14ac:dyDescent="0.3">
      <c r="A29" t="str">
        <f t="shared" si="0"/>
        <v>G</v>
      </c>
      <c r="B29" s="1" t="s">
        <v>57</v>
      </c>
      <c r="C29" s="1" t="s">
        <v>58</v>
      </c>
      <c r="D29" s="1" t="s">
        <v>28</v>
      </c>
      <c r="E29" s="1" t="s">
        <v>109</v>
      </c>
      <c r="F29" s="1" t="s">
        <v>116</v>
      </c>
      <c r="G29" s="1" t="s">
        <v>31</v>
      </c>
      <c r="H29" s="1" t="s">
        <v>117</v>
      </c>
      <c r="I29" s="2">
        <v>45011.999490740738</v>
      </c>
      <c r="J29" s="1">
        <v>296.45999999999998</v>
      </c>
      <c r="K29" s="1">
        <v>0</v>
      </c>
      <c r="L29" s="1" t="s">
        <v>44</v>
      </c>
      <c r="M29" s="1" t="s">
        <v>31</v>
      </c>
      <c r="N29" s="2">
        <v>45012.999490740738</v>
      </c>
      <c r="O29" s="1">
        <v>0</v>
      </c>
      <c r="P29" s="1">
        <v>5250.21</v>
      </c>
      <c r="Q29" s="1" t="s">
        <v>34</v>
      </c>
      <c r="R29" s="1">
        <v>296.45999999999998</v>
      </c>
      <c r="S29" s="1">
        <v>0</v>
      </c>
      <c r="T29" s="1">
        <v>0</v>
      </c>
      <c r="U29" s="1">
        <v>5250.21</v>
      </c>
      <c r="V29" s="1" t="s">
        <v>35</v>
      </c>
      <c r="W29" s="1" t="s">
        <v>35</v>
      </c>
      <c r="X29" s="1" t="s">
        <v>36</v>
      </c>
      <c r="Y29" s="1" t="s">
        <v>37</v>
      </c>
      <c r="Z29" s="1" t="s">
        <v>38</v>
      </c>
      <c r="AA29" s="1" t="s">
        <v>39</v>
      </c>
    </row>
    <row r="30" spans="1:27" ht="14.4" hidden="1" x14ac:dyDescent="0.3">
      <c r="A30" t="str">
        <f t="shared" si="0"/>
        <v>G</v>
      </c>
      <c r="B30" s="1" t="s">
        <v>26</v>
      </c>
      <c r="C30" s="1" t="s">
        <v>27</v>
      </c>
      <c r="D30" s="1" t="s">
        <v>28</v>
      </c>
      <c r="E30" s="1" t="s">
        <v>29</v>
      </c>
      <c r="F30" s="1" t="s">
        <v>118</v>
      </c>
      <c r="G30" s="1" t="s">
        <v>31</v>
      </c>
      <c r="H30" s="1" t="s">
        <v>119</v>
      </c>
      <c r="I30" s="2">
        <v>45011.999490740738</v>
      </c>
      <c r="J30" s="1">
        <v>8.9499999999999993</v>
      </c>
      <c r="K30" s="1">
        <v>0</v>
      </c>
      <c r="L30" s="1" t="s">
        <v>44</v>
      </c>
      <c r="M30" s="1" t="s">
        <v>31</v>
      </c>
      <c r="N30" s="2">
        <v>45012.999490740738</v>
      </c>
      <c r="O30" s="1">
        <v>0</v>
      </c>
      <c r="P30" s="1">
        <v>4953.75</v>
      </c>
      <c r="Q30" s="1" t="s">
        <v>34</v>
      </c>
      <c r="R30" s="1">
        <v>8.9499999999999993</v>
      </c>
      <c r="S30" s="1">
        <v>0</v>
      </c>
      <c r="T30" s="1">
        <v>0</v>
      </c>
      <c r="U30" s="1">
        <v>4953.75</v>
      </c>
      <c r="V30" s="1" t="s">
        <v>35</v>
      </c>
      <c r="W30" s="1" t="s">
        <v>35</v>
      </c>
      <c r="X30" s="1" t="s">
        <v>36</v>
      </c>
      <c r="Y30" s="1" t="s">
        <v>37</v>
      </c>
      <c r="Z30" s="1" t="s">
        <v>38</v>
      </c>
      <c r="AA30" s="1" t="s">
        <v>39</v>
      </c>
    </row>
    <row r="31" spans="1:27" ht="14.4" hidden="1" x14ac:dyDescent="0.3">
      <c r="A31" t="str">
        <f t="shared" si="0"/>
        <v>G</v>
      </c>
      <c r="B31" s="1" t="s">
        <v>46</v>
      </c>
      <c r="C31" s="1" t="s">
        <v>47</v>
      </c>
      <c r="D31" s="1" t="s">
        <v>28</v>
      </c>
      <c r="E31" s="1" t="s">
        <v>29</v>
      </c>
      <c r="F31" s="1" t="s">
        <v>120</v>
      </c>
      <c r="G31" s="1" t="s">
        <v>31</v>
      </c>
      <c r="H31" s="1" t="s">
        <v>121</v>
      </c>
      <c r="I31" s="2">
        <v>45012.999490740738</v>
      </c>
      <c r="J31" s="1">
        <v>782.69</v>
      </c>
      <c r="K31" s="1">
        <v>0</v>
      </c>
      <c r="L31" s="1" t="s">
        <v>56</v>
      </c>
      <c r="M31" s="1" t="s">
        <v>31</v>
      </c>
      <c r="N31" s="2">
        <v>45013.999490740738</v>
      </c>
      <c r="O31" s="1">
        <v>0</v>
      </c>
      <c r="P31" s="1">
        <v>6157.91</v>
      </c>
      <c r="Q31" s="1" t="s">
        <v>34</v>
      </c>
      <c r="R31" s="1">
        <v>782.69</v>
      </c>
      <c r="S31" s="1">
        <v>0</v>
      </c>
      <c r="T31" s="1">
        <v>0</v>
      </c>
      <c r="U31" s="1">
        <v>6157.91</v>
      </c>
      <c r="V31" s="1" t="s">
        <v>35</v>
      </c>
      <c r="W31" s="1" t="s">
        <v>35</v>
      </c>
      <c r="X31" s="1" t="s">
        <v>45</v>
      </c>
      <c r="Y31" s="1" t="s">
        <v>45</v>
      </c>
      <c r="Z31" s="1" t="s">
        <v>38</v>
      </c>
      <c r="AA31" s="1" t="s">
        <v>39</v>
      </c>
    </row>
    <row r="32" spans="1:27" ht="14.4" hidden="1" x14ac:dyDescent="0.3">
      <c r="A32" t="str">
        <f t="shared" si="0"/>
        <v>G</v>
      </c>
      <c r="B32" s="1" t="s">
        <v>40</v>
      </c>
      <c r="C32" s="1" t="s">
        <v>41</v>
      </c>
      <c r="D32" s="1" t="s">
        <v>28</v>
      </c>
      <c r="E32" s="1" t="s">
        <v>29</v>
      </c>
      <c r="F32" s="1" t="s">
        <v>122</v>
      </c>
      <c r="G32" s="1" t="s">
        <v>31</v>
      </c>
      <c r="H32" s="1" t="s">
        <v>123</v>
      </c>
      <c r="I32" s="2">
        <v>45012.999490740738</v>
      </c>
      <c r="J32" s="1">
        <v>178.35</v>
      </c>
      <c r="K32" s="1">
        <v>0</v>
      </c>
      <c r="L32" s="1" t="s">
        <v>44</v>
      </c>
      <c r="M32" s="1" t="s">
        <v>31</v>
      </c>
      <c r="N32" s="2">
        <v>45013.999490740738</v>
      </c>
      <c r="O32" s="1">
        <v>0</v>
      </c>
      <c r="P32" s="1">
        <v>5375.22</v>
      </c>
      <c r="Q32" s="1" t="s">
        <v>34</v>
      </c>
      <c r="R32" s="1">
        <v>178.35</v>
      </c>
      <c r="S32" s="1">
        <v>0</v>
      </c>
      <c r="T32" s="1">
        <v>0</v>
      </c>
      <c r="U32" s="1">
        <v>5375.22</v>
      </c>
      <c r="V32" s="1" t="s">
        <v>35</v>
      </c>
      <c r="W32" s="1" t="s">
        <v>35</v>
      </c>
      <c r="X32" s="1" t="s">
        <v>45</v>
      </c>
      <c r="Y32" s="1" t="s">
        <v>45</v>
      </c>
      <c r="Z32" s="1" t="s">
        <v>38</v>
      </c>
      <c r="AA32" s="1" t="s">
        <v>39</v>
      </c>
    </row>
    <row r="33" spans="1:27" ht="14.4" hidden="1" x14ac:dyDescent="0.3">
      <c r="A33" t="str">
        <f t="shared" si="0"/>
        <v>G</v>
      </c>
      <c r="B33" s="1" t="s">
        <v>40</v>
      </c>
      <c r="C33" s="1" t="s">
        <v>41</v>
      </c>
      <c r="D33" s="1" t="s">
        <v>28</v>
      </c>
      <c r="E33" s="1" t="s">
        <v>29</v>
      </c>
      <c r="F33" s="1" t="s">
        <v>124</v>
      </c>
      <c r="G33" s="1" t="s">
        <v>31</v>
      </c>
      <c r="H33" s="1" t="s">
        <v>125</v>
      </c>
      <c r="I33" s="2">
        <v>45012.999490740738</v>
      </c>
      <c r="J33" s="1">
        <v>427.93</v>
      </c>
      <c r="K33" s="1">
        <v>0</v>
      </c>
      <c r="L33" s="1" t="s">
        <v>44</v>
      </c>
      <c r="M33" s="1" t="s">
        <v>31</v>
      </c>
      <c r="N33" s="2">
        <v>45013.999490740738</v>
      </c>
      <c r="O33" s="1">
        <v>0</v>
      </c>
      <c r="P33" s="1">
        <v>5196.87</v>
      </c>
      <c r="Q33" s="1" t="s">
        <v>34</v>
      </c>
      <c r="R33" s="1">
        <v>427.93</v>
      </c>
      <c r="S33" s="1">
        <v>0</v>
      </c>
      <c r="T33" s="1">
        <v>0</v>
      </c>
      <c r="U33" s="1">
        <v>5196.87</v>
      </c>
      <c r="V33" s="1" t="s">
        <v>35</v>
      </c>
      <c r="W33" s="1" t="s">
        <v>35</v>
      </c>
      <c r="X33" s="1" t="s">
        <v>45</v>
      </c>
      <c r="Y33" s="1" t="s">
        <v>45</v>
      </c>
      <c r="Z33" s="1" t="s">
        <v>38</v>
      </c>
      <c r="AA33" s="1" t="s">
        <v>39</v>
      </c>
    </row>
    <row r="34" spans="1:27" ht="14.4" hidden="1" x14ac:dyDescent="0.3">
      <c r="A34" t="str">
        <f t="shared" si="0"/>
        <v>G</v>
      </c>
      <c r="B34" s="1" t="s">
        <v>86</v>
      </c>
      <c r="C34" s="1" t="s">
        <v>87</v>
      </c>
      <c r="D34" s="1" t="s">
        <v>67</v>
      </c>
      <c r="E34" s="1" t="s">
        <v>68</v>
      </c>
      <c r="F34" s="1" t="s">
        <v>126</v>
      </c>
      <c r="G34" s="1" t="s">
        <v>31</v>
      </c>
      <c r="H34" s="1" t="s">
        <v>127</v>
      </c>
      <c r="I34" s="2">
        <v>45012.999490740738</v>
      </c>
      <c r="J34" s="1">
        <v>-8.73</v>
      </c>
      <c r="K34" s="1">
        <v>0</v>
      </c>
      <c r="L34" s="1" t="s">
        <v>44</v>
      </c>
      <c r="M34" s="1" t="s">
        <v>31</v>
      </c>
      <c r="N34" s="1" t="s">
        <v>31</v>
      </c>
      <c r="O34" s="1">
        <v>0</v>
      </c>
      <c r="P34" s="1">
        <v>4768.9399999999996</v>
      </c>
      <c r="Q34" s="1" t="s">
        <v>34</v>
      </c>
      <c r="R34" s="1">
        <v>-8.73</v>
      </c>
      <c r="S34" s="1">
        <v>0</v>
      </c>
      <c r="T34" s="1">
        <v>0</v>
      </c>
      <c r="U34" s="1">
        <v>4768.9399999999996</v>
      </c>
      <c r="V34" s="1" t="s">
        <v>35</v>
      </c>
      <c r="W34" s="1" t="s">
        <v>35</v>
      </c>
      <c r="X34" s="1" t="s">
        <v>31</v>
      </c>
      <c r="Y34" s="1" t="s">
        <v>31</v>
      </c>
      <c r="Z34" s="1" t="s">
        <v>38</v>
      </c>
      <c r="AA34" s="1" t="s">
        <v>39</v>
      </c>
    </row>
    <row r="35" spans="1:27" ht="14.4" hidden="1" x14ac:dyDescent="0.3">
      <c r="A35" t="str">
        <f t="shared" si="0"/>
        <v>G</v>
      </c>
      <c r="B35" s="1" t="s">
        <v>86</v>
      </c>
      <c r="C35" s="1" t="s">
        <v>87</v>
      </c>
      <c r="D35" s="1" t="s">
        <v>67</v>
      </c>
      <c r="E35" s="1" t="s">
        <v>68</v>
      </c>
      <c r="F35" s="1" t="s">
        <v>128</v>
      </c>
      <c r="G35" s="1" t="s">
        <v>31</v>
      </c>
      <c r="H35" s="1" t="s">
        <v>129</v>
      </c>
      <c r="I35" s="2">
        <v>45012.999490740738</v>
      </c>
      <c r="J35" s="1">
        <v>-1.98</v>
      </c>
      <c r="K35" s="1">
        <v>0</v>
      </c>
      <c r="L35" s="1" t="s">
        <v>33</v>
      </c>
      <c r="M35" s="1" t="s">
        <v>31</v>
      </c>
      <c r="N35" s="1" t="s">
        <v>31</v>
      </c>
      <c r="O35" s="1">
        <v>0</v>
      </c>
      <c r="P35" s="1">
        <v>4777.67</v>
      </c>
      <c r="Q35" s="1" t="s">
        <v>34</v>
      </c>
      <c r="R35" s="1">
        <v>-1.98</v>
      </c>
      <c r="S35" s="1">
        <v>0</v>
      </c>
      <c r="T35" s="1">
        <v>0</v>
      </c>
      <c r="U35" s="1">
        <v>4777.67</v>
      </c>
      <c r="V35" s="1" t="s">
        <v>35</v>
      </c>
      <c r="W35" s="1" t="s">
        <v>35</v>
      </c>
      <c r="X35" s="1" t="s">
        <v>31</v>
      </c>
      <c r="Y35" s="1" t="s">
        <v>31</v>
      </c>
      <c r="Z35" s="1" t="s">
        <v>38</v>
      </c>
      <c r="AA35" s="1" t="s">
        <v>39</v>
      </c>
    </row>
    <row r="36" spans="1:27" ht="14.4" hidden="1" x14ac:dyDescent="0.3">
      <c r="A36" t="str">
        <f t="shared" si="0"/>
        <v>G</v>
      </c>
      <c r="B36" s="1" t="s">
        <v>86</v>
      </c>
      <c r="C36" s="1" t="s">
        <v>87</v>
      </c>
      <c r="D36" s="1" t="s">
        <v>67</v>
      </c>
      <c r="E36" s="1" t="s">
        <v>68</v>
      </c>
      <c r="F36" s="1" t="s">
        <v>130</v>
      </c>
      <c r="G36" s="1" t="s">
        <v>31</v>
      </c>
      <c r="H36" s="1" t="s">
        <v>131</v>
      </c>
      <c r="I36" s="2">
        <v>45012.999490740738</v>
      </c>
      <c r="J36" s="1">
        <v>-1.76</v>
      </c>
      <c r="K36" s="1">
        <v>0</v>
      </c>
      <c r="L36" s="1" t="s">
        <v>33</v>
      </c>
      <c r="M36" s="1" t="s">
        <v>31</v>
      </c>
      <c r="N36" s="1" t="s">
        <v>31</v>
      </c>
      <c r="O36" s="1">
        <v>0</v>
      </c>
      <c r="P36" s="1">
        <v>4779.6499999999996</v>
      </c>
      <c r="Q36" s="1" t="s">
        <v>34</v>
      </c>
      <c r="R36" s="1">
        <v>-1.76</v>
      </c>
      <c r="S36" s="1">
        <v>0</v>
      </c>
      <c r="T36" s="1">
        <v>0</v>
      </c>
      <c r="U36" s="1">
        <v>4779.6499999999996</v>
      </c>
      <c r="V36" s="1" t="s">
        <v>35</v>
      </c>
      <c r="W36" s="1" t="s">
        <v>35</v>
      </c>
      <c r="X36" s="1" t="s">
        <v>31</v>
      </c>
      <c r="Y36" s="1" t="s">
        <v>31</v>
      </c>
      <c r="Z36" s="1" t="s">
        <v>38</v>
      </c>
      <c r="AA36" s="1" t="s">
        <v>39</v>
      </c>
    </row>
    <row r="37" spans="1:27" ht="14.4" hidden="1" x14ac:dyDescent="0.3">
      <c r="A37" t="str">
        <f t="shared" si="0"/>
        <v>G</v>
      </c>
      <c r="B37" s="1" t="s">
        <v>86</v>
      </c>
      <c r="C37" s="1" t="s">
        <v>87</v>
      </c>
      <c r="D37" s="1" t="s">
        <v>67</v>
      </c>
      <c r="E37" s="1" t="s">
        <v>68</v>
      </c>
      <c r="F37" s="1" t="s">
        <v>132</v>
      </c>
      <c r="G37" s="1" t="s">
        <v>31</v>
      </c>
      <c r="H37" s="1" t="s">
        <v>133</v>
      </c>
      <c r="I37" s="2">
        <v>45012.999490740738</v>
      </c>
      <c r="J37" s="1">
        <v>-1.35</v>
      </c>
      <c r="K37" s="1">
        <v>0</v>
      </c>
      <c r="L37" s="1" t="s">
        <v>33</v>
      </c>
      <c r="M37" s="1" t="s">
        <v>31</v>
      </c>
      <c r="N37" s="1" t="s">
        <v>31</v>
      </c>
      <c r="O37" s="1">
        <v>0</v>
      </c>
      <c r="P37" s="1">
        <v>4781.41</v>
      </c>
      <c r="Q37" s="1" t="s">
        <v>34</v>
      </c>
      <c r="R37" s="1">
        <v>-1.35</v>
      </c>
      <c r="S37" s="1">
        <v>0</v>
      </c>
      <c r="T37" s="1">
        <v>0</v>
      </c>
      <c r="U37" s="1">
        <v>4781.41</v>
      </c>
      <c r="V37" s="1" t="s">
        <v>35</v>
      </c>
      <c r="W37" s="1" t="s">
        <v>35</v>
      </c>
      <c r="X37" s="1" t="s">
        <v>31</v>
      </c>
      <c r="Y37" s="1" t="s">
        <v>31</v>
      </c>
      <c r="Z37" s="1" t="s">
        <v>38</v>
      </c>
      <c r="AA37" s="1" t="s">
        <v>39</v>
      </c>
    </row>
    <row r="38" spans="1:27" ht="14.4" hidden="1" x14ac:dyDescent="0.3">
      <c r="A38" t="str">
        <f t="shared" si="0"/>
        <v>G</v>
      </c>
      <c r="B38" s="1" t="s">
        <v>86</v>
      </c>
      <c r="C38" s="1" t="s">
        <v>87</v>
      </c>
      <c r="D38" s="1" t="s">
        <v>67</v>
      </c>
      <c r="E38" s="1" t="s">
        <v>68</v>
      </c>
      <c r="F38" s="1" t="s">
        <v>134</v>
      </c>
      <c r="G38" s="1" t="s">
        <v>31</v>
      </c>
      <c r="H38" s="1" t="s">
        <v>135</v>
      </c>
      <c r="I38" s="2">
        <v>45012.999490740738</v>
      </c>
      <c r="J38" s="1">
        <v>-11.39</v>
      </c>
      <c r="K38" s="1">
        <v>0</v>
      </c>
      <c r="L38" s="1" t="s">
        <v>33</v>
      </c>
      <c r="M38" s="1" t="s">
        <v>31</v>
      </c>
      <c r="N38" s="1" t="s">
        <v>31</v>
      </c>
      <c r="O38" s="1">
        <v>0</v>
      </c>
      <c r="P38" s="1">
        <v>4782.76</v>
      </c>
      <c r="Q38" s="1" t="s">
        <v>34</v>
      </c>
      <c r="R38" s="1">
        <v>-11.39</v>
      </c>
      <c r="S38" s="1">
        <v>0</v>
      </c>
      <c r="T38" s="1">
        <v>0</v>
      </c>
      <c r="U38" s="1">
        <v>4782.76</v>
      </c>
      <c r="V38" s="1" t="s">
        <v>35</v>
      </c>
      <c r="W38" s="1" t="s">
        <v>35</v>
      </c>
      <c r="X38" s="1" t="s">
        <v>31</v>
      </c>
      <c r="Y38" s="1" t="s">
        <v>31</v>
      </c>
      <c r="Z38" s="1" t="s">
        <v>38</v>
      </c>
      <c r="AA38" s="1" t="s">
        <v>39</v>
      </c>
    </row>
    <row r="39" spans="1:27" ht="14.4" x14ac:dyDescent="0.3">
      <c r="A39" t="str">
        <f t="shared" si="0"/>
        <v>S</v>
      </c>
      <c r="B39" s="1" t="s">
        <v>75</v>
      </c>
      <c r="C39" s="1" t="s">
        <v>76</v>
      </c>
      <c r="D39" s="1" t="s">
        <v>50</v>
      </c>
      <c r="E39" s="1" t="s">
        <v>31</v>
      </c>
      <c r="F39" s="1" t="s">
        <v>136</v>
      </c>
      <c r="G39" s="1" t="s">
        <v>31</v>
      </c>
      <c r="H39" s="1" t="s">
        <v>31</v>
      </c>
      <c r="I39" s="2">
        <v>45013.999490740738</v>
      </c>
      <c r="J39" s="1">
        <v>0</v>
      </c>
      <c r="K39" s="1">
        <v>183.74</v>
      </c>
      <c r="L39" s="1" t="s">
        <v>44</v>
      </c>
      <c r="M39" s="1" t="s">
        <v>31</v>
      </c>
      <c r="N39" s="1" t="s">
        <v>31</v>
      </c>
      <c r="O39" s="1">
        <v>0</v>
      </c>
      <c r="P39" s="1">
        <v>4545.8100000000004</v>
      </c>
      <c r="Q39" s="1" t="s">
        <v>34</v>
      </c>
      <c r="R39" s="1">
        <v>0</v>
      </c>
      <c r="S39" s="1">
        <v>183.74</v>
      </c>
      <c r="T39" s="1">
        <v>0</v>
      </c>
      <c r="U39" s="1">
        <v>4545.8100000000004</v>
      </c>
      <c r="V39" s="1" t="s">
        <v>35</v>
      </c>
      <c r="W39" s="1" t="s">
        <v>35</v>
      </c>
      <c r="X39" s="1" t="s">
        <v>31</v>
      </c>
      <c r="Y39" s="1" t="s">
        <v>31</v>
      </c>
      <c r="Z39" s="1" t="s">
        <v>38</v>
      </c>
      <c r="AA39" s="1" t="s">
        <v>39</v>
      </c>
    </row>
    <row r="40" spans="1:27" ht="14.4" x14ac:dyDescent="0.3">
      <c r="A40" t="str">
        <f t="shared" si="0"/>
        <v>S</v>
      </c>
      <c r="B40" s="1" t="s">
        <v>52</v>
      </c>
      <c r="C40" s="1" t="s">
        <v>53</v>
      </c>
      <c r="D40" s="1" t="s">
        <v>50</v>
      </c>
      <c r="E40" s="1" t="s">
        <v>31</v>
      </c>
      <c r="F40" s="1" t="s">
        <v>137</v>
      </c>
      <c r="G40" s="1" t="s">
        <v>31</v>
      </c>
      <c r="H40" s="1" t="s">
        <v>31</v>
      </c>
      <c r="I40" s="2">
        <v>45013.999490740738</v>
      </c>
      <c r="J40" s="1">
        <v>0</v>
      </c>
      <c r="K40" s="1">
        <v>430.96</v>
      </c>
      <c r="L40" s="1" t="s">
        <v>44</v>
      </c>
      <c r="M40" s="1" t="s">
        <v>31</v>
      </c>
      <c r="N40" s="1" t="s">
        <v>31</v>
      </c>
      <c r="O40" s="1">
        <v>0</v>
      </c>
      <c r="P40" s="1">
        <v>4729.55</v>
      </c>
      <c r="Q40" s="1" t="s">
        <v>34</v>
      </c>
      <c r="R40" s="1">
        <v>0</v>
      </c>
      <c r="S40" s="1">
        <v>430.96</v>
      </c>
      <c r="T40" s="1">
        <v>0</v>
      </c>
      <c r="U40" s="1">
        <v>4729.55</v>
      </c>
      <c r="V40" s="1" t="s">
        <v>35</v>
      </c>
      <c r="W40" s="1" t="s">
        <v>35</v>
      </c>
      <c r="X40" s="1" t="s">
        <v>31</v>
      </c>
      <c r="Y40" s="1" t="s">
        <v>31</v>
      </c>
      <c r="Z40" s="1" t="s">
        <v>38</v>
      </c>
      <c r="AA40" s="1" t="s">
        <v>39</v>
      </c>
    </row>
    <row r="41" spans="1:27" ht="14.4" x14ac:dyDescent="0.3">
      <c r="A41" t="str">
        <f t="shared" si="0"/>
        <v>S</v>
      </c>
      <c r="B41" s="1" t="s">
        <v>92</v>
      </c>
      <c r="C41" s="1" t="s">
        <v>93</v>
      </c>
      <c r="D41" s="1" t="s">
        <v>50</v>
      </c>
      <c r="E41" s="1" t="s">
        <v>31</v>
      </c>
      <c r="F41" s="1" t="s">
        <v>138</v>
      </c>
      <c r="G41" s="1" t="s">
        <v>31</v>
      </c>
      <c r="H41" s="1" t="s">
        <v>31</v>
      </c>
      <c r="I41" s="2">
        <v>45013.999490740738</v>
      </c>
      <c r="J41" s="1">
        <v>0</v>
      </c>
      <c r="K41" s="1">
        <v>997.4</v>
      </c>
      <c r="L41" s="1" t="s">
        <v>44</v>
      </c>
      <c r="M41" s="1" t="s">
        <v>31</v>
      </c>
      <c r="N41" s="1" t="s">
        <v>31</v>
      </c>
      <c r="O41" s="1">
        <v>0</v>
      </c>
      <c r="P41" s="1">
        <v>5160.51</v>
      </c>
      <c r="Q41" s="1" t="s">
        <v>34</v>
      </c>
      <c r="R41" s="1">
        <v>0</v>
      </c>
      <c r="S41" s="1">
        <v>997.4</v>
      </c>
      <c r="T41" s="1">
        <v>0</v>
      </c>
      <c r="U41" s="1">
        <v>5160.51</v>
      </c>
      <c r="V41" s="1" t="s">
        <v>35</v>
      </c>
      <c r="W41" s="1" t="s">
        <v>35</v>
      </c>
      <c r="X41" s="1" t="s">
        <v>31</v>
      </c>
      <c r="Y41" s="1" t="s">
        <v>31</v>
      </c>
      <c r="Z41" s="1" t="s">
        <v>38</v>
      </c>
      <c r="AA41" s="1" t="s">
        <v>39</v>
      </c>
    </row>
    <row r="42" spans="1:27" ht="14.4" x14ac:dyDescent="0.3">
      <c r="A42" t="str">
        <f t="shared" si="0"/>
        <v>S</v>
      </c>
      <c r="B42" s="1" t="s">
        <v>139</v>
      </c>
      <c r="C42" s="1" t="s">
        <v>140</v>
      </c>
      <c r="D42" s="1" t="s">
        <v>50</v>
      </c>
      <c r="E42" s="1" t="s">
        <v>31</v>
      </c>
      <c r="F42" s="1" t="s">
        <v>141</v>
      </c>
      <c r="G42" s="1" t="s">
        <v>31</v>
      </c>
      <c r="H42" s="1" t="s">
        <v>31</v>
      </c>
      <c r="I42" s="2">
        <v>45015.999490740738</v>
      </c>
      <c r="J42" s="1">
        <v>0</v>
      </c>
      <c r="K42" s="1">
        <v>501.2</v>
      </c>
      <c r="L42" s="1" t="s">
        <v>44</v>
      </c>
      <c r="M42" s="1" t="s">
        <v>31</v>
      </c>
      <c r="N42" s="1" t="s">
        <v>31</v>
      </c>
      <c r="O42" s="1">
        <v>0</v>
      </c>
      <c r="P42" s="1">
        <v>3939.53</v>
      </c>
      <c r="Q42" s="1" t="s">
        <v>34</v>
      </c>
      <c r="R42" s="1">
        <v>0</v>
      </c>
      <c r="S42" s="1">
        <v>501.2</v>
      </c>
      <c r="T42" s="1">
        <v>0</v>
      </c>
      <c r="U42" s="1">
        <v>3939.53</v>
      </c>
      <c r="V42" s="1" t="s">
        <v>35</v>
      </c>
      <c r="W42" s="1" t="s">
        <v>35</v>
      </c>
      <c r="X42" s="1" t="s">
        <v>31</v>
      </c>
      <c r="Y42" s="1" t="s">
        <v>31</v>
      </c>
      <c r="Z42" s="1" t="s">
        <v>38</v>
      </c>
      <c r="AA42" s="1" t="s">
        <v>39</v>
      </c>
    </row>
    <row r="43" spans="1:27" ht="14.4" x14ac:dyDescent="0.3">
      <c r="A43" t="str">
        <f t="shared" si="0"/>
        <v>S</v>
      </c>
      <c r="B43" s="1" t="s">
        <v>40</v>
      </c>
      <c r="C43" s="1" t="s">
        <v>41</v>
      </c>
      <c r="D43" s="1" t="s">
        <v>50</v>
      </c>
      <c r="E43" s="1" t="s">
        <v>31</v>
      </c>
      <c r="F43" s="1" t="s">
        <v>142</v>
      </c>
      <c r="G43" s="1" t="s">
        <v>31</v>
      </c>
      <c r="H43" s="1" t="s">
        <v>31</v>
      </c>
      <c r="I43" s="2">
        <v>45015.999490740738</v>
      </c>
      <c r="J43" s="1">
        <v>0</v>
      </c>
      <c r="K43" s="1">
        <v>606.28</v>
      </c>
      <c r="L43" s="1" t="s">
        <v>44</v>
      </c>
      <c r="M43" s="1" t="s">
        <v>31</v>
      </c>
      <c r="N43" s="1" t="s">
        <v>31</v>
      </c>
      <c r="O43" s="1">
        <v>0</v>
      </c>
      <c r="P43" s="1">
        <v>4440.7299999999996</v>
      </c>
      <c r="Q43" s="1" t="s">
        <v>34</v>
      </c>
      <c r="R43" s="1">
        <v>0</v>
      </c>
      <c r="S43" s="1">
        <v>606.28</v>
      </c>
      <c r="T43" s="1">
        <v>0</v>
      </c>
      <c r="U43" s="1">
        <v>4440.7299999999996</v>
      </c>
      <c r="V43" s="1" t="s">
        <v>35</v>
      </c>
      <c r="W43" s="1" t="s">
        <v>35</v>
      </c>
      <c r="X43" s="1" t="s">
        <v>31</v>
      </c>
      <c r="Y43" s="1" t="s">
        <v>31</v>
      </c>
      <c r="Z43" s="1" t="s">
        <v>38</v>
      </c>
      <c r="AA43" s="1" t="s">
        <v>39</v>
      </c>
    </row>
    <row r="44" spans="1:27" ht="14.4" hidden="1" x14ac:dyDescent="0.3">
      <c r="A44" t="str">
        <f t="shared" si="0"/>
        <v>G</v>
      </c>
      <c r="B44" s="1" t="s">
        <v>139</v>
      </c>
      <c r="C44" s="1" t="s">
        <v>140</v>
      </c>
      <c r="D44" s="1" t="s">
        <v>28</v>
      </c>
      <c r="E44" s="1" t="s">
        <v>29</v>
      </c>
      <c r="F44" s="1" t="s">
        <v>143</v>
      </c>
      <c r="G44" s="1" t="s">
        <v>31</v>
      </c>
      <c r="H44" s="1" t="s">
        <v>144</v>
      </c>
      <c r="I44" s="2">
        <v>45015.999490740738</v>
      </c>
      <c r="J44" s="1">
        <v>501.2</v>
      </c>
      <c r="K44" s="1">
        <v>0</v>
      </c>
      <c r="L44" s="1" t="s">
        <v>44</v>
      </c>
      <c r="M44" s="1" t="s">
        <v>31</v>
      </c>
      <c r="N44" s="2">
        <v>45016.999490740738</v>
      </c>
      <c r="O44" s="1">
        <v>0</v>
      </c>
      <c r="P44" s="1">
        <v>5047.01</v>
      </c>
      <c r="Q44" s="1" t="s">
        <v>34</v>
      </c>
      <c r="R44" s="1">
        <v>501.2</v>
      </c>
      <c r="S44" s="1">
        <v>0</v>
      </c>
      <c r="T44" s="1">
        <v>0</v>
      </c>
      <c r="U44" s="1">
        <v>5047.01</v>
      </c>
      <c r="V44" s="1" t="s">
        <v>35</v>
      </c>
      <c r="W44" s="1" t="s">
        <v>35</v>
      </c>
      <c r="X44" s="1" t="s">
        <v>45</v>
      </c>
      <c r="Y44" s="1" t="s">
        <v>45</v>
      </c>
      <c r="Z44" s="1" t="s">
        <v>38</v>
      </c>
      <c r="AA44" s="1" t="s">
        <v>39</v>
      </c>
    </row>
    <row r="45" spans="1:27" ht="14.4" x14ac:dyDescent="0.3">
      <c r="A45" t="str">
        <f t="shared" si="0"/>
        <v>S</v>
      </c>
      <c r="B45" s="1" t="s">
        <v>46</v>
      </c>
      <c r="C45" s="1" t="s">
        <v>47</v>
      </c>
      <c r="D45" s="1" t="s">
        <v>50</v>
      </c>
      <c r="E45" s="1" t="s">
        <v>31</v>
      </c>
      <c r="F45" s="1" t="s">
        <v>145</v>
      </c>
      <c r="G45" s="1" t="s">
        <v>31</v>
      </c>
      <c r="H45" s="1" t="s">
        <v>31</v>
      </c>
      <c r="I45" s="2">
        <v>45020.999490740738</v>
      </c>
      <c r="J45" s="1">
        <v>0</v>
      </c>
      <c r="K45" s="1">
        <v>726.77</v>
      </c>
      <c r="L45" s="1" t="s">
        <v>44</v>
      </c>
      <c r="M45" s="1" t="s">
        <v>31</v>
      </c>
      <c r="N45" s="1" t="s">
        <v>31</v>
      </c>
      <c r="O45" s="1">
        <v>0</v>
      </c>
      <c r="P45" s="1">
        <v>4198.75</v>
      </c>
      <c r="Q45" s="1" t="s">
        <v>34</v>
      </c>
      <c r="R45" s="1">
        <v>0</v>
      </c>
      <c r="S45" s="1">
        <v>726.77</v>
      </c>
      <c r="T45" s="1">
        <v>0</v>
      </c>
      <c r="U45" s="1">
        <v>4198.75</v>
      </c>
      <c r="V45" s="1" t="s">
        <v>35</v>
      </c>
      <c r="W45" s="1" t="s">
        <v>35</v>
      </c>
      <c r="X45" s="1" t="s">
        <v>31</v>
      </c>
      <c r="Y45" s="1" t="s">
        <v>31</v>
      </c>
      <c r="Z45" s="1" t="s">
        <v>38</v>
      </c>
      <c r="AA45" s="1" t="s">
        <v>39</v>
      </c>
    </row>
    <row r="46" spans="1:27" ht="14.4" hidden="1" x14ac:dyDescent="0.3">
      <c r="A46" t="str">
        <f t="shared" si="0"/>
        <v>G</v>
      </c>
      <c r="B46" s="1" t="s">
        <v>146</v>
      </c>
      <c r="C46" s="1" t="s">
        <v>147</v>
      </c>
      <c r="D46" s="1" t="s">
        <v>28</v>
      </c>
      <c r="E46" s="1" t="s">
        <v>29</v>
      </c>
      <c r="F46" s="1" t="s">
        <v>148</v>
      </c>
      <c r="G46" s="1" t="s">
        <v>31</v>
      </c>
      <c r="H46" s="1" t="s">
        <v>149</v>
      </c>
      <c r="I46" s="2">
        <v>45020.999490740738</v>
      </c>
      <c r="J46" s="1">
        <v>985.99</v>
      </c>
      <c r="K46" s="1">
        <v>0</v>
      </c>
      <c r="L46" s="1" t="s">
        <v>44</v>
      </c>
      <c r="M46" s="1" t="s">
        <v>31</v>
      </c>
      <c r="N46" s="2">
        <v>45021.999490740738</v>
      </c>
      <c r="O46" s="1">
        <v>0</v>
      </c>
      <c r="P46" s="1">
        <v>4925.5200000000004</v>
      </c>
      <c r="Q46" s="1" t="s">
        <v>34</v>
      </c>
      <c r="R46" s="1">
        <v>985.99</v>
      </c>
      <c r="S46" s="1">
        <v>0</v>
      </c>
      <c r="T46" s="1">
        <v>0</v>
      </c>
      <c r="U46" s="1">
        <v>4925.5200000000004</v>
      </c>
      <c r="V46" s="1" t="s">
        <v>35</v>
      </c>
      <c r="W46" s="1" t="s">
        <v>35</v>
      </c>
      <c r="X46" s="1" t="s">
        <v>45</v>
      </c>
      <c r="Y46" s="1" t="s">
        <v>45</v>
      </c>
      <c r="Z46" s="1" t="s">
        <v>38</v>
      </c>
      <c r="AA46" s="1" t="s">
        <v>39</v>
      </c>
    </row>
    <row r="47" spans="1:27" ht="14.4" x14ac:dyDescent="0.3">
      <c r="A47" t="str">
        <f t="shared" si="0"/>
        <v>S</v>
      </c>
      <c r="B47" s="1" t="s">
        <v>146</v>
      </c>
      <c r="C47" s="1" t="s">
        <v>147</v>
      </c>
      <c r="D47" s="1" t="s">
        <v>50</v>
      </c>
      <c r="E47" s="1" t="s">
        <v>31</v>
      </c>
      <c r="F47" s="1" t="s">
        <v>150</v>
      </c>
      <c r="G47" s="1" t="s">
        <v>31</v>
      </c>
      <c r="H47" s="1" t="s">
        <v>31</v>
      </c>
      <c r="I47" s="2">
        <v>45025.999490740738</v>
      </c>
      <c r="J47" s="1">
        <v>0</v>
      </c>
      <c r="K47" s="1">
        <v>985.99</v>
      </c>
      <c r="L47" s="1" t="s">
        <v>44</v>
      </c>
      <c r="M47" s="1" t="s">
        <v>31</v>
      </c>
      <c r="N47" s="1" t="s">
        <v>31</v>
      </c>
      <c r="O47" s="1">
        <v>0</v>
      </c>
      <c r="P47" s="1">
        <v>3212.76</v>
      </c>
      <c r="Q47" s="1" t="s">
        <v>34</v>
      </c>
      <c r="R47" s="1">
        <v>0</v>
      </c>
      <c r="S47" s="1">
        <v>985.99</v>
      </c>
      <c r="T47" s="1">
        <v>0</v>
      </c>
      <c r="U47" s="1">
        <v>3212.76</v>
      </c>
      <c r="V47" s="1" t="s">
        <v>35</v>
      </c>
      <c r="W47" s="1" t="s">
        <v>35</v>
      </c>
      <c r="X47" s="1" t="s">
        <v>31</v>
      </c>
      <c r="Y47" s="1" t="s">
        <v>31</v>
      </c>
      <c r="Z47" s="1" t="s">
        <v>38</v>
      </c>
      <c r="AA47" s="1" t="s">
        <v>39</v>
      </c>
    </row>
    <row r="48" spans="1:27" ht="14.4" hidden="1" x14ac:dyDescent="0.3">
      <c r="A48" t="str">
        <f t="shared" si="0"/>
        <v>G</v>
      </c>
      <c r="B48" s="1" t="s">
        <v>151</v>
      </c>
      <c r="C48" s="1" t="s">
        <v>152</v>
      </c>
      <c r="D48" s="1" t="s">
        <v>28</v>
      </c>
      <c r="E48" s="1" t="s">
        <v>29</v>
      </c>
      <c r="F48" s="1" t="s">
        <v>153</v>
      </c>
      <c r="G48" s="1" t="s">
        <v>31</v>
      </c>
      <c r="H48" s="1" t="s">
        <v>154</v>
      </c>
      <c r="I48" s="2">
        <v>45026.999490740738</v>
      </c>
      <c r="J48" s="1">
        <v>247.82</v>
      </c>
      <c r="K48" s="1">
        <v>0</v>
      </c>
      <c r="L48" s="1" t="s">
        <v>33</v>
      </c>
      <c r="M48" s="1" t="s">
        <v>31</v>
      </c>
      <c r="N48" s="2">
        <v>45027.999490740738</v>
      </c>
      <c r="O48" s="1">
        <v>0</v>
      </c>
      <c r="P48" s="1">
        <v>3460.58</v>
      </c>
      <c r="Q48" s="1" t="s">
        <v>34</v>
      </c>
      <c r="R48" s="1">
        <v>247.82</v>
      </c>
      <c r="S48" s="1">
        <v>0</v>
      </c>
      <c r="T48" s="1">
        <v>0</v>
      </c>
      <c r="U48" s="1">
        <v>3460.58</v>
      </c>
      <c r="V48" s="1" t="s">
        <v>35</v>
      </c>
      <c r="W48" s="1" t="s">
        <v>35</v>
      </c>
      <c r="X48" s="1" t="s">
        <v>45</v>
      </c>
      <c r="Y48" s="1" t="s">
        <v>45</v>
      </c>
      <c r="Z48" s="1" t="s">
        <v>38</v>
      </c>
      <c r="AA48" s="1" t="s">
        <v>39</v>
      </c>
    </row>
    <row r="49" spans="1:27" ht="14.4" x14ac:dyDescent="0.3">
      <c r="A49" t="str">
        <f t="shared" si="0"/>
        <v>S</v>
      </c>
      <c r="B49" s="1" t="s">
        <v>151</v>
      </c>
      <c r="C49" s="1" t="s">
        <v>152</v>
      </c>
      <c r="D49" s="1" t="s">
        <v>50</v>
      </c>
      <c r="E49" s="1" t="s">
        <v>31</v>
      </c>
      <c r="F49" s="1" t="s">
        <v>155</v>
      </c>
      <c r="G49" s="1" t="s">
        <v>31</v>
      </c>
      <c r="H49" s="1" t="s">
        <v>31</v>
      </c>
      <c r="I49" s="2">
        <v>45029.999490740738</v>
      </c>
      <c r="J49" s="1">
        <v>0</v>
      </c>
      <c r="K49" s="1">
        <v>247.82</v>
      </c>
      <c r="L49" s="1" t="s">
        <v>44</v>
      </c>
      <c r="M49" s="1" t="s">
        <v>31</v>
      </c>
      <c r="N49" s="1" t="s">
        <v>31</v>
      </c>
      <c r="O49" s="1">
        <v>0</v>
      </c>
      <c r="P49" s="1">
        <v>3212.76</v>
      </c>
      <c r="Q49" s="1" t="s">
        <v>34</v>
      </c>
      <c r="R49" s="1">
        <v>0</v>
      </c>
      <c r="S49" s="1">
        <v>247.82</v>
      </c>
      <c r="T49" s="1">
        <v>0</v>
      </c>
      <c r="U49" s="1">
        <v>3212.76</v>
      </c>
      <c r="V49" s="1" t="s">
        <v>35</v>
      </c>
      <c r="W49" s="1" t="s">
        <v>35</v>
      </c>
      <c r="X49" s="1" t="s">
        <v>31</v>
      </c>
      <c r="Y49" s="1" t="s">
        <v>31</v>
      </c>
      <c r="Z49" s="1" t="s">
        <v>38</v>
      </c>
      <c r="AA49" s="1" t="s">
        <v>39</v>
      </c>
    </row>
    <row r="50" spans="1:27" ht="14.4" x14ac:dyDescent="0.3">
      <c r="A50" t="str">
        <f t="shared" si="0"/>
        <v>S</v>
      </c>
      <c r="B50" s="1" t="s">
        <v>86</v>
      </c>
      <c r="C50" s="1" t="s">
        <v>87</v>
      </c>
      <c r="D50" s="1" t="s">
        <v>50</v>
      </c>
      <c r="E50" s="1" t="s">
        <v>31</v>
      </c>
      <c r="F50" s="1" t="s">
        <v>156</v>
      </c>
      <c r="G50" s="1" t="s">
        <v>31</v>
      </c>
      <c r="H50" s="1" t="s">
        <v>31</v>
      </c>
      <c r="I50" s="2">
        <v>45032.999490740738</v>
      </c>
      <c r="J50" s="1">
        <v>0</v>
      </c>
      <c r="K50" s="1">
        <v>2911.5</v>
      </c>
      <c r="L50" s="1" t="s">
        <v>44</v>
      </c>
      <c r="M50" s="1" t="s">
        <v>31</v>
      </c>
      <c r="N50" s="1" t="s">
        <v>31</v>
      </c>
      <c r="O50" s="1">
        <v>0</v>
      </c>
      <c r="P50" s="1">
        <v>301.26</v>
      </c>
      <c r="Q50" s="1" t="s">
        <v>34</v>
      </c>
      <c r="R50" s="1">
        <v>0</v>
      </c>
      <c r="S50" s="1">
        <v>2911.5</v>
      </c>
      <c r="T50" s="1">
        <v>0</v>
      </c>
      <c r="U50" s="1">
        <v>301.26</v>
      </c>
      <c r="V50" s="1" t="s">
        <v>35</v>
      </c>
      <c r="W50" s="1" t="s">
        <v>35</v>
      </c>
      <c r="X50" s="1" t="s">
        <v>31</v>
      </c>
      <c r="Y50" s="1" t="s">
        <v>31</v>
      </c>
      <c r="Z50" s="1" t="s">
        <v>38</v>
      </c>
      <c r="AA50" s="1" t="s">
        <v>39</v>
      </c>
    </row>
    <row r="51" spans="1:27" ht="14.4" hidden="1" x14ac:dyDescent="0.3">
      <c r="A51" t="str">
        <f t="shared" si="0"/>
        <v>G</v>
      </c>
      <c r="B51" s="1" t="s">
        <v>157</v>
      </c>
      <c r="C51" s="1" t="s">
        <v>158</v>
      </c>
      <c r="D51" s="1" t="s">
        <v>28</v>
      </c>
      <c r="E51" s="1" t="s">
        <v>29</v>
      </c>
      <c r="F51" s="1" t="s">
        <v>159</v>
      </c>
      <c r="G51" s="1" t="s">
        <v>31</v>
      </c>
      <c r="H51" s="1" t="s">
        <v>160</v>
      </c>
      <c r="I51" s="2">
        <v>45033.999490740738</v>
      </c>
      <c r="J51" s="1">
        <v>491.22</v>
      </c>
      <c r="K51" s="1">
        <v>0</v>
      </c>
      <c r="L51" s="1" t="s">
        <v>33</v>
      </c>
      <c r="M51" s="1" t="s">
        <v>31</v>
      </c>
      <c r="N51" s="2">
        <v>45093.999490740738</v>
      </c>
      <c r="O51" s="1">
        <v>0</v>
      </c>
      <c r="P51" s="1">
        <v>792.48</v>
      </c>
      <c r="Q51" s="1" t="s">
        <v>34</v>
      </c>
      <c r="R51" s="1">
        <v>491.22</v>
      </c>
      <c r="S51" s="1">
        <v>0</v>
      </c>
      <c r="T51" s="1">
        <v>0</v>
      </c>
      <c r="U51" s="1">
        <v>792.48</v>
      </c>
      <c r="V51" s="1" t="s">
        <v>35</v>
      </c>
      <c r="W51" s="1" t="s">
        <v>35</v>
      </c>
      <c r="X51" s="1" t="s">
        <v>45</v>
      </c>
      <c r="Y51" s="1" t="s">
        <v>45</v>
      </c>
      <c r="Z51" s="1" t="s">
        <v>38</v>
      </c>
      <c r="AA51" s="1" t="s">
        <v>39</v>
      </c>
    </row>
    <row r="52" spans="1:27" ht="14.4" hidden="1" x14ac:dyDescent="0.3">
      <c r="A52" t="str">
        <f t="shared" si="0"/>
        <v>G</v>
      </c>
      <c r="B52" s="1" t="s">
        <v>52</v>
      </c>
      <c r="C52" s="1" t="s">
        <v>53</v>
      </c>
      <c r="D52" s="1" t="s">
        <v>28</v>
      </c>
      <c r="E52" s="1" t="s">
        <v>29</v>
      </c>
      <c r="F52" s="1" t="s">
        <v>161</v>
      </c>
      <c r="G52" s="1" t="s">
        <v>31</v>
      </c>
      <c r="H52" s="1" t="s">
        <v>162</v>
      </c>
      <c r="I52" s="2">
        <v>45034.999490740738</v>
      </c>
      <c r="J52" s="1">
        <v>277.05</v>
      </c>
      <c r="K52" s="1">
        <v>0</v>
      </c>
      <c r="L52" s="1" t="s">
        <v>56</v>
      </c>
      <c r="M52" s="1" t="s">
        <v>31</v>
      </c>
      <c r="N52" s="2">
        <v>45035.999490740738</v>
      </c>
      <c r="O52" s="1">
        <v>0</v>
      </c>
      <c r="P52" s="1">
        <v>1069.53</v>
      </c>
      <c r="Q52" s="1" t="s">
        <v>34</v>
      </c>
      <c r="R52" s="1">
        <v>277.05</v>
      </c>
      <c r="S52" s="1">
        <v>0</v>
      </c>
      <c r="T52" s="1">
        <v>0</v>
      </c>
      <c r="U52" s="1">
        <v>1069.53</v>
      </c>
      <c r="V52" s="1" t="s">
        <v>35</v>
      </c>
      <c r="W52" s="1" t="s">
        <v>35</v>
      </c>
      <c r="X52" s="1" t="s">
        <v>45</v>
      </c>
      <c r="Y52" s="1" t="s">
        <v>45</v>
      </c>
      <c r="Z52" s="1" t="s">
        <v>38</v>
      </c>
      <c r="AA52" s="1" t="s">
        <v>39</v>
      </c>
    </row>
    <row r="53" spans="1:27" ht="14.4" hidden="1" x14ac:dyDescent="0.3">
      <c r="A53" t="str">
        <f t="shared" si="0"/>
        <v>G</v>
      </c>
      <c r="B53" s="1" t="s">
        <v>96</v>
      </c>
      <c r="C53" s="1" t="s">
        <v>97</v>
      </c>
      <c r="D53" s="1" t="s">
        <v>28</v>
      </c>
      <c r="E53" s="1" t="s">
        <v>29</v>
      </c>
      <c r="F53" s="1" t="s">
        <v>163</v>
      </c>
      <c r="G53" s="1" t="s">
        <v>31</v>
      </c>
      <c r="H53" s="1" t="s">
        <v>164</v>
      </c>
      <c r="I53" s="2">
        <v>45035.999490740738</v>
      </c>
      <c r="J53" s="1">
        <v>1054.3499999999999</v>
      </c>
      <c r="K53" s="1">
        <v>0</v>
      </c>
      <c r="L53" s="1" t="s">
        <v>44</v>
      </c>
      <c r="M53" s="1" t="s">
        <v>31</v>
      </c>
      <c r="N53" s="2">
        <v>45095.999490740738</v>
      </c>
      <c r="O53" s="1">
        <v>0</v>
      </c>
      <c r="P53" s="1">
        <v>4450.1499999999996</v>
      </c>
      <c r="Q53" s="1" t="s">
        <v>34</v>
      </c>
      <c r="R53" s="1">
        <v>1054.3499999999999</v>
      </c>
      <c r="S53" s="1">
        <v>0</v>
      </c>
      <c r="T53" s="1">
        <v>0</v>
      </c>
      <c r="U53" s="1">
        <v>4450.1499999999996</v>
      </c>
      <c r="V53" s="1" t="s">
        <v>35</v>
      </c>
      <c r="W53" s="1" t="s">
        <v>35</v>
      </c>
      <c r="X53" s="1" t="s">
        <v>45</v>
      </c>
      <c r="Y53" s="1" t="s">
        <v>45</v>
      </c>
      <c r="Z53" s="1" t="s">
        <v>38</v>
      </c>
      <c r="AA53" s="1" t="s">
        <v>39</v>
      </c>
    </row>
    <row r="54" spans="1:27" ht="14.4" hidden="1" x14ac:dyDescent="0.3">
      <c r="A54" t="str">
        <f t="shared" si="0"/>
        <v>G</v>
      </c>
      <c r="B54" s="1" t="s">
        <v>57</v>
      </c>
      <c r="C54" s="1" t="s">
        <v>58</v>
      </c>
      <c r="D54" s="1" t="s">
        <v>28</v>
      </c>
      <c r="E54" s="1" t="s">
        <v>29</v>
      </c>
      <c r="F54" s="1" t="s">
        <v>165</v>
      </c>
      <c r="G54" s="1" t="s">
        <v>31</v>
      </c>
      <c r="H54" s="1" t="s">
        <v>166</v>
      </c>
      <c r="I54" s="2">
        <v>45035.999490740738</v>
      </c>
      <c r="J54" s="1">
        <v>438.66</v>
      </c>
      <c r="K54" s="1">
        <v>0</v>
      </c>
      <c r="L54" s="1" t="s">
        <v>61</v>
      </c>
      <c r="M54" s="1" t="s">
        <v>62</v>
      </c>
      <c r="N54" s="2">
        <v>45125.999490740738</v>
      </c>
      <c r="O54" s="1">
        <v>0</v>
      </c>
      <c r="P54" s="1">
        <v>3395.8</v>
      </c>
      <c r="Q54" s="1" t="s">
        <v>34</v>
      </c>
      <c r="R54" s="1">
        <v>438.66</v>
      </c>
      <c r="S54" s="1">
        <v>0</v>
      </c>
      <c r="T54" s="1">
        <v>0</v>
      </c>
      <c r="U54" s="1">
        <v>3395.8</v>
      </c>
      <c r="V54" s="1" t="s">
        <v>35</v>
      </c>
      <c r="W54" s="1" t="s">
        <v>35</v>
      </c>
      <c r="X54" s="1" t="s">
        <v>45</v>
      </c>
      <c r="Y54" s="1" t="s">
        <v>45</v>
      </c>
      <c r="Z54" s="1" t="s">
        <v>38</v>
      </c>
      <c r="AA54" s="1" t="s">
        <v>39</v>
      </c>
    </row>
    <row r="55" spans="1:27" ht="14.4" hidden="1" x14ac:dyDescent="0.3">
      <c r="A55" t="str">
        <f t="shared" si="0"/>
        <v>G</v>
      </c>
      <c r="B55" s="1" t="s">
        <v>86</v>
      </c>
      <c r="C55" s="1" t="s">
        <v>87</v>
      </c>
      <c r="D55" s="1" t="s">
        <v>28</v>
      </c>
      <c r="E55" s="1" t="s">
        <v>29</v>
      </c>
      <c r="F55" s="1" t="s">
        <v>167</v>
      </c>
      <c r="G55" s="1" t="s">
        <v>31</v>
      </c>
      <c r="H55" s="1" t="s">
        <v>168</v>
      </c>
      <c r="I55" s="2">
        <v>45035.999490740738</v>
      </c>
      <c r="J55" s="1">
        <v>1045.75</v>
      </c>
      <c r="K55" s="1">
        <v>0</v>
      </c>
      <c r="L55" s="1" t="s">
        <v>61</v>
      </c>
      <c r="M55" s="1" t="s">
        <v>62</v>
      </c>
      <c r="N55" s="2">
        <v>45125.999490740738</v>
      </c>
      <c r="O55" s="1">
        <v>0</v>
      </c>
      <c r="P55" s="1">
        <v>2957.14</v>
      </c>
      <c r="Q55" s="1" t="s">
        <v>34</v>
      </c>
      <c r="R55" s="1">
        <v>1045.75</v>
      </c>
      <c r="S55" s="1">
        <v>0</v>
      </c>
      <c r="T55" s="1">
        <v>0</v>
      </c>
      <c r="U55" s="1">
        <v>2957.14</v>
      </c>
      <c r="V55" s="1" t="s">
        <v>35</v>
      </c>
      <c r="W55" s="1" t="s">
        <v>35</v>
      </c>
      <c r="X55" s="1" t="s">
        <v>45</v>
      </c>
      <c r="Y55" s="1" t="s">
        <v>45</v>
      </c>
      <c r="Z55" s="1" t="s">
        <v>38</v>
      </c>
      <c r="AA55" s="1" t="s">
        <v>39</v>
      </c>
    </row>
    <row r="56" spans="1:27" ht="14.4" hidden="1" x14ac:dyDescent="0.3">
      <c r="A56" t="str">
        <f t="shared" si="0"/>
        <v>G</v>
      </c>
      <c r="B56" s="1" t="s">
        <v>63</v>
      </c>
      <c r="C56" s="1" t="s">
        <v>64</v>
      </c>
      <c r="D56" s="1" t="s">
        <v>28</v>
      </c>
      <c r="E56" s="1" t="s">
        <v>29</v>
      </c>
      <c r="F56" s="1" t="s">
        <v>169</v>
      </c>
      <c r="G56" s="1" t="s">
        <v>31</v>
      </c>
      <c r="H56" s="1" t="s">
        <v>170</v>
      </c>
      <c r="I56" s="2">
        <v>45035.999490740738</v>
      </c>
      <c r="J56" s="1">
        <v>841.86</v>
      </c>
      <c r="K56" s="1">
        <v>0</v>
      </c>
      <c r="L56" s="1" t="s">
        <v>33</v>
      </c>
      <c r="M56" s="1" t="s">
        <v>31</v>
      </c>
      <c r="N56" s="2">
        <v>45095.999490740738</v>
      </c>
      <c r="O56" s="1">
        <v>0</v>
      </c>
      <c r="P56" s="1">
        <v>1911.39</v>
      </c>
      <c r="Q56" s="1" t="s">
        <v>34</v>
      </c>
      <c r="R56" s="1">
        <v>841.86</v>
      </c>
      <c r="S56" s="1">
        <v>0</v>
      </c>
      <c r="T56" s="1">
        <v>0</v>
      </c>
      <c r="U56" s="1">
        <v>1911.39</v>
      </c>
      <c r="V56" s="1" t="s">
        <v>35</v>
      </c>
      <c r="W56" s="1" t="s">
        <v>35</v>
      </c>
      <c r="X56" s="1" t="s">
        <v>45</v>
      </c>
      <c r="Y56" s="1" t="s">
        <v>45</v>
      </c>
      <c r="Z56" s="1" t="s">
        <v>38</v>
      </c>
      <c r="AA56" s="1" t="s">
        <v>39</v>
      </c>
    </row>
    <row r="57" spans="1:27" ht="14.4" x14ac:dyDescent="0.3">
      <c r="A57" t="str">
        <f t="shared" si="0"/>
        <v>S</v>
      </c>
      <c r="B57" s="1" t="s">
        <v>63</v>
      </c>
      <c r="C57" s="1" t="s">
        <v>64</v>
      </c>
      <c r="D57" s="1" t="s">
        <v>50</v>
      </c>
      <c r="E57" s="1" t="s">
        <v>31</v>
      </c>
      <c r="F57" s="1" t="s">
        <v>171</v>
      </c>
      <c r="G57" s="1" t="s">
        <v>31</v>
      </c>
      <c r="H57" s="1" t="s">
        <v>31</v>
      </c>
      <c r="I57" s="2">
        <v>45036.999490740738</v>
      </c>
      <c r="J57" s="1">
        <v>0</v>
      </c>
      <c r="K57" s="1">
        <v>972</v>
      </c>
      <c r="L57" s="1" t="s">
        <v>33</v>
      </c>
      <c r="M57" s="1" t="s">
        <v>31</v>
      </c>
      <c r="N57" s="1" t="s">
        <v>31</v>
      </c>
      <c r="O57" s="1">
        <v>0</v>
      </c>
      <c r="P57" s="1">
        <v>3752.98</v>
      </c>
      <c r="Q57" s="1" t="s">
        <v>34</v>
      </c>
      <c r="R57" s="1">
        <v>0</v>
      </c>
      <c r="S57" s="1">
        <v>972</v>
      </c>
      <c r="T57" s="1">
        <v>0</v>
      </c>
      <c r="U57" s="1">
        <v>3752.98</v>
      </c>
      <c r="V57" s="1" t="s">
        <v>35</v>
      </c>
      <c r="W57" s="1" t="s">
        <v>35</v>
      </c>
      <c r="X57" s="1" t="s">
        <v>31</v>
      </c>
      <c r="Y57" s="1" t="s">
        <v>31</v>
      </c>
      <c r="Z57" s="1" t="s">
        <v>38</v>
      </c>
      <c r="AA57" s="1" t="s">
        <v>39</v>
      </c>
    </row>
    <row r="58" spans="1:27" ht="14.4" hidden="1" x14ac:dyDescent="0.3">
      <c r="A58" t="str">
        <f t="shared" si="0"/>
        <v>G</v>
      </c>
      <c r="B58" s="1" t="s">
        <v>63</v>
      </c>
      <c r="C58" s="1" t="s">
        <v>64</v>
      </c>
      <c r="D58" s="1" t="s">
        <v>67</v>
      </c>
      <c r="E58" s="1" t="s">
        <v>68</v>
      </c>
      <c r="F58" s="1" t="s">
        <v>172</v>
      </c>
      <c r="G58" s="1" t="s">
        <v>31</v>
      </c>
      <c r="H58" s="1" t="s">
        <v>173</v>
      </c>
      <c r="I58" s="2">
        <v>45036.999490740738</v>
      </c>
      <c r="J58" s="1">
        <v>-36.18</v>
      </c>
      <c r="K58" s="1">
        <v>0</v>
      </c>
      <c r="L58" s="1" t="s">
        <v>33</v>
      </c>
      <c r="M58" s="1" t="s">
        <v>31</v>
      </c>
      <c r="N58" s="1" t="s">
        <v>31</v>
      </c>
      <c r="O58" s="1">
        <v>0</v>
      </c>
      <c r="P58" s="1">
        <v>4724.9799999999996</v>
      </c>
      <c r="Q58" s="1" t="s">
        <v>34</v>
      </c>
      <c r="R58" s="1">
        <v>-36.18</v>
      </c>
      <c r="S58" s="1">
        <v>0</v>
      </c>
      <c r="T58" s="1">
        <v>0</v>
      </c>
      <c r="U58" s="1">
        <v>4724.9799999999996</v>
      </c>
      <c r="V58" s="1" t="s">
        <v>35</v>
      </c>
      <c r="W58" s="1" t="s">
        <v>35</v>
      </c>
      <c r="X58" s="1" t="s">
        <v>31</v>
      </c>
      <c r="Y58" s="1" t="s">
        <v>31</v>
      </c>
      <c r="Z58" s="1" t="s">
        <v>38</v>
      </c>
      <c r="AA58" s="1" t="s">
        <v>39</v>
      </c>
    </row>
    <row r="59" spans="1:27" ht="14.4" hidden="1" x14ac:dyDescent="0.3">
      <c r="A59" t="str">
        <f t="shared" si="0"/>
        <v>G</v>
      </c>
      <c r="B59" s="1" t="s">
        <v>174</v>
      </c>
      <c r="C59" s="1" t="s">
        <v>175</v>
      </c>
      <c r="D59" s="1" t="s">
        <v>28</v>
      </c>
      <c r="E59" s="1" t="s">
        <v>29</v>
      </c>
      <c r="F59" s="1" t="s">
        <v>176</v>
      </c>
      <c r="G59" s="1" t="s">
        <v>31</v>
      </c>
      <c r="H59" s="1" t="s">
        <v>177</v>
      </c>
      <c r="I59" s="2">
        <v>45036.999490740738</v>
      </c>
      <c r="J59" s="1">
        <v>282.95999999999998</v>
      </c>
      <c r="K59" s="1">
        <v>0</v>
      </c>
      <c r="L59" s="1" t="s">
        <v>44</v>
      </c>
      <c r="M59" s="1" t="s">
        <v>31</v>
      </c>
      <c r="N59" s="2">
        <v>45037.999490740738</v>
      </c>
      <c r="O59" s="1">
        <v>0</v>
      </c>
      <c r="P59" s="1">
        <v>4761.16</v>
      </c>
      <c r="Q59" s="1" t="s">
        <v>34</v>
      </c>
      <c r="R59" s="1">
        <v>282.95999999999998</v>
      </c>
      <c r="S59" s="1">
        <v>0</v>
      </c>
      <c r="T59" s="1">
        <v>0</v>
      </c>
      <c r="U59" s="1">
        <v>4761.16</v>
      </c>
      <c r="V59" s="1" t="s">
        <v>35</v>
      </c>
      <c r="W59" s="1" t="s">
        <v>35</v>
      </c>
      <c r="X59" s="1" t="s">
        <v>45</v>
      </c>
      <c r="Y59" s="1" t="s">
        <v>45</v>
      </c>
      <c r="Z59" s="1" t="s">
        <v>38</v>
      </c>
      <c r="AA59" s="1" t="s">
        <v>39</v>
      </c>
    </row>
    <row r="60" spans="1:27" ht="14.4" hidden="1" x14ac:dyDescent="0.3">
      <c r="A60" t="str">
        <f t="shared" si="0"/>
        <v>G</v>
      </c>
      <c r="B60" s="1" t="s">
        <v>26</v>
      </c>
      <c r="C60" s="1" t="s">
        <v>27</v>
      </c>
      <c r="D60" s="1" t="s">
        <v>28</v>
      </c>
      <c r="E60" s="1" t="s">
        <v>29</v>
      </c>
      <c r="F60" s="1" t="s">
        <v>178</v>
      </c>
      <c r="G60" s="1" t="s">
        <v>31</v>
      </c>
      <c r="H60" s="1" t="s">
        <v>179</v>
      </c>
      <c r="I60" s="2">
        <v>45036.999490740738</v>
      </c>
      <c r="J60" s="1">
        <v>28.05</v>
      </c>
      <c r="K60" s="1">
        <v>0</v>
      </c>
      <c r="L60" s="1" t="s">
        <v>33</v>
      </c>
      <c r="M60" s="1" t="s">
        <v>31</v>
      </c>
      <c r="N60" s="2">
        <v>45037.999490740738</v>
      </c>
      <c r="O60" s="1">
        <v>0</v>
      </c>
      <c r="P60" s="1">
        <v>4478.2</v>
      </c>
      <c r="Q60" s="1" t="s">
        <v>34</v>
      </c>
      <c r="R60" s="1">
        <v>28.05</v>
      </c>
      <c r="S60" s="1">
        <v>0</v>
      </c>
      <c r="T60" s="1">
        <v>0</v>
      </c>
      <c r="U60" s="1">
        <v>4478.2</v>
      </c>
      <c r="V60" s="1" t="s">
        <v>35</v>
      </c>
      <c r="W60" s="1" t="s">
        <v>35</v>
      </c>
      <c r="X60" s="1" t="s">
        <v>36</v>
      </c>
      <c r="Y60" s="1" t="s">
        <v>37</v>
      </c>
      <c r="Z60" s="1" t="s">
        <v>38</v>
      </c>
      <c r="AA60" s="1" t="s">
        <v>39</v>
      </c>
    </row>
    <row r="61" spans="1:27" ht="14.4" x14ac:dyDescent="0.3">
      <c r="A61" t="str">
        <f t="shared" si="0"/>
        <v>S</v>
      </c>
      <c r="B61" s="1" t="s">
        <v>174</v>
      </c>
      <c r="C61" s="1" t="s">
        <v>175</v>
      </c>
      <c r="D61" s="1" t="s">
        <v>50</v>
      </c>
      <c r="E61" s="1" t="s">
        <v>31</v>
      </c>
      <c r="F61" s="1" t="s">
        <v>180</v>
      </c>
      <c r="G61" s="1" t="s">
        <v>31</v>
      </c>
      <c r="H61" s="1" t="s">
        <v>31</v>
      </c>
      <c r="I61" s="2">
        <v>45037.999490740738</v>
      </c>
      <c r="J61" s="1">
        <v>0</v>
      </c>
      <c r="K61" s="1">
        <v>282.95999999999998</v>
      </c>
      <c r="L61" s="1" t="s">
        <v>44</v>
      </c>
      <c r="M61" s="1" t="s">
        <v>31</v>
      </c>
      <c r="N61" s="1" t="s">
        <v>31</v>
      </c>
      <c r="O61" s="1">
        <v>0</v>
      </c>
      <c r="P61" s="1">
        <v>3470.02</v>
      </c>
      <c r="Q61" s="1" t="s">
        <v>34</v>
      </c>
      <c r="R61" s="1">
        <v>0</v>
      </c>
      <c r="S61" s="1">
        <v>282.95999999999998</v>
      </c>
      <c r="T61" s="1">
        <v>0</v>
      </c>
      <c r="U61" s="1">
        <v>3470.02</v>
      </c>
      <c r="V61" s="1" t="s">
        <v>35</v>
      </c>
      <c r="W61" s="1" t="s">
        <v>35</v>
      </c>
      <c r="X61" s="1" t="s">
        <v>31</v>
      </c>
      <c r="Y61" s="1" t="s">
        <v>31</v>
      </c>
      <c r="Z61" s="1" t="s">
        <v>38</v>
      </c>
      <c r="AA61" s="1" t="s">
        <v>39</v>
      </c>
    </row>
    <row r="62" spans="1:27" ht="14.4" hidden="1" x14ac:dyDescent="0.3">
      <c r="A62" t="str">
        <f t="shared" si="0"/>
        <v>G</v>
      </c>
      <c r="B62" s="1" t="s">
        <v>139</v>
      </c>
      <c r="C62" s="1" t="s">
        <v>140</v>
      </c>
      <c r="D62" s="1" t="s">
        <v>28</v>
      </c>
      <c r="E62" s="1" t="s">
        <v>29</v>
      </c>
      <c r="F62" s="1" t="s">
        <v>181</v>
      </c>
      <c r="G62" s="1" t="s">
        <v>31</v>
      </c>
      <c r="H62" s="1" t="s">
        <v>182</v>
      </c>
      <c r="I62" s="2">
        <v>45049.999490740738</v>
      </c>
      <c r="J62" s="1">
        <v>369.79</v>
      </c>
      <c r="K62" s="1">
        <v>0</v>
      </c>
      <c r="L62" s="1" t="s">
        <v>44</v>
      </c>
      <c r="M62" s="1" t="s">
        <v>31</v>
      </c>
      <c r="N62" s="2">
        <v>45050.999490740738</v>
      </c>
      <c r="O62" s="1">
        <v>0</v>
      </c>
      <c r="P62" s="1">
        <v>3839.81</v>
      </c>
      <c r="Q62" s="1" t="s">
        <v>34</v>
      </c>
      <c r="R62" s="1">
        <v>369.79</v>
      </c>
      <c r="S62" s="1">
        <v>0</v>
      </c>
      <c r="T62" s="1">
        <v>0</v>
      </c>
      <c r="U62" s="1">
        <v>3839.81</v>
      </c>
      <c r="V62" s="1" t="s">
        <v>35</v>
      </c>
      <c r="W62" s="1" t="s">
        <v>35</v>
      </c>
      <c r="X62" s="1" t="s">
        <v>183</v>
      </c>
      <c r="Y62" s="1" t="s">
        <v>183</v>
      </c>
      <c r="Z62" s="1" t="s">
        <v>38</v>
      </c>
      <c r="AA62" s="1" t="s">
        <v>39</v>
      </c>
    </row>
    <row r="63" spans="1:27" ht="14.4" x14ac:dyDescent="0.3">
      <c r="A63" t="str">
        <f t="shared" si="0"/>
        <v>S</v>
      </c>
      <c r="B63" s="1" t="s">
        <v>139</v>
      </c>
      <c r="C63" s="1" t="s">
        <v>140</v>
      </c>
      <c r="D63" s="1" t="s">
        <v>50</v>
      </c>
      <c r="E63" s="1" t="s">
        <v>31</v>
      </c>
      <c r="F63" s="1" t="s">
        <v>184</v>
      </c>
      <c r="G63" s="1" t="s">
        <v>31</v>
      </c>
      <c r="H63" s="1" t="s">
        <v>31</v>
      </c>
      <c r="I63" s="2">
        <v>45054.999490740738</v>
      </c>
      <c r="J63" s="1">
        <v>0</v>
      </c>
      <c r="K63" s="1">
        <v>369.79</v>
      </c>
      <c r="L63" s="1" t="s">
        <v>44</v>
      </c>
      <c r="M63" s="1" t="s">
        <v>31</v>
      </c>
      <c r="N63" s="1" t="s">
        <v>31</v>
      </c>
      <c r="O63" s="1">
        <v>0</v>
      </c>
      <c r="P63" s="1">
        <v>3470.02</v>
      </c>
      <c r="Q63" s="1" t="s">
        <v>34</v>
      </c>
      <c r="R63" s="1">
        <v>0</v>
      </c>
      <c r="S63" s="1">
        <v>369.79</v>
      </c>
      <c r="T63" s="1">
        <v>0</v>
      </c>
      <c r="U63" s="1">
        <v>3470.02</v>
      </c>
      <c r="V63" s="1" t="s">
        <v>35</v>
      </c>
      <c r="W63" s="1" t="s">
        <v>35</v>
      </c>
      <c r="X63" s="1" t="s">
        <v>31</v>
      </c>
      <c r="Y63" s="1" t="s">
        <v>31</v>
      </c>
      <c r="Z63" s="1" t="s">
        <v>38</v>
      </c>
      <c r="AA63" s="1" t="s">
        <v>39</v>
      </c>
    </row>
    <row r="64" spans="1:27" ht="14.4" hidden="1" x14ac:dyDescent="0.3">
      <c r="A64" t="str">
        <f t="shared" si="0"/>
        <v>G</v>
      </c>
      <c r="B64" s="1" t="s">
        <v>26</v>
      </c>
      <c r="C64" s="1" t="s">
        <v>27</v>
      </c>
      <c r="D64" s="1" t="s">
        <v>28</v>
      </c>
      <c r="E64" s="1" t="s">
        <v>29</v>
      </c>
      <c r="F64" s="1" t="s">
        <v>185</v>
      </c>
      <c r="G64" s="1" t="s">
        <v>31</v>
      </c>
      <c r="H64" s="1" t="s">
        <v>186</v>
      </c>
      <c r="I64" s="2">
        <v>45060.999490740738</v>
      </c>
      <c r="J64" s="1">
        <v>48.75</v>
      </c>
      <c r="K64" s="1">
        <v>0</v>
      </c>
      <c r="L64" s="1" t="s">
        <v>33</v>
      </c>
      <c r="M64" s="1" t="s">
        <v>31</v>
      </c>
      <c r="N64" s="2">
        <v>45061.999490740738</v>
      </c>
      <c r="O64" s="1">
        <v>0</v>
      </c>
      <c r="P64" s="1">
        <v>3518.77</v>
      </c>
      <c r="Q64" s="1" t="s">
        <v>34</v>
      </c>
      <c r="R64" s="1">
        <v>48.75</v>
      </c>
      <c r="S64" s="1">
        <v>0</v>
      </c>
      <c r="T64" s="1">
        <v>0</v>
      </c>
      <c r="U64" s="1">
        <v>3518.77</v>
      </c>
      <c r="V64" s="1" t="s">
        <v>35</v>
      </c>
      <c r="W64" s="1" t="s">
        <v>35</v>
      </c>
      <c r="X64" s="1" t="s">
        <v>36</v>
      </c>
      <c r="Y64" s="1" t="s">
        <v>37</v>
      </c>
      <c r="Z64" s="1" t="s">
        <v>38</v>
      </c>
      <c r="AA64" s="1" t="s">
        <v>39</v>
      </c>
    </row>
    <row r="65" spans="1:27" ht="14.4" x14ac:dyDescent="0.3">
      <c r="A65" t="str">
        <f t="shared" si="0"/>
        <v>S</v>
      </c>
      <c r="B65" s="1" t="s">
        <v>57</v>
      </c>
      <c r="C65" s="1" t="s">
        <v>58</v>
      </c>
      <c r="D65" s="1" t="s">
        <v>50</v>
      </c>
      <c r="E65" s="1" t="s">
        <v>31</v>
      </c>
      <c r="F65" s="1" t="s">
        <v>187</v>
      </c>
      <c r="G65" s="1" t="s">
        <v>31</v>
      </c>
      <c r="H65" s="1" t="s">
        <v>31</v>
      </c>
      <c r="I65" s="2">
        <v>45063.999490740738</v>
      </c>
      <c r="J65" s="1">
        <v>0</v>
      </c>
      <c r="K65" s="1">
        <v>664.42</v>
      </c>
      <c r="L65" s="1" t="s">
        <v>44</v>
      </c>
      <c r="M65" s="1" t="s">
        <v>31</v>
      </c>
      <c r="N65" s="1" t="s">
        <v>31</v>
      </c>
      <c r="O65" s="1">
        <v>0</v>
      </c>
      <c r="P65" s="1">
        <v>4815.1899999999996</v>
      </c>
      <c r="Q65" s="1" t="s">
        <v>34</v>
      </c>
      <c r="R65" s="1">
        <v>0</v>
      </c>
      <c r="S65" s="1">
        <v>664.42</v>
      </c>
      <c r="T65" s="1">
        <v>0</v>
      </c>
      <c r="U65" s="1">
        <v>4815.1899999999996</v>
      </c>
      <c r="V65" s="1" t="s">
        <v>35</v>
      </c>
      <c r="W65" s="1" t="s">
        <v>35</v>
      </c>
      <c r="X65" s="1" t="s">
        <v>31</v>
      </c>
      <c r="Y65" s="1" t="s">
        <v>31</v>
      </c>
      <c r="Z65" s="1" t="s">
        <v>38</v>
      </c>
      <c r="AA65" s="1" t="s">
        <v>39</v>
      </c>
    </row>
    <row r="66" spans="1:27" ht="14.4" hidden="1" x14ac:dyDescent="0.3">
      <c r="A66" t="str">
        <f t="shared" si="0"/>
        <v>G</v>
      </c>
      <c r="B66" s="1" t="s">
        <v>75</v>
      </c>
      <c r="C66" s="1" t="s">
        <v>76</v>
      </c>
      <c r="D66" s="1" t="s">
        <v>28</v>
      </c>
      <c r="E66" s="1" t="s">
        <v>29</v>
      </c>
      <c r="F66" s="1" t="s">
        <v>188</v>
      </c>
      <c r="G66" s="1" t="s">
        <v>31</v>
      </c>
      <c r="H66" s="1" t="s">
        <v>189</v>
      </c>
      <c r="I66" s="2">
        <v>45063.999490740738</v>
      </c>
      <c r="J66" s="1">
        <v>306.77</v>
      </c>
      <c r="K66" s="1">
        <v>0</v>
      </c>
      <c r="L66" s="1" t="s">
        <v>44</v>
      </c>
      <c r="M66" s="1" t="s">
        <v>31</v>
      </c>
      <c r="N66" s="2">
        <v>45064.999490740738</v>
      </c>
      <c r="O66" s="1">
        <v>0</v>
      </c>
      <c r="P66" s="1">
        <v>5479.61</v>
      </c>
      <c r="Q66" s="1" t="s">
        <v>34</v>
      </c>
      <c r="R66" s="1">
        <v>306.77</v>
      </c>
      <c r="S66" s="1">
        <v>0</v>
      </c>
      <c r="T66" s="1">
        <v>0</v>
      </c>
      <c r="U66" s="1">
        <v>5479.61</v>
      </c>
      <c r="V66" s="1" t="s">
        <v>35</v>
      </c>
      <c r="W66" s="1" t="s">
        <v>35</v>
      </c>
      <c r="X66" s="1" t="s">
        <v>183</v>
      </c>
      <c r="Y66" s="1" t="s">
        <v>183</v>
      </c>
      <c r="Z66" s="1" t="s">
        <v>38</v>
      </c>
      <c r="AA66" s="1" t="s">
        <v>39</v>
      </c>
    </row>
    <row r="67" spans="1:27" ht="14.4" hidden="1" x14ac:dyDescent="0.3">
      <c r="A67" t="str">
        <f t="shared" ref="A67:A130" si="1">LEFT(F67,1)</f>
        <v>G</v>
      </c>
      <c r="B67" s="1" t="s">
        <v>86</v>
      </c>
      <c r="C67" s="1" t="s">
        <v>87</v>
      </c>
      <c r="D67" s="1" t="s">
        <v>28</v>
      </c>
      <c r="E67" s="1" t="s">
        <v>29</v>
      </c>
      <c r="F67" s="1" t="s">
        <v>190</v>
      </c>
      <c r="G67" s="1" t="s">
        <v>31</v>
      </c>
      <c r="H67" s="1" t="s">
        <v>191</v>
      </c>
      <c r="I67" s="2">
        <v>45063.999490740738</v>
      </c>
      <c r="J67" s="1">
        <v>770.31</v>
      </c>
      <c r="K67" s="1">
        <v>0</v>
      </c>
      <c r="L67" s="1" t="s">
        <v>61</v>
      </c>
      <c r="M67" s="1" t="s">
        <v>62</v>
      </c>
      <c r="N67" s="2">
        <v>45153.999490740738</v>
      </c>
      <c r="O67" s="1">
        <v>0</v>
      </c>
      <c r="P67" s="1">
        <v>5172.84</v>
      </c>
      <c r="Q67" s="1" t="s">
        <v>34</v>
      </c>
      <c r="R67" s="1">
        <v>770.31</v>
      </c>
      <c r="S67" s="1">
        <v>0</v>
      </c>
      <c r="T67" s="1">
        <v>0</v>
      </c>
      <c r="U67" s="1">
        <v>5172.84</v>
      </c>
      <c r="V67" s="1" t="s">
        <v>35</v>
      </c>
      <c r="W67" s="1" t="s">
        <v>35</v>
      </c>
      <c r="X67" s="1" t="s">
        <v>183</v>
      </c>
      <c r="Y67" s="1" t="s">
        <v>183</v>
      </c>
      <c r="Z67" s="1" t="s">
        <v>38</v>
      </c>
      <c r="AA67" s="1" t="s">
        <v>39</v>
      </c>
    </row>
    <row r="68" spans="1:27" ht="14.4" hidden="1" x14ac:dyDescent="0.3">
      <c r="A68" t="str">
        <f t="shared" si="1"/>
        <v>G</v>
      </c>
      <c r="B68" s="1" t="s">
        <v>57</v>
      </c>
      <c r="C68" s="1" t="s">
        <v>58</v>
      </c>
      <c r="D68" s="1" t="s">
        <v>28</v>
      </c>
      <c r="E68" s="1" t="s">
        <v>29</v>
      </c>
      <c r="F68" s="1" t="s">
        <v>192</v>
      </c>
      <c r="G68" s="1" t="s">
        <v>31</v>
      </c>
      <c r="H68" s="1" t="s">
        <v>193</v>
      </c>
      <c r="I68" s="2">
        <v>45063.999490740738</v>
      </c>
      <c r="J68" s="1">
        <v>883.76</v>
      </c>
      <c r="K68" s="1">
        <v>0</v>
      </c>
      <c r="L68" s="1" t="s">
        <v>61</v>
      </c>
      <c r="M68" s="1" t="s">
        <v>62</v>
      </c>
      <c r="N68" s="2">
        <v>45153.999490740738</v>
      </c>
      <c r="O68" s="1">
        <v>0</v>
      </c>
      <c r="P68" s="1">
        <v>4402.53</v>
      </c>
      <c r="Q68" s="1" t="s">
        <v>34</v>
      </c>
      <c r="R68" s="1">
        <v>883.76</v>
      </c>
      <c r="S68" s="1">
        <v>0</v>
      </c>
      <c r="T68" s="1">
        <v>0</v>
      </c>
      <c r="U68" s="1">
        <v>4402.53</v>
      </c>
      <c r="V68" s="1" t="s">
        <v>35</v>
      </c>
      <c r="W68" s="1" t="s">
        <v>35</v>
      </c>
      <c r="X68" s="1" t="s">
        <v>183</v>
      </c>
      <c r="Y68" s="1" t="s">
        <v>183</v>
      </c>
      <c r="Z68" s="1" t="s">
        <v>38</v>
      </c>
      <c r="AA68" s="1" t="s">
        <v>39</v>
      </c>
    </row>
    <row r="69" spans="1:27" ht="14.4" x14ac:dyDescent="0.3">
      <c r="A69" t="str">
        <f t="shared" si="1"/>
        <v>S</v>
      </c>
      <c r="B69" s="1" t="s">
        <v>75</v>
      </c>
      <c r="C69" s="1" t="s">
        <v>76</v>
      </c>
      <c r="D69" s="1" t="s">
        <v>50</v>
      </c>
      <c r="E69" s="1" t="s">
        <v>31</v>
      </c>
      <c r="F69" s="1" t="s">
        <v>194</v>
      </c>
      <c r="G69" s="1" t="s">
        <v>31</v>
      </c>
      <c r="H69" s="1" t="s">
        <v>31</v>
      </c>
      <c r="I69" s="2">
        <v>45066.999490740738</v>
      </c>
      <c r="J69" s="1">
        <v>0</v>
      </c>
      <c r="K69" s="1">
        <v>306.77</v>
      </c>
      <c r="L69" s="1" t="s">
        <v>44</v>
      </c>
      <c r="M69" s="1" t="s">
        <v>31</v>
      </c>
      <c r="N69" s="1" t="s">
        <v>31</v>
      </c>
      <c r="O69" s="1">
        <v>0</v>
      </c>
      <c r="P69" s="1">
        <v>4508.42</v>
      </c>
      <c r="Q69" s="1" t="s">
        <v>34</v>
      </c>
      <c r="R69" s="1">
        <v>0</v>
      </c>
      <c r="S69" s="1">
        <v>306.77</v>
      </c>
      <c r="T69" s="1">
        <v>0</v>
      </c>
      <c r="U69" s="1">
        <v>4508.42</v>
      </c>
      <c r="V69" s="1" t="s">
        <v>35</v>
      </c>
      <c r="W69" s="1" t="s">
        <v>35</v>
      </c>
      <c r="X69" s="1" t="s">
        <v>31</v>
      </c>
      <c r="Y69" s="1" t="s">
        <v>31</v>
      </c>
      <c r="Z69" s="1" t="s">
        <v>38</v>
      </c>
      <c r="AA69" s="1" t="s">
        <v>39</v>
      </c>
    </row>
    <row r="70" spans="1:27" ht="14.4" x14ac:dyDescent="0.3">
      <c r="A70" t="str">
        <f t="shared" si="1"/>
        <v>S</v>
      </c>
      <c r="B70" s="1" t="s">
        <v>52</v>
      </c>
      <c r="C70" s="1" t="s">
        <v>53</v>
      </c>
      <c r="D70" s="1" t="s">
        <v>50</v>
      </c>
      <c r="E70" s="1" t="s">
        <v>31</v>
      </c>
      <c r="F70" s="1" t="s">
        <v>195</v>
      </c>
      <c r="G70" s="1" t="s">
        <v>31</v>
      </c>
      <c r="H70" s="1" t="s">
        <v>31</v>
      </c>
      <c r="I70" s="2">
        <v>45067.999490740738</v>
      </c>
      <c r="J70" s="1">
        <v>0</v>
      </c>
      <c r="K70" s="1">
        <v>196.73</v>
      </c>
      <c r="L70" s="1" t="s">
        <v>33</v>
      </c>
      <c r="M70" s="1" t="s">
        <v>31</v>
      </c>
      <c r="N70" s="1" t="s">
        <v>31</v>
      </c>
      <c r="O70" s="1">
        <v>0</v>
      </c>
      <c r="P70" s="1">
        <v>5542.73</v>
      </c>
      <c r="Q70" s="1" t="s">
        <v>34</v>
      </c>
      <c r="R70" s="1">
        <v>0</v>
      </c>
      <c r="S70" s="1">
        <v>196.73</v>
      </c>
      <c r="T70" s="1">
        <v>0</v>
      </c>
      <c r="U70" s="1">
        <v>5542.73</v>
      </c>
      <c r="V70" s="1" t="s">
        <v>35</v>
      </c>
      <c r="W70" s="1" t="s">
        <v>35</v>
      </c>
      <c r="X70" s="1" t="s">
        <v>31</v>
      </c>
      <c r="Y70" s="1" t="s">
        <v>31</v>
      </c>
      <c r="Z70" s="1" t="s">
        <v>38</v>
      </c>
      <c r="AA70" s="1" t="s">
        <v>39</v>
      </c>
    </row>
    <row r="71" spans="1:27" ht="14.4" hidden="1" x14ac:dyDescent="0.3">
      <c r="A71" t="str">
        <f t="shared" si="1"/>
        <v>G</v>
      </c>
      <c r="B71" s="1" t="s">
        <v>146</v>
      </c>
      <c r="C71" s="1" t="s">
        <v>147</v>
      </c>
      <c r="D71" s="1" t="s">
        <v>28</v>
      </c>
      <c r="E71" s="1" t="s">
        <v>29</v>
      </c>
      <c r="F71" s="1" t="s">
        <v>196</v>
      </c>
      <c r="G71" s="1" t="s">
        <v>31</v>
      </c>
      <c r="H71" s="1" t="s">
        <v>197</v>
      </c>
      <c r="I71" s="2">
        <v>45067.999490740738</v>
      </c>
      <c r="J71" s="1">
        <v>1328.46</v>
      </c>
      <c r="K71" s="1">
        <v>0</v>
      </c>
      <c r="L71" s="1" t="s">
        <v>44</v>
      </c>
      <c r="M71" s="1" t="s">
        <v>31</v>
      </c>
      <c r="N71" s="2">
        <v>45068.999490740738</v>
      </c>
      <c r="O71" s="1">
        <v>0</v>
      </c>
      <c r="P71" s="1">
        <v>5739.46</v>
      </c>
      <c r="Q71" s="1" t="s">
        <v>34</v>
      </c>
      <c r="R71" s="1">
        <v>1328.46</v>
      </c>
      <c r="S71" s="1">
        <v>0</v>
      </c>
      <c r="T71" s="1">
        <v>0</v>
      </c>
      <c r="U71" s="1">
        <v>5739.46</v>
      </c>
      <c r="V71" s="1" t="s">
        <v>35</v>
      </c>
      <c r="W71" s="1" t="s">
        <v>35</v>
      </c>
      <c r="X71" s="1" t="s">
        <v>183</v>
      </c>
      <c r="Y71" s="1" t="s">
        <v>183</v>
      </c>
      <c r="Z71" s="1" t="s">
        <v>38</v>
      </c>
      <c r="AA71" s="1" t="s">
        <v>39</v>
      </c>
    </row>
    <row r="72" spans="1:27" ht="14.4" hidden="1" x14ac:dyDescent="0.3">
      <c r="A72" t="str">
        <f t="shared" si="1"/>
        <v>G</v>
      </c>
      <c r="B72" s="1" t="s">
        <v>57</v>
      </c>
      <c r="C72" s="1" t="s">
        <v>58</v>
      </c>
      <c r="D72" s="1" t="s">
        <v>67</v>
      </c>
      <c r="E72" s="1" t="s">
        <v>68</v>
      </c>
      <c r="F72" s="1" t="s">
        <v>198</v>
      </c>
      <c r="G72" s="1" t="s">
        <v>31</v>
      </c>
      <c r="H72" s="1" t="s">
        <v>199</v>
      </c>
      <c r="I72" s="2">
        <v>45067.999490740738</v>
      </c>
      <c r="J72" s="1">
        <v>-4.82</v>
      </c>
      <c r="K72" s="1">
        <v>0</v>
      </c>
      <c r="L72" s="1" t="s">
        <v>44</v>
      </c>
      <c r="M72" s="1" t="s">
        <v>31</v>
      </c>
      <c r="N72" s="1" t="s">
        <v>31</v>
      </c>
      <c r="O72" s="1">
        <v>0</v>
      </c>
      <c r="P72" s="1">
        <v>4411</v>
      </c>
      <c r="Q72" s="1" t="s">
        <v>34</v>
      </c>
      <c r="R72" s="1">
        <v>-4.82</v>
      </c>
      <c r="S72" s="1">
        <v>0</v>
      </c>
      <c r="T72" s="1">
        <v>0</v>
      </c>
      <c r="U72" s="1">
        <v>4411</v>
      </c>
      <c r="V72" s="1" t="s">
        <v>35</v>
      </c>
      <c r="W72" s="1" t="s">
        <v>35</v>
      </c>
      <c r="X72" s="1" t="s">
        <v>31</v>
      </c>
      <c r="Y72" s="1" t="s">
        <v>31</v>
      </c>
      <c r="Z72" s="1" t="s">
        <v>38</v>
      </c>
      <c r="AA72" s="1" t="s">
        <v>39</v>
      </c>
    </row>
    <row r="73" spans="1:27" ht="14.4" hidden="1" x14ac:dyDescent="0.3">
      <c r="A73" t="str">
        <f t="shared" si="1"/>
        <v>G</v>
      </c>
      <c r="B73" s="1" t="s">
        <v>46</v>
      </c>
      <c r="C73" s="1" t="s">
        <v>47</v>
      </c>
      <c r="D73" s="1" t="s">
        <v>67</v>
      </c>
      <c r="E73" s="1" t="s">
        <v>68</v>
      </c>
      <c r="F73" s="1" t="s">
        <v>200</v>
      </c>
      <c r="G73" s="1" t="s">
        <v>31</v>
      </c>
      <c r="H73" s="1" t="s">
        <v>201</v>
      </c>
      <c r="I73" s="2">
        <v>45067.999490740738</v>
      </c>
      <c r="J73" s="1">
        <v>-4.83</v>
      </c>
      <c r="K73" s="1">
        <v>0</v>
      </c>
      <c r="L73" s="1" t="s">
        <v>33</v>
      </c>
      <c r="M73" s="1" t="s">
        <v>31</v>
      </c>
      <c r="N73" s="1" t="s">
        <v>31</v>
      </c>
      <c r="O73" s="1">
        <v>0</v>
      </c>
      <c r="P73" s="1">
        <v>4415.82</v>
      </c>
      <c r="Q73" s="1" t="s">
        <v>34</v>
      </c>
      <c r="R73" s="1">
        <v>-4.83</v>
      </c>
      <c r="S73" s="1">
        <v>0</v>
      </c>
      <c r="T73" s="1">
        <v>0</v>
      </c>
      <c r="U73" s="1">
        <v>4415.82</v>
      </c>
      <c r="V73" s="1" t="s">
        <v>35</v>
      </c>
      <c r="W73" s="1" t="s">
        <v>35</v>
      </c>
      <c r="X73" s="1" t="s">
        <v>31</v>
      </c>
      <c r="Y73" s="1" t="s">
        <v>31</v>
      </c>
      <c r="Z73" s="1" t="s">
        <v>38</v>
      </c>
      <c r="AA73" s="1" t="s">
        <v>39</v>
      </c>
    </row>
    <row r="74" spans="1:27" ht="14.4" hidden="1" x14ac:dyDescent="0.3">
      <c r="A74" t="str">
        <f t="shared" si="1"/>
        <v>G</v>
      </c>
      <c r="B74" s="1" t="s">
        <v>46</v>
      </c>
      <c r="C74" s="1" t="s">
        <v>47</v>
      </c>
      <c r="D74" s="1" t="s">
        <v>67</v>
      </c>
      <c r="E74" s="1" t="s">
        <v>68</v>
      </c>
      <c r="F74" s="1" t="s">
        <v>202</v>
      </c>
      <c r="G74" s="1" t="s">
        <v>31</v>
      </c>
      <c r="H74" s="1" t="s">
        <v>203</v>
      </c>
      <c r="I74" s="2">
        <v>45067.999490740738</v>
      </c>
      <c r="J74" s="1">
        <v>-57.45</v>
      </c>
      <c r="K74" s="1">
        <v>0</v>
      </c>
      <c r="L74" s="1" t="s">
        <v>44</v>
      </c>
      <c r="M74" s="1" t="s">
        <v>31</v>
      </c>
      <c r="N74" s="1" t="s">
        <v>31</v>
      </c>
      <c r="O74" s="1">
        <v>0</v>
      </c>
      <c r="P74" s="1">
        <v>4420.6499999999996</v>
      </c>
      <c r="Q74" s="1" t="s">
        <v>34</v>
      </c>
      <c r="R74" s="1">
        <v>-57.45</v>
      </c>
      <c r="S74" s="1">
        <v>0</v>
      </c>
      <c r="T74" s="1">
        <v>0</v>
      </c>
      <c r="U74" s="1">
        <v>4420.6499999999996</v>
      </c>
      <c r="V74" s="1" t="s">
        <v>35</v>
      </c>
      <c r="W74" s="1" t="s">
        <v>35</v>
      </c>
      <c r="X74" s="1" t="s">
        <v>31</v>
      </c>
      <c r="Y74" s="1" t="s">
        <v>31</v>
      </c>
      <c r="Z74" s="1" t="s">
        <v>38</v>
      </c>
      <c r="AA74" s="1" t="s">
        <v>39</v>
      </c>
    </row>
    <row r="75" spans="1:27" ht="14.4" hidden="1" x14ac:dyDescent="0.3">
      <c r="A75" t="str">
        <f t="shared" si="1"/>
        <v>G</v>
      </c>
      <c r="B75" s="1" t="s">
        <v>52</v>
      </c>
      <c r="C75" s="1" t="s">
        <v>53</v>
      </c>
      <c r="D75" s="1" t="s">
        <v>67</v>
      </c>
      <c r="E75" s="1" t="s">
        <v>68</v>
      </c>
      <c r="F75" s="1" t="s">
        <v>204</v>
      </c>
      <c r="G75" s="1" t="s">
        <v>31</v>
      </c>
      <c r="H75" s="1" t="s">
        <v>205</v>
      </c>
      <c r="I75" s="2">
        <v>45067.999490740738</v>
      </c>
      <c r="J75" s="1">
        <v>-6.02</v>
      </c>
      <c r="K75" s="1">
        <v>0</v>
      </c>
      <c r="L75" s="1" t="s">
        <v>44</v>
      </c>
      <c r="M75" s="1" t="s">
        <v>31</v>
      </c>
      <c r="N75" s="1" t="s">
        <v>31</v>
      </c>
      <c r="O75" s="1">
        <v>0</v>
      </c>
      <c r="P75" s="1">
        <v>4478.1000000000004</v>
      </c>
      <c r="Q75" s="1" t="s">
        <v>34</v>
      </c>
      <c r="R75" s="1">
        <v>-6.02</v>
      </c>
      <c r="S75" s="1">
        <v>0</v>
      </c>
      <c r="T75" s="1">
        <v>0</v>
      </c>
      <c r="U75" s="1">
        <v>4478.1000000000004</v>
      </c>
      <c r="V75" s="1" t="s">
        <v>35</v>
      </c>
      <c r="W75" s="1" t="s">
        <v>35</v>
      </c>
      <c r="X75" s="1" t="s">
        <v>31</v>
      </c>
      <c r="Y75" s="1" t="s">
        <v>31</v>
      </c>
      <c r="Z75" s="1" t="s">
        <v>38</v>
      </c>
      <c r="AA75" s="1" t="s">
        <v>39</v>
      </c>
    </row>
    <row r="76" spans="1:27" ht="14.4" hidden="1" x14ac:dyDescent="0.3">
      <c r="A76" t="str">
        <f t="shared" si="1"/>
        <v>G</v>
      </c>
      <c r="B76" s="1" t="s">
        <v>52</v>
      </c>
      <c r="C76" s="1" t="s">
        <v>53</v>
      </c>
      <c r="D76" s="1" t="s">
        <v>67</v>
      </c>
      <c r="E76" s="1" t="s">
        <v>68</v>
      </c>
      <c r="F76" s="1" t="s">
        <v>206</v>
      </c>
      <c r="G76" s="1" t="s">
        <v>31</v>
      </c>
      <c r="H76" s="1" t="s">
        <v>207</v>
      </c>
      <c r="I76" s="2">
        <v>45067.999490740738</v>
      </c>
      <c r="J76" s="1">
        <v>-24.3</v>
      </c>
      <c r="K76" s="1">
        <v>0</v>
      </c>
      <c r="L76" s="1" t="s">
        <v>33</v>
      </c>
      <c r="M76" s="1" t="s">
        <v>31</v>
      </c>
      <c r="N76" s="1" t="s">
        <v>31</v>
      </c>
      <c r="O76" s="1">
        <v>0</v>
      </c>
      <c r="P76" s="1">
        <v>4484.12</v>
      </c>
      <c r="Q76" s="1" t="s">
        <v>34</v>
      </c>
      <c r="R76" s="1">
        <v>-24.3</v>
      </c>
      <c r="S76" s="1">
        <v>0</v>
      </c>
      <c r="T76" s="1">
        <v>0</v>
      </c>
      <c r="U76" s="1">
        <v>4484.12</v>
      </c>
      <c r="V76" s="1" t="s">
        <v>35</v>
      </c>
      <c r="W76" s="1" t="s">
        <v>35</v>
      </c>
      <c r="X76" s="1" t="s">
        <v>31</v>
      </c>
      <c r="Y76" s="1" t="s">
        <v>31</v>
      </c>
      <c r="Z76" s="1" t="s">
        <v>38</v>
      </c>
      <c r="AA76" s="1" t="s">
        <v>39</v>
      </c>
    </row>
    <row r="77" spans="1:27" ht="14.4" x14ac:dyDescent="0.3">
      <c r="A77" t="str">
        <f t="shared" si="1"/>
        <v>S</v>
      </c>
      <c r="B77" s="1" t="s">
        <v>146</v>
      </c>
      <c r="C77" s="1" t="s">
        <v>147</v>
      </c>
      <c r="D77" s="1" t="s">
        <v>50</v>
      </c>
      <c r="E77" s="1" t="s">
        <v>31</v>
      </c>
      <c r="F77" s="1" t="s">
        <v>208</v>
      </c>
      <c r="G77" s="1" t="s">
        <v>31</v>
      </c>
      <c r="H77" s="1" t="s">
        <v>31</v>
      </c>
      <c r="I77" s="2">
        <v>45068.999490740738</v>
      </c>
      <c r="J77" s="1">
        <v>0</v>
      </c>
      <c r="K77" s="1">
        <v>1328.46</v>
      </c>
      <c r="L77" s="1" t="s">
        <v>44</v>
      </c>
      <c r="M77" s="1" t="s">
        <v>31</v>
      </c>
      <c r="N77" s="1" t="s">
        <v>31</v>
      </c>
      <c r="O77" s="1">
        <v>0</v>
      </c>
      <c r="P77" s="1">
        <v>4170.3500000000004</v>
      </c>
      <c r="Q77" s="1" t="s">
        <v>34</v>
      </c>
      <c r="R77" s="1">
        <v>0</v>
      </c>
      <c r="S77" s="1">
        <v>1328.46</v>
      </c>
      <c r="T77" s="1">
        <v>0</v>
      </c>
      <c r="U77" s="1">
        <v>4170.3500000000004</v>
      </c>
      <c r="V77" s="1" t="s">
        <v>35</v>
      </c>
      <c r="W77" s="1" t="s">
        <v>35</v>
      </c>
      <c r="X77" s="1" t="s">
        <v>31</v>
      </c>
      <c r="Y77" s="1" t="s">
        <v>31</v>
      </c>
      <c r="Z77" s="1" t="s">
        <v>38</v>
      </c>
      <c r="AA77" s="1" t="s">
        <v>39</v>
      </c>
    </row>
    <row r="78" spans="1:27" ht="14.4" hidden="1" x14ac:dyDescent="0.3">
      <c r="A78" t="str">
        <f t="shared" si="1"/>
        <v>G</v>
      </c>
      <c r="B78" s="1" t="s">
        <v>57</v>
      </c>
      <c r="C78" s="1" t="s">
        <v>58</v>
      </c>
      <c r="D78" s="1" t="s">
        <v>67</v>
      </c>
      <c r="E78" s="1" t="s">
        <v>68</v>
      </c>
      <c r="F78" s="1" t="s">
        <v>209</v>
      </c>
      <c r="G78" s="1" t="s">
        <v>31</v>
      </c>
      <c r="H78" s="1" t="s">
        <v>210</v>
      </c>
      <c r="I78" s="2">
        <v>45068.999490740738</v>
      </c>
      <c r="J78" s="1">
        <v>-43.92</v>
      </c>
      <c r="K78" s="1">
        <v>0</v>
      </c>
      <c r="L78" s="1" t="s">
        <v>33</v>
      </c>
      <c r="M78" s="1" t="s">
        <v>31</v>
      </c>
      <c r="N78" s="1" t="s">
        <v>31</v>
      </c>
      <c r="O78" s="1">
        <v>0</v>
      </c>
      <c r="P78" s="1">
        <v>5498.81</v>
      </c>
      <c r="Q78" s="1" t="s">
        <v>34</v>
      </c>
      <c r="R78" s="1">
        <v>-43.92</v>
      </c>
      <c r="S78" s="1">
        <v>0</v>
      </c>
      <c r="T78" s="1">
        <v>0</v>
      </c>
      <c r="U78" s="1">
        <v>5498.81</v>
      </c>
      <c r="V78" s="1" t="s">
        <v>35</v>
      </c>
      <c r="W78" s="1" t="s">
        <v>35</v>
      </c>
      <c r="X78" s="1" t="s">
        <v>31</v>
      </c>
      <c r="Y78" s="1" t="s">
        <v>31</v>
      </c>
      <c r="Z78" s="1" t="s">
        <v>38</v>
      </c>
      <c r="AA78" s="1" t="s">
        <v>39</v>
      </c>
    </row>
    <row r="79" spans="1:27" ht="14.4" hidden="1" x14ac:dyDescent="0.3">
      <c r="A79" t="str">
        <f t="shared" si="1"/>
        <v>G</v>
      </c>
      <c r="B79" s="1" t="s">
        <v>96</v>
      </c>
      <c r="C79" s="1" t="s">
        <v>97</v>
      </c>
      <c r="D79" s="1" t="s">
        <v>28</v>
      </c>
      <c r="E79" s="1" t="s">
        <v>29</v>
      </c>
      <c r="F79" s="1" t="s">
        <v>211</v>
      </c>
      <c r="G79" s="1" t="s">
        <v>31</v>
      </c>
      <c r="H79" s="1" t="s">
        <v>212</v>
      </c>
      <c r="I79" s="2">
        <v>45069.999490740738</v>
      </c>
      <c r="J79" s="1">
        <v>1291.22</v>
      </c>
      <c r="K79" s="1">
        <v>0</v>
      </c>
      <c r="L79" s="1" t="s">
        <v>44</v>
      </c>
      <c r="M79" s="1" t="s">
        <v>31</v>
      </c>
      <c r="N79" s="2">
        <v>45070.999490740738</v>
      </c>
      <c r="O79" s="1">
        <v>0</v>
      </c>
      <c r="P79" s="1">
        <v>6125.57</v>
      </c>
      <c r="Q79" s="1" t="s">
        <v>34</v>
      </c>
      <c r="R79" s="1">
        <v>1291.22</v>
      </c>
      <c r="S79" s="1">
        <v>0</v>
      </c>
      <c r="T79" s="1">
        <v>0</v>
      </c>
      <c r="U79" s="1">
        <v>6125.57</v>
      </c>
      <c r="V79" s="1" t="s">
        <v>35</v>
      </c>
      <c r="W79" s="1" t="s">
        <v>35</v>
      </c>
      <c r="X79" s="1" t="s">
        <v>183</v>
      </c>
      <c r="Y79" s="1" t="s">
        <v>183</v>
      </c>
      <c r="Z79" s="1" t="s">
        <v>38</v>
      </c>
      <c r="AA79" s="1" t="s">
        <v>39</v>
      </c>
    </row>
    <row r="80" spans="1:27" ht="14.4" hidden="1" x14ac:dyDescent="0.3">
      <c r="A80" t="str">
        <f t="shared" si="1"/>
        <v>G</v>
      </c>
      <c r="B80" s="1" t="s">
        <v>46</v>
      </c>
      <c r="C80" s="1" t="s">
        <v>47</v>
      </c>
      <c r="D80" s="1" t="s">
        <v>28</v>
      </c>
      <c r="E80" s="1" t="s">
        <v>29</v>
      </c>
      <c r="F80" s="1" t="s">
        <v>213</v>
      </c>
      <c r="G80" s="1" t="s">
        <v>31</v>
      </c>
      <c r="H80" s="1" t="s">
        <v>214</v>
      </c>
      <c r="I80" s="2">
        <v>45069.999490740738</v>
      </c>
      <c r="J80" s="1">
        <v>664</v>
      </c>
      <c r="K80" s="1">
        <v>0</v>
      </c>
      <c r="L80" s="1" t="s">
        <v>56</v>
      </c>
      <c r="M80" s="1" t="s">
        <v>31</v>
      </c>
      <c r="N80" s="2">
        <v>45070.999490740738</v>
      </c>
      <c r="O80" s="1">
        <v>0</v>
      </c>
      <c r="P80" s="1">
        <v>4834.3500000000004</v>
      </c>
      <c r="Q80" s="1" t="s">
        <v>34</v>
      </c>
      <c r="R80" s="1">
        <v>664</v>
      </c>
      <c r="S80" s="1">
        <v>0</v>
      </c>
      <c r="T80" s="1">
        <v>0</v>
      </c>
      <c r="U80" s="1">
        <v>4834.3500000000004</v>
      </c>
      <c r="V80" s="1" t="s">
        <v>35</v>
      </c>
      <c r="W80" s="1" t="s">
        <v>35</v>
      </c>
      <c r="X80" s="1" t="s">
        <v>183</v>
      </c>
      <c r="Y80" s="1" t="s">
        <v>183</v>
      </c>
      <c r="Z80" s="1" t="s">
        <v>38</v>
      </c>
      <c r="AA80" s="1" t="s">
        <v>39</v>
      </c>
    </row>
    <row r="81" spans="1:27" ht="14.4" x14ac:dyDescent="0.3">
      <c r="A81" t="str">
        <f t="shared" si="1"/>
        <v>S</v>
      </c>
      <c r="B81" s="1" t="s">
        <v>57</v>
      </c>
      <c r="C81" s="1" t="s">
        <v>58</v>
      </c>
      <c r="D81" s="1" t="s">
        <v>50</v>
      </c>
      <c r="E81" s="1" t="s">
        <v>31</v>
      </c>
      <c r="F81" s="1" t="s">
        <v>215</v>
      </c>
      <c r="G81" s="1" t="s">
        <v>31</v>
      </c>
      <c r="H81" s="1" t="s">
        <v>31</v>
      </c>
      <c r="I81" s="2">
        <v>45071.999490740738</v>
      </c>
      <c r="J81" s="1">
        <v>0</v>
      </c>
      <c r="K81" s="1">
        <v>957.64</v>
      </c>
      <c r="L81" s="1" t="s">
        <v>44</v>
      </c>
      <c r="M81" s="1" t="s">
        <v>31</v>
      </c>
      <c r="N81" s="1" t="s">
        <v>31</v>
      </c>
      <c r="O81" s="1">
        <v>0</v>
      </c>
      <c r="P81" s="1">
        <v>5167.93</v>
      </c>
      <c r="Q81" s="1" t="s">
        <v>34</v>
      </c>
      <c r="R81" s="1">
        <v>0</v>
      </c>
      <c r="S81" s="1">
        <v>957.64</v>
      </c>
      <c r="T81" s="1">
        <v>0</v>
      </c>
      <c r="U81" s="1">
        <v>5167.93</v>
      </c>
      <c r="V81" s="1" t="s">
        <v>35</v>
      </c>
      <c r="W81" s="1" t="s">
        <v>35</v>
      </c>
      <c r="X81" s="1" t="s">
        <v>31</v>
      </c>
      <c r="Y81" s="1" t="s">
        <v>31</v>
      </c>
      <c r="Z81" s="1" t="s">
        <v>38</v>
      </c>
      <c r="AA81" s="1" t="s">
        <v>39</v>
      </c>
    </row>
    <row r="82" spans="1:27" ht="14.4" x14ac:dyDescent="0.3">
      <c r="A82" t="str">
        <f t="shared" si="1"/>
        <v>S</v>
      </c>
      <c r="B82" s="1" t="s">
        <v>96</v>
      </c>
      <c r="C82" s="1" t="s">
        <v>97</v>
      </c>
      <c r="D82" s="1" t="s">
        <v>50</v>
      </c>
      <c r="E82" s="1" t="s">
        <v>31</v>
      </c>
      <c r="F82" s="1" t="s">
        <v>216</v>
      </c>
      <c r="G82" s="1" t="s">
        <v>31</v>
      </c>
      <c r="H82" s="1" t="s">
        <v>31</v>
      </c>
      <c r="I82" s="2">
        <v>45074.999490740738</v>
      </c>
      <c r="J82" s="1">
        <v>0</v>
      </c>
      <c r="K82" s="1">
        <v>1291.22</v>
      </c>
      <c r="L82" s="1" t="s">
        <v>44</v>
      </c>
      <c r="M82" s="1" t="s">
        <v>31</v>
      </c>
      <c r="N82" s="1" t="s">
        <v>31</v>
      </c>
      <c r="O82" s="1">
        <v>0</v>
      </c>
      <c r="P82" s="1">
        <v>3876.71</v>
      </c>
      <c r="Q82" s="1" t="s">
        <v>34</v>
      </c>
      <c r="R82" s="1">
        <v>0</v>
      </c>
      <c r="S82" s="1">
        <v>1291.22</v>
      </c>
      <c r="T82" s="1">
        <v>0</v>
      </c>
      <c r="U82" s="1">
        <v>3876.71</v>
      </c>
      <c r="V82" s="1" t="s">
        <v>35</v>
      </c>
      <c r="W82" s="1" t="s">
        <v>35</v>
      </c>
      <c r="X82" s="1" t="s">
        <v>31</v>
      </c>
      <c r="Y82" s="1" t="s">
        <v>31</v>
      </c>
      <c r="Z82" s="1" t="s">
        <v>38</v>
      </c>
      <c r="AA82" s="1" t="s">
        <v>39</v>
      </c>
    </row>
    <row r="83" spans="1:27" ht="14.4" x14ac:dyDescent="0.3">
      <c r="A83" t="str">
        <f t="shared" si="1"/>
        <v>S</v>
      </c>
      <c r="B83" s="1" t="s">
        <v>46</v>
      </c>
      <c r="C83" s="1" t="s">
        <v>47</v>
      </c>
      <c r="D83" s="1" t="s">
        <v>50</v>
      </c>
      <c r="E83" s="1" t="s">
        <v>31</v>
      </c>
      <c r="F83" s="1" t="s">
        <v>217</v>
      </c>
      <c r="G83" s="1" t="s">
        <v>31</v>
      </c>
      <c r="H83" s="1" t="s">
        <v>31</v>
      </c>
      <c r="I83" s="2">
        <v>45076.999490740738</v>
      </c>
      <c r="J83" s="1">
        <v>0</v>
      </c>
      <c r="K83" s="1">
        <v>603.26</v>
      </c>
      <c r="L83" s="1" t="s">
        <v>44</v>
      </c>
      <c r="M83" s="1" t="s">
        <v>31</v>
      </c>
      <c r="N83" s="1" t="s">
        <v>31</v>
      </c>
      <c r="O83" s="1">
        <v>0</v>
      </c>
      <c r="P83" s="1">
        <v>3273.45</v>
      </c>
      <c r="Q83" s="1" t="s">
        <v>34</v>
      </c>
      <c r="R83" s="1">
        <v>0</v>
      </c>
      <c r="S83" s="1">
        <v>603.26</v>
      </c>
      <c r="T83" s="1">
        <v>0</v>
      </c>
      <c r="U83" s="1">
        <v>3273.45</v>
      </c>
      <c r="V83" s="1" t="s">
        <v>35</v>
      </c>
      <c r="W83" s="1" t="s">
        <v>35</v>
      </c>
      <c r="X83" s="1" t="s">
        <v>31</v>
      </c>
      <c r="Y83" s="1" t="s">
        <v>31</v>
      </c>
      <c r="Z83" s="1" t="s">
        <v>38</v>
      </c>
      <c r="AA83" s="1" t="s">
        <v>39</v>
      </c>
    </row>
    <row r="84" spans="1:27" ht="14.4" hidden="1" x14ac:dyDescent="0.3">
      <c r="A84" t="str">
        <f t="shared" si="1"/>
        <v>G</v>
      </c>
      <c r="B84" s="1" t="s">
        <v>218</v>
      </c>
      <c r="C84" s="1" t="s">
        <v>219</v>
      </c>
      <c r="D84" s="1" t="s">
        <v>28</v>
      </c>
      <c r="E84" s="1" t="s">
        <v>29</v>
      </c>
      <c r="F84" s="1" t="s">
        <v>220</v>
      </c>
      <c r="G84" s="1" t="s">
        <v>31</v>
      </c>
      <c r="H84" s="1" t="s">
        <v>221</v>
      </c>
      <c r="I84" s="2">
        <v>45081.999490740738</v>
      </c>
      <c r="J84" s="1">
        <v>568.74</v>
      </c>
      <c r="K84" s="1">
        <v>0</v>
      </c>
      <c r="L84" s="1" t="s">
        <v>44</v>
      </c>
      <c r="M84" s="1" t="s">
        <v>31</v>
      </c>
      <c r="N84" s="2">
        <v>45082.999490740738</v>
      </c>
      <c r="O84" s="1">
        <v>0</v>
      </c>
      <c r="P84" s="1">
        <v>3842.19</v>
      </c>
      <c r="Q84" s="1" t="s">
        <v>34</v>
      </c>
      <c r="R84" s="1">
        <v>568.74</v>
      </c>
      <c r="S84" s="1">
        <v>0</v>
      </c>
      <c r="T84" s="1">
        <v>0</v>
      </c>
      <c r="U84" s="1">
        <v>3842.19</v>
      </c>
      <c r="V84" s="1" t="s">
        <v>35</v>
      </c>
      <c r="W84" s="1" t="s">
        <v>35</v>
      </c>
      <c r="X84" s="1" t="s">
        <v>183</v>
      </c>
      <c r="Y84" s="1" t="s">
        <v>183</v>
      </c>
      <c r="Z84" s="1" t="s">
        <v>38</v>
      </c>
      <c r="AA84" s="1" t="s">
        <v>39</v>
      </c>
    </row>
    <row r="85" spans="1:27" ht="14.4" x14ac:dyDescent="0.3">
      <c r="A85" t="str">
        <f t="shared" si="1"/>
        <v>S</v>
      </c>
      <c r="B85" s="1" t="s">
        <v>218</v>
      </c>
      <c r="C85" s="1" t="s">
        <v>219</v>
      </c>
      <c r="D85" s="1" t="s">
        <v>50</v>
      </c>
      <c r="E85" s="1" t="s">
        <v>31</v>
      </c>
      <c r="F85" s="1" t="s">
        <v>222</v>
      </c>
      <c r="G85" s="1" t="s">
        <v>31</v>
      </c>
      <c r="H85" s="1" t="s">
        <v>31</v>
      </c>
      <c r="I85" s="2">
        <v>45082.999490740738</v>
      </c>
      <c r="J85" s="1">
        <v>0</v>
      </c>
      <c r="K85" s="1">
        <v>568.74</v>
      </c>
      <c r="L85" s="1" t="s">
        <v>44</v>
      </c>
      <c r="M85" s="1" t="s">
        <v>31</v>
      </c>
      <c r="N85" s="1" t="s">
        <v>31</v>
      </c>
      <c r="O85" s="1">
        <v>0</v>
      </c>
      <c r="P85" s="1">
        <v>3273.45</v>
      </c>
      <c r="Q85" s="1" t="s">
        <v>34</v>
      </c>
      <c r="R85" s="1">
        <v>0</v>
      </c>
      <c r="S85" s="1">
        <v>568.74</v>
      </c>
      <c r="T85" s="1">
        <v>0</v>
      </c>
      <c r="U85" s="1">
        <v>3273.45</v>
      </c>
      <c r="V85" s="1" t="s">
        <v>35</v>
      </c>
      <c r="W85" s="1" t="s">
        <v>35</v>
      </c>
      <c r="X85" s="1" t="s">
        <v>31</v>
      </c>
      <c r="Y85" s="1" t="s">
        <v>31</v>
      </c>
      <c r="Z85" s="1" t="s">
        <v>38</v>
      </c>
      <c r="AA85" s="1" t="s">
        <v>39</v>
      </c>
    </row>
    <row r="86" spans="1:27" ht="14.4" x14ac:dyDescent="0.3">
      <c r="A86" t="str">
        <f t="shared" si="1"/>
        <v>S</v>
      </c>
      <c r="B86" s="1" t="s">
        <v>57</v>
      </c>
      <c r="C86" s="1" t="s">
        <v>58</v>
      </c>
      <c r="D86" s="1" t="s">
        <v>50</v>
      </c>
      <c r="E86" s="1" t="s">
        <v>31</v>
      </c>
      <c r="F86" s="1" t="s">
        <v>223</v>
      </c>
      <c r="G86" s="1" t="s">
        <v>31</v>
      </c>
      <c r="H86" s="1" t="s">
        <v>31</v>
      </c>
      <c r="I86" s="2">
        <v>45083.999490740738</v>
      </c>
      <c r="J86" s="1">
        <v>0</v>
      </c>
      <c r="K86" s="1">
        <v>438.66</v>
      </c>
      <c r="L86" s="1" t="s">
        <v>44</v>
      </c>
      <c r="M86" s="1" t="s">
        <v>31</v>
      </c>
      <c r="N86" s="1" t="s">
        <v>31</v>
      </c>
      <c r="O86" s="1">
        <v>0</v>
      </c>
      <c r="P86" s="1">
        <v>2834.79</v>
      </c>
      <c r="Q86" s="1" t="s">
        <v>34</v>
      </c>
      <c r="R86" s="1">
        <v>0</v>
      </c>
      <c r="S86" s="1">
        <v>438.66</v>
      </c>
      <c r="T86" s="1">
        <v>0</v>
      </c>
      <c r="U86" s="1">
        <v>2834.79</v>
      </c>
      <c r="V86" s="1" t="s">
        <v>35</v>
      </c>
      <c r="W86" s="1" t="s">
        <v>35</v>
      </c>
      <c r="X86" s="1" t="s">
        <v>31</v>
      </c>
      <c r="Y86" s="1" t="s">
        <v>31</v>
      </c>
      <c r="Z86" s="1" t="s">
        <v>38</v>
      </c>
      <c r="AA86" s="1" t="s">
        <v>39</v>
      </c>
    </row>
    <row r="87" spans="1:27" ht="14.4" hidden="1" x14ac:dyDescent="0.3">
      <c r="A87" t="str">
        <f t="shared" si="1"/>
        <v>G</v>
      </c>
      <c r="B87" s="1" t="s">
        <v>174</v>
      </c>
      <c r="C87" s="1" t="s">
        <v>175</v>
      </c>
      <c r="D87" s="1" t="s">
        <v>28</v>
      </c>
      <c r="E87" s="1" t="s">
        <v>29</v>
      </c>
      <c r="F87" s="1" t="s">
        <v>224</v>
      </c>
      <c r="G87" s="1" t="s">
        <v>31</v>
      </c>
      <c r="H87" s="1" t="s">
        <v>225</v>
      </c>
      <c r="I87" s="2">
        <v>45088.999490740738</v>
      </c>
      <c r="J87" s="1">
        <v>359.27</v>
      </c>
      <c r="K87" s="1">
        <v>0</v>
      </c>
      <c r="L87" s="1" t="s">
        <v>44</v>
      </c>
      <c r="M87" s="1" t="s">
        <v>31</v>
      </c>
      <c r="N87" s="2">
        <v>45089.999490740738</v>
      </c>
      <c r="O87" s="1">
        <v>0</v>
      </c>
      <c r="P87" s="1">
        <v>3194.06</v>
      </c>
      <c r="Q87" s="1" t="s">
        <v>34</v>
      </c>
      <c r="R87" s="1">
        <v>359.27</v>
      </c>
      <c r="S87" s="1">
        <v>0</v>
      </c>
      <c r="T87" s="1">
        <v>0</v>
      </c>
      <c r="U87" s="1">
        <v>3194.06</v>
      </c>
      <c r="V87" s="1" t="s">
        <v>35</v>
      </c>
      <c r="W87" s="1" t="s">
        <v>35</v>
      </c>
      <c r="X87" s="1" t="s">
        <v>183</v>
      </c>
      <c r="Y87" s="1" t="s">
        <v>183</v>
      </c>
      <c r="Z87" s="1" t="s">
        <v>38</v>
      </c>
      <c r="AA87" s="1" t="s">
        <v>39</v>
      </c>
    </row>
    <row r="88" spans="1:27" ht="14.4" x14ac:dyDescent="0.3">
      <c r="A88" t="str">
        <f t="shared" si="1"/>
        <v>S</v>
      </c>
      <c r="B88" s="1" t="s">
        <v>174</v>
      </c>
      <c r="C88" s="1" t="s">
        <v>175</v>
      </c>
      <c r="D88" s="1" t="s">
        <v>50</v>
      </c>
      <c r="E88" s="1" t="s">
        <v>31</v>
      </c>
      <c r="F88" s="1" t="s">
        <v>226</v>
      </c>
      <c r="G88" s="1" t="s">
        <v>31</v>
      </c>
      <c r="H88" s="1" t="s">
        <v>31</v>
      </c>
      <c r="I88" s="2">
        <v>45089.999490740738</v>
      </c>
      <c r="J88" s="1">
        <v>0</v>
      </c>
      <c r="K88" s="1">
        <v>359.27</v>
      </c>
      <c r="L88" s="1" t="s">
        <v>44</v>
      </c>
      <c r="M88" s="1" t="s">
        <v>31</v>
      </c>
      <c r="N88" s="1" t="s">
        <v>31</v>
      </c>
      <c r="O88" s="1">
        <v>0</v>
      </c>
      <c r="P88" s="1">
        <v>3206.72</v>
      </c>
      <c r="Q88" s="1" t="s">
        <v>34</v>
      </c>
      <c r="R88" s="1">
        <v>0</v>
      </c>
      <c r="S88" s="1">
        <v>359.27</v>
      </c>
      <c r="T88" s="1">
        <v>0</v>
      </c>
      <c r="U88" s="1">
        <v>3206.72</v>
      </c>
      <c r="V88" s="1" t="s">
        <v>35</v>
      </c>
      <c r="W88" s="1" t="s">
        <v>35</v>
      </c>
      <c r="X88" s="1" t="s">
        <v>31</v>
      </c>
      <c r="Y88" s="1" t="s">
        <v>31</v>
      </c>
      <c r="Z88" s="1" t="s">
        <v>38</v>
      </c>
      <c r="AA88" s="1" t="s">
        <v>39</v>
      </c>
    </row>
    <row r="89" spans="1:27" ht="14.4" hidden="1" x14ac:dyDescent="0.3">
      <c r="A89" t="str">
        <f t="shared" si="1"/>
        <v>G</v>
      </c>
      <c r="B89" s="1" t="s">
        <v>151</v>
      </c>
      <c r="C89" s="1" t="s">
        <v>152</v>
      </c>
      <c r="D89" s="1" t="s">
        <v>28</v>
      </c>
      <c r="E89" s="1" t="s">
        <v>29</v>
      </c>
      <c r="F89" s="1" t="s">
        <v>227</v>
      </c>
      <c r="G89" s="1" t="s">
        <v>31</v>
      </c>
      <c r="H89" s="1" t="s">
        <v>228</v>
      </c>
      <c r="I89" s="2">
        <v>45089.999490740738</v>
      </c>
      <c r="J89" s="1">
        <v>371.93</v>
      </c>
      <c r="K89" s="1">
        <v>0</v>
      </c>
      <c r="L89" s="1" t="s">
        <v>33</v>
      </c>
      <c r="M89" s="1" t="s">
        <v>31</v>
      </c>
      <c r="N89" s="2">
        <v>45149.999490740738</v>
      </c>
      <c r="O89" s="1">
        <v>0</v>
      </c>
      <c r="P89" s="1">
        <v>3565.99</v>
      </c>
      <c r="Q89" s="1" t="s">
        <v>34</v>
      </c>
      <c r="R89" s="1">
        <v>371.93</v>
      </c>
      <c r="S89" s="1">
        <v>0</v>
      </c>
      <c r="T89" s="1">
        <v>0</v>
      </c>
      <c r="U89" s="1">
        <v>3565.99</v>
      </c>
      <c r="V89" s="1" t="s">
        <v>35</v>
      </c>
      <c r="W89" s="1" t="s">
        <v>35</v>
      </c>
      <c r="X89" s="1" t="s">
        <v>183</v>
      </c>
      <c r="Y89" s="1" t="s">
        <v>183</v>
      </c>
      <c r="Z89" s="1" t="s">
        <v>38</v>
      </c>
      <c r="AA89" s="1" t="s">
        <v>39</v>
      </c>
    </row>
    <row r="90" spans="1:27" ht="14.4" x14ac:dyDescent="0.3">
      <c r="A90" t="str">
        <f t="shared" si="1"/>
        <v>S</v>
      </c>
      <c r="B90" s="1" t="s">
        <v>86</v>
      </c>
      <c r="C90" s="1" t="s">
        <v>87</v>
      </c>
      <c r="D90" s="1" t="s">
        <v>50</v>
      </c>
      <c r="E90" s="1" t="s">
        <v>31</v>
      </c>
      <c r="F90" s="1" t="s">
        <v>229</v>
      </c>
      <c r="G90" s="1" t="s">
        <v>31</v>
      </c>
      <c r="H90" s="1" t="s">
        <v>31</v>
      </c>
      <c r="I90" s="2">
        <v>45090.999490740738</v>
      </c>
      <c r="J90" s="1">
        <v>0</v>
      </c>
      <c r="K90" s="1">
        <v>1134.58</v>
      </c>
      <c r="L90" s="1" t="s">
        <v>44</v>
      </c>
      <c r="M90" s="1" t="s">
        <v>31</v>
      </c>
      <c r="N90" s="1" t="s">
        <v>31</v>
      </c>
      <c r="O90" s="1">
        <v>0</v>
      </c>
      <c r="P90" s="1">
        <v>2072.14</v>
      </c>
      <c r="Q90" s="1" t="s">
        <v>34</v>
      </c>
      <c r="R90" s="1">
        <v>0</v>
      </c>
      <c r="S90" s="1">
        <v>1134.58</v>
      </c>
      <c r="T90" s="1">
        <v>0</v>
      </c>
      <c r="U90" s="1">
        <v>2072.14</v>
      </c>
      <c r="V90" s="1" t="s">
        <v>35</v>
      </c>
      <c r="W90" s="1" t="s">
        <v>35</v>
      </c>
      <c r="X90" s="1" t="s">
        <v>31</v>
      </c>
      <c r="Y90" s="1" t="s">
        <v>31</v>
      </c>
      <c r="Z90" s="1" t="s">
        <v>38</v>
      </c>
      <c r="AA90" s="1" t="s">
        <v>39</v>
      </c>
    </row>
    <row r="91" spans="1:27" ht="14.4" hidden="1" x14ac:dyDescent="0.3">
      <c r="A91" t="str">
        <f t="shared" si="1"/>
        <v>G</v>
      </c>
      <c r="B91" s="1" t="s">
        <v>230</v>
      </c>
      <c r="C91" s="1" t="s">
        <v>231</v>
      </c>
      <c r="D91" s="1" t="s">
        <v>28</v>
      </c>
      <c r="E91" s="1" t="s">
        <v>29</v>
      </c>
      <c r="F91" s="1" t="s">
        <v>232</v>
      </c>
      <c r="G91" s="1" t="s">
        <v>31</v>
      </c>
      <c r="H91" s="1" t="s">
        <v>233</v>
      </c>
      <c r="I91" s="2">
        <v>45096.999490740738</v>
      </c>
      <c r="J91" s="1">
        <v>227.93</v>
      </c>
      <c r="K91" s="1">
        <v>0</v>
      </c>
      <c r="L91" s="1" t="s">
        <v>61</v>
      </c>
      <c r="M91" s="1" t="s">
        <v>62</v>
      </c>
      <c r="N91" s="2">
        <v>45156.999490740738</v>
      </c>
      <c r="O91" s="1">
        <v>0</v>
      </c>
      <c r="P91" s="1">
        <v>2300.0700000000002</v>
      </c>
      <c r="Q91" s="1" t="s">
        <v>34</v>
      </c>
      <c r="R91" s="1">
        <v>227.93</v>
      </c>
      <c r="S91" s="1">
        <v>0</v>
      </c>
      <c r="T91" s="1">
        <v>0</v>
      </c>
      <c r="U91" s="1">
        <v>2300.0700000000002</v>
      </c>
      <c r="V91" s="1" t="s">
        <v>35</v>
      </c>
      <c r="W91" s="1" t="s">
        <v>35</v>
      </c>
      <c r="X91" s="1" t="s">
        <v>183</v>
      </c>
      <c r="Y91" s="1" t="s">
        <v>183</v>
      </c>
      <c r="Z91" s="1" t="s">
        <v>38</v>
      </c>
      <c r="AA91" s="1" t="s">
        <v>39</v>
      </c>
    </row>
    <row r="92" spans="1:27" ht="14.4" hidden="1" x14ac:dyDescent="0.3">
      <c r="A92" t="str">
        <f t="shared" si="1"/>
        <v>G</v>
      </c>
      <c r="B92" s="1" t="s">
        <v>234</v>
      </c>
      <c r="C92" s="1" t="s">
        <v>235</v>
      </c>
      <c r="D92" s="1" t="s">
        <v>28</v>
      </c>
      <c r="E92" s="1" t="s">
        <v>29</v>
      </c>
      <c r="F92" s="1" t="s">
        <v>236</v>
      </c>
      <c r="G92" s="1" t="s">
        <v>31</v>
      </c>
      <c r="H92" s="1" t="s">
        <v>237</v>
      </c>
      <c r="I92" s="2">
        <v>45097.999490740738</v>
      </c>
      <c r="J92" s="1">
        <v>2525.85</v>
      </c>
      <c r="K92" s="1">
        <v>0</v>
      </c>
      <c r="L92" s="1" t="s">
        <v>33</v>
      </c>
      <c r="M92" s="1" t="s">
        <v>31</v>
      </c>
      <c r="N92" s="2">
        <v>45157.999490740738</v>
      </c>
      <c r="O92" s="1">
        <v>0</v>
      </c>
      <c r="P92" s="1">
        <v>4825.92</v>
      </c>
      <c r="Q92" s="1" t="s">
        <v>34</v>
      </c>
      <c r="R92" s="1">
        <v>2525.85</v>
      </c>
      <c r="S92" s="1">
        <v>0</v>
      </c>
      <c r="T92" s="1">
        <v>0</v>
      </c>
      <c r="U92" s="1">
        <v>4825.92</v>
      </c>
      <c r="V92" s="1" t="s">
        <v>35</v>
      </c>
      <c r="W92" s="1" t="s">
        <v>35</v>
      </c>
      <c r="X92" s="1" t="s">
        <v>36</v>
      </c>
      <c r="Y92" s="1" t="s">
        <v>37</v>
      </c>
      <c r="Z92" s="1" t="s">
        <v>38</v>
      </c>
      <c r="AA92" s="1" t="s">
        <v>39</v>
      </c>
    </row>
    <row r="93" spans="1:27" ht="14.4" hidden="1" x14ac:dyDescent="0.3">
      <c r="A93" t="str">
        <f t="shared" si="1"/>
        <v>G</v>
      </c>
      <c r="B93" s="1" t="s">
        <v>40</v>
      </c>
      <c r="C93" s="1" t="s">
        <v>41</v>
      </c>
      <c r="D93" s="1" t="s">
        <v>28</v>
      </c>
      <c r="E93" s="1" t="s">
        <v>29</v>
      </c>
      <c r="F93" s="1" t="s">
        <v>238</v>
      </c>
      <c r="G93" s="1" t="s">
        <v>31</v>
      </c>
      <c r="H93" s="1" t="s">
        <v>239</v>
      </c>
      <c r="I93" s="2">
        <v>45099.999490740738</v>
      </c>
      <c r="J93" s="1">
        <v>463.13</v>
      </c>
      <c r="K93" s="1">
        <v>0</v>
      </c>
      <c r="L93" s="1" t="s">
        <v>56</v>
      </c>
      <c r="M93" s="1" t="s">
        <v>31</v>
      </c>
      <c r="N93" s="2">
        <v>45100.999490740738</v>
      </c>
      <c r="O93" s="1">
        <v>0</v>
      </c>
      <c r="P93" s="1">
        <v>5289.05</v>
      </c>
      <c r="Q93" s="1" t="s">
        <v>34</v>
      </c>
      <c r="R93" s="1">
        <v>463.13</v>
      </c>
      <c r="S93" s="1">
        <v>0</v>
      </c>
      <c r="T93" s="1">
        <v>0</v>
      </c>
      <c r="U93" s="1">
        <v>5289.05</v>
      </c>
      <c r="V93" s="1" t="s">
        <v>35</v>
      </c>
      <c r="W93" s="1" t="s">
        <v>35</v>
      </c>
      <c r="X93" s="1" t="s">
        <v>183</v>
      </c>
      <c r="Y93" s="1" t="s">
        <v>183</v>
      </c>
      <c r="Z93" s="1" t="s">
        <v>38</v>
      </c>
      <c r="AA93" s="1" t="s">
        <v>39</v>
      </c>
    </row>
    <row r="94" spans="1:27" ht="14.4" x14ac:dyDescent="0.3">
      <c r="A94" t="str">
        <f t="shared" si="1"/>
        <v>S</v>
      </c>
      <c r="B94" s="1" t="s">
        <v>40</v>
      </c>
      <c r="C94" s="1" t="s">
        <v>41</v>
      </c>
      <c r="D94" s="1" t="s">
        <v>50</v>
      </c>
      <c r="E94" s="1" t="s">
        <v>31</v>
      </c>
      <c r="F94" s="1" t="s">
        <v>240</v>
      </c>
      <c r="G94" s="1" t="s">
        <v>31</v>
      </c>
      <c r="H94" s="1" t="s">
        <v>31</v>
      </c>
      <c r="I94" s="2">
        <v>45106.999490740738</v>
      </c>
      <c r="J94" s="1">
        <v>0</v>
      </c>
      <c r="K94" s="1">
        <v>463.13</v>
      </c>
      <c r="L94" s="1" t="s">
        <v>44</v>
      </c>
      <c r="M94" s="1" t="s">
        <v>31</v>
      </c>
      <c r="N94" s="1" t="s">
        <v>31</v>
      </c>
      <c r="O94" s="1">
        <v>0</v>
      </c>
      <c r="P94" s="1">
        <v>4825.92</v>
      </c>
      <c r="Q94" s="1" t="s">
        <v>34</v>
      </c>
      <c r="R94" s="1">
        <v>0</v>
      </c>
      <c r="S94" s="1">
        <v>463.13</v>
      </c>
      <c r="T94" s="1">
        <v>0</v>
      </c>
      <c r="U94" s="1">
        <v>4825.92</v>
      </c>
      <c r="V94" s="1" t="s">
        <v>35</v>
      </c>
      <c r="W94" s="1" t="s">
        <v>35</v>
      </c>
      <c r="X94" s="1" t="s">
        <v>31</v>
      </c>
      <c r="Y94" s="1" t="s">
        <v>31</v>
      </c>
      <c r="Z94" s="1" t="s">
        <v>38</v>
      </c>
      <c r="AA94" s="1" t="s">
        <v>39</v>
      </c>
    </row>
    <row r="95" spans="1:27" ht="14.4" hidden="1" x14ac:dyDescent="0.3">
      <c r="A95" t="str">
        <f t="shared" si="1"/>
        <v>G</v>
      </c>
      <c r="B95" s="1" t="s">
        <v>63</v>
      </c>
      <c r="C95" s="1" t="s">
        <v>64</v>
      </c>
      <c r="D95" s="1" t="s">
        <v>28</v>
      </c>
      <c r="E95" s="1" t="s">
        <v>29</v>
      </c>
      <c r="F95" s="1" t="s">
        <v>241</v>
      </c>
      <c r="G95" s="1" t="s">
        <v>31</v>
      </c>
      <c r="H95" s="1" t="s">
        <v>242</v>
      </c>
      <c r="I95" s="2">
        <v>45110.999490740738</v>
      </c>
      <c r="J95" s="1">
        <v>1226.3399999999999</v>
      </c>
      <c r="K95" s="1">
        <v>0</v>
      </c>
      <c r="L95" s="1" t="s">
        <v>33</v>
      </c>
      <c r="M95" s="1" t="s">
        <v>31</v>
      </c>
      <c r="N95" s="2">
        <v>45170.999490740738</v>
      </c>
      <c r="O95" s="1">
        <v>0</v>
      </c>
      <c r="P95" s="1">
        <v>6052.26</v>
      </c>
      <c r="Q95" s="1" t="s">
        <v>34</v>
      </c>
      <c r="R95" s="1">
        <v>1226.3399999999999</v>
      </c>
      <c r="S95" s="1">
        <v>0</v>
      </c>
      <c r="T95" s="1">
        <v>0</v>
      </c>
      <c r="U95" s="1">
        <v>6052.26</v>
      </c>
      <c r="V95" s="1" t="s">
        <v>35</v>
      </c>
      <c r="W95" s="1" t="s">
        <v>35</v>
      </c>
      <c r="X95" s="1" t="s">
        <v>183</v>
      </c>
      <c r="Y95" s="1" t="s">
        <v>183</v>
      </c>
      <c r="Z95" s="1" t="s">
        <v>38</v>
      </c>
      <c r="AA95" s="1" t="s">
        <v>39</v>
      </c>
    </row>
    <row r="96" spans="1:27" ht="14.4" hidden="1" x14ac:dyDescent="0.3">
      <c r="A96" t="str">
        <f t="shared" si="1"/>
        <v>G</v>
      </c>
      <c r="B96" s="1" t="s">
        <v>96</v>
      </c>
      <c r="C96" s="1" t="s">
        <v>97</v>
      </c>
      <c r="D96" s="1" t="s">
        <v>28</v>
      </c>
      <c r="E96" s="1" t="s">
        <v>29</v>
      </c>
      <c r="F96" s="1" t="s">
        <v>243</v>
      </c>
      <c r="G96" s="1" t="s">
        <v>31</v>
      </c>
      <c r="H96" s="1" t="s">
        <v>244</v>
      </c>
      <c r="I96" s="2">
        <v>45112.999490740738</v>
      </c>
      <c r="J96" s="1">
        <v>462.33</v>
      </c>
      <c r="K96" s="1">
        <v>0</v>
      </c>
      <c r="L96" s="1" t="s">
        <v>61</v>
      </c>
      <c r="M96" s="1" t="s">
        <v>62</v>
      </c>
      <c r="N96" s="2">
        <v>45172.999490740738</v>
      </c>
      <c r="O96" s="1">
        <v>0</v>
      </c>
      <c r="P96" s="1">
        <v>7404.55</v>
      </c>
      <c r="Q96" s="1" t="s">
        <v>34</v>
      </c>
      <c r="R96" s="1">
        <v>462.33</v>
      </c>
      <c r="S96" s="1">
        <v>0</v>
      </c>
      <c r="T96" s="1">
        <v>0</v>
      </c>
      <c r="U96" s="1">
        <v>7404.55</v>
      </c>
      <c r="V96" s="1" t="s">
        <v>35</v>
      </c>
      <c r="W96" s="1" t="s">
        <v>35</v>
      </c>
      <c r="X96" s="1" t="s">
        <v>183</v>
      </c>
      <c r="Y96" s="1" t="s">
        <v>183</v>
      </c>
      <c r="Z96" s="1" t="s">
        <v>38</v>
      </c>
      <c r="AA96" s="1" t="s">
        <v>39</v>
      </c>
    </row>
    <row r="97" spans="1:27" ht="14.4" hidden="1" x14ac:dyDescent="0.3">
      <c r="A97" t="str">
        <f t="shared" si="1"/>
        <v>G</v>
      </c>
      <c r="B97" s="1" t="s">
        <v>57</v>
      </c>
      <c r="C97" s="1" t="s">
        <v>58</v>
      </c>
      <c r="D97" s="1" t="s">
        <v>28</v>
      </c>
      <c r="E97" s="1" t="s">
        <v>29</v>
      </c>
      <c r="F97" s="1" t="s">
        <v>245</v>
      </c>
      <c r="G97" s="1" t="s">
        <v>31</v>
      </c>
      <c r="H97" s="1" t="s">
        <v>246</v>
      </c>
      <c r="I97" s="2">
        <v>45112.999490740738</v>
      </c>
      <c r="J97" s="1">
        <v>889.96</v>
      </c>
      <c r="K97" s="1">
        <v>0</v>
      </c>
      <c r="L97" s="1" t="s">
        <v>61</v>
      </c>
      <c r="M97" s="1" t="s">
        <v>62</v>
      </c>
      <c r="N97" s="2">
        <v>45172.999490740738</v>
      </c>
      <c r="O97" s="1">
        <v>0</v>
      </c>
      <c r="P97" s="1">
        <v>6942.22</v>
      </c>
      <c r="Q97" s="1" t="s">
        <v>34</v>
      </c>
      <c r="R97" s="1">
        <v>889.96</v>
      </c>
      <c r="S97" s="1">
        <v>0</v>
      </c>
      <c r="T97" s="1">
        <v>0</v>
      </c>
      <c r="U97" s="1">
        <v>6942.22</v>
      </c>
      <c r="V97" s="1" t="s">
        <v>35</v>
      </c>
      <c r="W97" s="1" t="s">
        <v>35</v>
      </c>
      <c r="X97" s="1" t="s">
        <v>183</v>
      </c>
      <c r="Y97" s="1" t="s">
        <v>183</v>
      </c>
      <c r="Z97" s="1" t="s">
        <v>38</v>
      </c>
      <c r="AA97" s="1" t="s">
        <v>39</v>
      </c>
    </row>
    <row r="98" spans="1:27" ht="14.4" x14ac:dyDescent="0.3">
      <c r="A98" t="str">
        <f t="shared" si="1"/>
        <v>S</v>
      </c>
      <c r="B98" s="1" t="s">
        <v>174</v>
      </c>
      <c r="C98" s="1" t="s">
        <v>175</v>
      </c>
      <c r="D98" s="1" t="s">
        <v>50</v>
      </c>
      <c r="E98" s="1" t="s">
        <v>31</v>
      </c>
      <c r="F98" s="1" t="s">
        <v>247</v>
      </c>
      <c r="G98" s="1" t="s">
        <v>31</v>
      </c>
      <c r="H98" s="1" t="s">
        <v>31</v>
      </c>
      <c r="I98" s="2">
        <v>45113.999490740738</v>
      </c>
      <c r="J98" s="1">
        <v>0</v>
      </c>
      <c r="K98" s="1">
        <v>308.18</v>
      </c>
      <c r="L98" s="1" t="s">
        <v>44</v>
      </c>
      <c r="M98" s="1" t="s">
        <v>31</v>
      </c>
      <c r="N98" s="1" t="s">
        <v>31</v>
      </c>
      <c r="O98" s="1">
        <v>0</v>
      </c>
      <c r="P98" s="1">
        <v>8129.93</v>
      </c>
      <c r="Q98" s="1" t="s">
        <v>34</v>
      </c>
      <c r="R98" s="1">
        <v>0</v>
      </c>
      <c r="S98" s="1">
        <v>308.18</v>
      </c>
      <c r="T98" s="1">
        <v>0</v>
      </c>
      <c r="U98" s="1">
        <v>8129.93</v>
      </c>
      <c r="V98" s="1" t="s">
        <v>35</v>
      </c>
      <c r="W98" s="1" t="s">
        <v>35</v>
      </c>
      <c r="X98" s="1" t="s">
        <v>31</v>
      </c>
      <c r="Y98" s="1" t="s">
        <v>31</v>
      </c>
      <c r="Z98" s="1" t="s">
        <v>38</v>
      </c>
      <c r="AA98" s="1" t="s">
        <v>39</v>
      </c>
    </row>
    <row r="99" spans="1:27" ht="14.4" hidden="1" x14ac:dyDescent="0.3">
      <c r="A99" t="str">
        <f t="shared" si="1"/>
        <v>G</v>
      </c>
      <c r="B99" s="1" t="s">
        <v>230</v>
      </c>
      <c r="C99" s="1" t="s">
        <v>231</v>
      </c>
      <c r="D99" s="1" t="s">
        <v>67</v>
      </c>
      <c r="E99" s="1" t="s">
        <v>68</v>
      </c>
      <c r="F99" s="1" t="s">
        <v>248</v>
      </c>
      <c r="G99" s="1" t="s">
        <v>31</v>
      </c>
      <c r="H99" s="1" t="s">
        <v>249</v>
      </c>
      <c r="I99" s="2">
        <v>45113.999490740738</v>
      </c>
      <c r="J99" s="1">
        <v>-227.93</v>
      </c>
      <c r="K99" s="1">
        <v>0</v>
      </c>
      <c r="L99" s="1" t="s">
        <v>44</v>
      </c>
      <c r="M99" s="1" t="s">
        <v>31</v>
      </c>
      <c r="N99" s="1" t="s">
        <v>31</v>
      </c>
      <c r="O99" s="1">
        <v>0</v>
      </c>
      <c r="P99" s="1">
        <v>8438.11</v>
      </c>
      <c r="Q99" s="1" t="s">
        <v>34</v>
      </c>
      <c r="R99" s="1">
        <v>-227.93</v>
      </c>
      <c r="S99" s="1">
        <v>0</v>
      </c>
      <c r="T99" s="1">
        <v>0</v>
      </c>
      <c r="U99" s="1">
        <v>8438.11</v>
      </c>
      <c r="V99" s="1" t="s">
        <v>35</v>
      </c>
      <c r="W99" s="1" t="s">
        <v>35</v>
      </c>
      <c r="X99" s="1" t="s">
        <v>31</v>
      </c>
      <c r="Y99" s="1" t="s">
        <v>31</v>
      </c>
      <c r="Z99" s="1" t="s">
        <v>38</v>
      </c>
      <c r="AA99" s="1" t="s">
        <v>39</v>
      </c>
    </row>
    <row r="100" spans="1:27" ht="14.4" hidden="1" x14ac:dyDescent="0.3">
      <c r="A100" t="str">
        <f t="shared" si="1"/>
        <v>G</v>
      </c>
      <c r="B100" s="1" t="s">
        <v>146</v>
      </c>
      <c r="C100" s="1" t="s">
        <v>147</v>
      </c>
      <c r="D100" s="1" t="s">
        <v>28</v>
      </c>
      <c r="E100" s="1" t="s">
        <v>29</v>
      </c>
      <c r="F100" s="1" t="s">
        <v>250</v>
      </c>
      <c r="G100" s="1" t="s">
        <v>31</v>
      </c>
      <c r="H100" s="1" t="s">
        <v>251</v>
      </c>
      <c r="I100" s="2">
        <v>45113.999490740738</v>
      </c>
      <c r="J100" s="1">
        <v>725.38</v>
      </c>
      <c r="K100" s="1">
        <v>0</v>
      </c>
      <c r="L100" s="1" t="s">
        <v>44</v>
      </c>
      <c r="M100" s="1" t="s">
        <v>31</v>
      </c>
      <c r="N100" s="2">
        <v>45114.999490740738</v>
      </c>
      <c r="O100" s="1">
        <v>0</v>
      </c>
      <c r="P100" s="1">
        <v>8666.0400000000009</v>
      </c>
      <c r="Q100" s="1" t="s">
        <v>34</v>
      </c>
      <c r="R100" s="1">
        <v>725.38</v>
      </c>
      <c r="S100" s="1">
        <v>0</v>
      </c>
      <c r="T100" s="1">
        <v>0</v>
      </c>
      <c r="U100" s="1">
        <v>8666.0400000000009</v>
      </c>
      <c r="V100" s="1" t="s">
        <v>35</v>
      </c>
      <c r="W100" s="1" t="s">
        <v>35</v>
      </c>
      <c r="X100" s="1" t="s">
        <v>183</v>
      </c>
      <c r="Y100" s="1" t="s">
        <v>183</v>
      </c>
      <c r="Z100" s="1" t="s">
        <v>38</v>
      </c>
      <c r="AA100" s="1" t="s">
        <v>39</v>
      </c>
    </row>
    <row r="101" spans="1:27" ht="14.4" hidden="1" x14ac:dyDescent="0.3">
      <c r="A101" t="str">
        <f t="shared" si="1"/>
        <v>G</v>
      </c>
      <c r="B101" s="1" t="s">
        <v>230</v>
      </c>
      <c r="C101" s="1" t="s">
        <v>231</v>
      </c>
      <c r="D101" s="1" t="s">
        <v>28</v>
      </c>
      <c r="E101" s="1" t="s">
        <v>29</v>
      </c>
      <c r="F101" s="1" t="s">
        <v>252</v>
      </c>
      <c r="G101" s="1" t="s">
        <v>31</v>
      </c>
      <c r="H101" s="1" t="s">
        <v>253</v>
      </c>
      <c r="I101" s="2">
        <v>45113.999490740738</v>
      </c>
      <c r="J101" s="1">
        <v>227.93</v>
      </c>
      <c r="K101" s="1">
        <v>0</v>
      </c>
      <c r="L101" s="1" t="s">
        <v>61</v>
      </c>
      <c r="M101" s="1" t="s">
        <v>62</v>
      </c>
      <c r="N101" s="2">
        <v>45114.999490740738</v>
      </c>
      <c r="O101" s="1">
        <v>0</v>
      </c>
      <c r="P101" s="1">
        <v>7940.66</v>
      </c>
      <c r="Q101" s="1" t="s">
        <v>34</v>
      </c>
      <c r="R101" s="1">
        <v>227.93</v>
      </c>
      <c r="S101" s="1">
        <v>0</v>
      </c>
      <c r="T101" s="1">
        <v>0</v>
      </c>
      <c r="U101" s="1">
        <v>7940.66</v>
      </c>
      <c r="V101" s="1" t="s">
        <v>35</v>
      </c>
      <c r="W101" s="1" t="s">
        <v>35</v>
      </c>
      <c r="X101" s="1" t="s">
        <v>36</v>
      </c>
      <c r="Y101" s="1" t="s">
        <v>37</v>
      </c>
      <c r="Z101" s="1" t="s">
        <v>38</v>
      </c>
      <c r="AA101" s="1" t="s">
        <v>39</v>
      </c>
    </row>
    <row r="102" spans="1:27" ht="14.4" hidden="1" x14ac:dyDescent="0.3">
      <c r="A102" t="str">
        <f t="shared" si="1"/>
        <v>G</v>
      </c>
      <c r="B102" s="1" t="s">
        <v>174</v>
      </c>
      <c r="C102" s="1" t="s">
        <v>175</v>
      </c>
      <c r="D102" s="1" t="s">
        <v>28</v>
      </c>
      <c r="E102" s="1" t="s">
        <v>29</v>
      </c>
      <c r="F102" s="1" t="s">
        <v>254</v>
      </c>
      <c r="G102" s="1" t="s">
        <v>31</v>
      </c>
      <c r="H102" s="1" t="s">
        <v>255</v>
      </c>
      <c r="I102" s="2">
        <v>45113.999490740738</v>
      </c>
      <c r="J102" s="1">
        <v>308.18</v>
      </c>
      <c r="K102" s="1">
        <v>0</v>
      </c>
      <c r="L102" s="1" t="s">
        <v>44</v>
      </c>
      <c r="M102" s="1" t="s">
        <v>31</v>
      </c>
      <c r="N102" s="2">
        <v>45114.999490740738</v>
      </c>
      <c r="O102" s="1">
        <v>0</v>
      </c>
      <c r="P102" s="1">
        <v>7712.73</v>
      </c>
      <c r="Q102" s="1" t="s">
        <v>34</v>
      </c>
      <c r="R102" s="1">
        <v>308.18</v>
      </c>
      <c r="S102" s="1">
        <v>0</v>
      </c>
      <c r="T102" s="1">
        <v>0</v>
      </c>
      <c r="U102" s="1">
        <v>7712.73</v>
      </c>
      <c r="V102" s="1" t="s">
        <v>35</v>
      </c>
      <c r="W102" s="1" t="s">
        <v>35</v>
      </c>
      <c r="X102" s="1" t="s">
        <v>183</v>
      </c>
      <c r="Y102" s="1" t="s">
        <v>183</v>
      </c>
      <c r="Z102" s="1" t="s">
        <v>38</v>
      </c>
      <c r="AA102" s="1" t="s">
        <v>39</v>
      </c>
    </row>
    <row r="103" spans="1:27" ht="14.4" x14ac:dyDescent="0.3">
      <c r="A103" t="str">
        <f t="shared" si="1"/>
        <v>S</v>
      </c>
      <c r="B103" s="1" t="s">
        <v>146</v>
      </c>
      <c r="C103" s="1" t="s">
        <v>147</v>
      </c>
      <c r="D103" s="1" t="s">
        <v>50</v>
      </c>
      <c r="E103" s="1" t="s">
        <v>31</v>
      </c>
      <c r="F103" s="1" t="s">
        <v>256</v>
      </c>
      <c r="G103" s="1" t="s">
        <v>31</v>
      </c>
      <c r="H103" s="1" t="s">
        <v>31</v>
      </c>
      <c r="I103" s="2">
        <v>45116.999490740738</v>
      </c>
      <c r="J103" s="1">
        <v>0</v>
      </c>
      <c r="K103" s="1">
        <v>725.38</v>
      </c>
      <c r="L103" s="1" t="s">
        <v>44</v>
      </c>
      <c r="M103" s="1" t="s">
        <v>31</v>
      </c>
      <c r="N103" s="1" t="s">
        <v>31</v>
      </c>
      <c r="O103" s="1">
        <v>0</v>
      </c>
      <c r="P103" s="1">
        <v>6489.78</v>
      </c>
      <c r="Q103" s="1" t="s">
        <v>34</v>
      </c>
      <c r="R103" s="1">
        <v>0</v>
      </c>
      <c r="S103" s="1">
        <v>725.38</v>
      </c>
      <c r="T103" s="1">
        <v>0</v>
      </c>
      <c r="U103" s="1">
        <v>6489.78</v>
      </c>
      <c r="V103" s="1" t="s">
        <v>35</v>
      </c>
      <c r="W103" s="1" t="s">
        <v>35</v>
      </c>
      <c r="X103" s="1" t="s">
        <v>31</v>
      </c>
      <c r="Y103" s="1" t="s">
        <v>31</v>
      </c>
      <c r="Z103" s="1" t="s">
        <v>38</v>
      </c>
      <c r="AA103" s="1" t="s">
        <v>39</v>
      </c>
    </row>
    <row r="104" spans="1:27" ht="14.4" x14ac:dyDescent="0.3">
      <c r="A104" t="str">
        <f t="shared" si="1"/>
        <v>S</v>
      </c>
      <c r="B104" s="1" t="s">
        <v>52</v>
      </c>
      <c r="C104" s="1" t="s">
        <v>53</v>
      </c>
      <c r="D104" s="1" t="s">
        <v>50</v>
      </c>
      <c r="E104" s="1" t="s">
        <v>31</v>
      </c>
      <c r="F104" s="1" t="s">
        <v>257</v>
      </c>
      <c r="G104" s="1" t="s">
        <v>31</v>
      </c>
      <c r="H104" s="1" t="s">
        <v>31</v>
      </c>
      <c r="I104" s="2">
        <v>45116.999490740738</v>
      </c>
      <c r="J104" s="1">
        <v>0</v>
      </c>
      <c r="K104" s="1">
        <v>50</v>
      </c>
      <c r="L104" s="1" t="s">
        <v>33</v>
      </c>
      <c r="M104" s="1" t="s">
        <v>31</v>
      </c>
      <c r="N104" s="1" t="s">
        <v>31</v>
      </c>
      <c r="O104" s="1">
        <v>0</v>
      </c>
      <c r="P104" s="1">
        <v>7215.16</v>
      </c>
      <c r="Q104" s="1" t="s">
        <v>34</v>
      </c>
      <c r="R104" s="1">
        <v>0</v>
      </c>
      <c r="S104" s="1">
        <v>50</v>
      </c>
      <c r="T104" s="1">
        <v>0</v>
      </c>
      <c r="U104" s="1">
        <v>7215.16</v>
      </c>
      <c r="V104" s="1" t="s">
        <v>35</v>
      </c>
      <c r="W104" s="1" t="s">
        <v>35</v>
      </c>
      <c r="X104" s="1" t="s">
        <v>31</v>
      </c>
      <c r="Y104" s="1" t="s">
        <v>31</v>
      </c>
      <c r="Z104" s="1" t="s">
        <v>38</v>
      </c>
      <c r="AA104" s="1" t="s">
        <v>39</v>
      </c>
    </row>
    <row r="105" spans="1:27" ht="14.4" x14ac:dyDescent="0.3">
      <c r="A105" t="str">
        <f t="shared" si="1"/>
        <v>S</v>
      </c>
      <c r="B105" s="1" t="s">
        <v>63</v>
      </c>
      <c r="C105" s="1" t="s">
        <v>64</v>
      </c>
      <c r="D105" s="1" t="s">
        <v>50</v>
      </c>
      <c r="E105" s="1" t="s">
        <v>31</v>
      </c>
      <c r="F105" s="1" t="s">
        <v>258</v>
      </c>
      <c r="G105" s="1" t="s">
        <v>31</v>
      </c>
      <c r="H105" s="1" t="s">
        <v>31</v>
      </c>
      <c r="I105" s="2">
        <v>45116.999490740738</v>
      </c>
      <c r="J105" s="1">
        <v>0</v>
      </c>
      <c r="K105" s="1">
        <v>841.5</v>
      </c>
      <c r="L105" s="1" t="s">
        <v>33</v>
      </c>
      <c r="M105" s="1" t="s">
        <v>31</v>
      </c>
      <c r="N105" s="1" t="s">
        <v>31</v>
      </c>
      <c r="O105" s="1">
        <v>0.36</v>
      </c>
      <c r="P105" s="1">
        <v>7265.16</v>
      </c>
      <c r="Q105" s="1" t="s">
        <v>34</v>
      </c>
      <c r="R105" s="1">
        <v>0</v>
      </c>
      <c r="S105" s="1">
        <v>841.5</v>
      </c>
      <c r="T105" s="1">
        <v>0.36</v>
      </c>
      <c r="U105" s="1">
        <v>7265.16</v>
      </c>
      <c r="V105" s="1" t="s">
        <v>35</v>
      </c>
      <c r="W105" s="1" t="s">
        <v>35</v>
      </c>
      <c r="X105" s="1" t="s">
        <v>31</v>
      </c>
      <c r="Y105" s="1" t="s">
        <v>31</v>
      </c>
      <c r="Z105" s="1" t="s">
        <v>38</v>
      </c>
      <c r="AA105" s="1" t="s">
        <v>39</v>
      </c>
    </row>
    <row r="106" spans="1:27" ht="14.4" hidden="1" x14ac:dyDescent="0.3">
      <c r="A106" t="str">
        <f t="shared" si="1"/>
        <v>G</v>
      </c>
      <c r="B106" s="1" t="s">
        <v>63</v>
      </c>
      <c r="C106" s="1" t="s">
        <v>64</v>
      </c>
      <c r="D106" s="1" t="s">
        <v>67</v>
      </c>
      <c r="E106" s="1" t="s">
        <v>68</v>
      </c>
      <c r="F106" s="1" t="s">
        <v>259</v>
      </c>
      <c r="G106" s="1" t="s">
        <v>31</v>
      </c>
      <c r="H106" s="1" t="s">
        <v>260</v>
      </c>
      <c r="I106" s="2">
        <v>45116.999490740738</v>
      </c>
      <c r="J106" s="1">
        <v>-22.91</v>
      </c>
      <c r="K106" s="1">
        <v>0</v>
      </c>
      <c r="L106" s="1" t="s">
        <v>33</v>
      </c>
      <c r="M106" s="1" t="s">
        <v>31</v>
      </c>
      <c r="N106" s="1" t="s">
        <v>31</v>
      </c>
      <c r="O106" s="1">
        <v>0</v>
      </c>
      <c r="P106" s="1">
        <v>8107.02</v>
      </c>
      <c r="Q106" s="1" t="s">
        <v>34</v>
      </c>
      <c r="R106" s="1">
        <v>-22.91</v>
      </c>
      <c r="S106" s="1">
        <v>0</v>
      </c>
      <c r="T106" s="1">
        <v>0</v>
      </c>
      <c r="U106" s="1">
        <v>8107.02</v>
      </c>
      <c r="V106" s="1" t="s">
        <v>35</v>
      </c>
      <c r="W106" s="1" t="s">
        <v>35</v>
      </c>
      <c r="X106" s="1" t="s">
        <v>31</v>
      </c>
      <c r="Y106" s="1" t="s">
        <v>31</v>
      </c>
      <c r="Z106" s="1" t="s">
        <v>38</v>
      </c>
      <c r="AA106" s="1" t="s">
        <v>39</v>
      </c>
    </row>
    <row r="107" spans="1:27" ht="14.4" hidden="1" x14ac:dyDescent="0.3">
      <c r="A107" t="str">
        <f t="shared" si="1"/>
        <v>G</v>
      </c>
      <c r="B107" s="1" t="s">
        <v>151</v>
      </c>
      <c r="C107" s="1" t="s">
        <v>152</v>
      </c>
      <c r="D107" s="1" t="s">
        <v>28</v>
      </c>
      <c r="E107" s="1" t="s">
        <v>29</v>
      </c>
      <c r="F107" s="1" t="s">
        <v>261</v>
      </c>
      <c r="G107" s="1" t="s">
        <v>31</v>
      </c>
      <c r="H107" s="1" t="s">
        <v>262</v>
      </c>
      <c r="I107" s="2">
        <v>45123.999490740738</v>
      </c>
      <c r="J107" s="1">
        <v>435.06</v>
      </c>
      <c r="K107" s="1">
        <v>0</v>
      </c>
      <c r="L107" s="1" t="s">
        <v>33</v>
      </c>
      <c r="M107" s="1" t="s">
        <v>31</v>
      </c>
      <c r="N107" s="2">
        <v>45183.999490740738</v>
      </c>
      <c r="O107" s="1">
        <v>0</v>
      </c>
      <c r="P107" s="1">
        <v>6924.84</v>
      </c>
      <c r="Q107" s="1" t="s">
        <v>34</v>
      </c>
      <c r="R107" s="1">
        <v>435.06</v>
      </c>
      <c r="S107" s="1">
        <v>0</v>
      </c>
      <c r="T107" s="1">
        <v>0</v>
      </c>
      <c r="U107" s="1">
        <v>6924.84</v>
      </c>
      <c r="V107" s="1" t="s">
        <v>35</v>
      </c>
      <c r="W107" s="1" t="s">
        <v>35</v>
      </c>
      <c r="X107" s="1" t="s">
        <v>183</v>
      </c>
      <c r="Y107" s="1" t="s">
        <v>183</v>
      </c>
      <c r="Z107" s="1" t="s">
        <v>38</v>
      </c>
      <c r="AA107" s="1" t="s">
        <v>39</v>
      </c>
    </row>
    <row r="108" spans="1:27" ht="14.4" hidden="1" x14ac:dyDescent="0.3">
      <c r="A108" t="str">
        <f t="shared" si="1"/>
        <v>G</v>
      </c>
      <c r="B108" s="1" t="s">
        <v>139</v>
      </c>
      <c r="C108" s="1" t="s">
        <v>140</v>
      </c>
      <c r="D108" s="1" t="s">
        <v>67</v>
      </c>
      <c r="E108" s="1" t="s">
        <v>68</v>
      </c>
      <c r="F108" s="1" t="s">
        <v>263</v>
      </c>
      <c r="G108" s="1" t="s">
        <v>31</v>
      </c>
      <c r="H108" s="1" t="s">
        <v>264</v>
      </c>
      <c r="I108" s="2">
        <v>45127.999490740738</v>
      </c>
      <c r="J108" s="1">
        <v>-44.12</v>
      </c>
      <c r="K108" s="1">
        <v>0</v>
      </c>
      <c r="L108" s="1" t="s">
        <v>44</v>
      </c>
      <c r="M108" s="1" t="s">
        <v>31</v>
      </c>
      <c r="N108" s="1" t="s">
        <v>31</v>
      </c>
      <c r="O108" s="1">
        <v>0</v>
      </c>
      <c r="P108" s="1">
        <v>6880.72</v>
      </c>
      <c r="Q108" s="1" t="s">
        <v>34</v>
      </c>
      <c r="R108" s="1">
        <v>-44.12</v>
      </c>
      <c r="S108" s="1">
        <v>0</v>
      </c>
      <c r="T108" s="1">
        <v>0</v>
      </c>
      <c r="U108" s="1">
        <v>6880.72</v>
      </c>
      <c r="V108" s="1" t="s">
        <v>35</v>
      </c>
      <c r="W108" s="1" t="s">
        <v>35</v>
      </c>
      <c r="X108" s="1" t="s">
        <v>31</v>
      </c>
      <c r="Y108" s="1" t="s">
        <v>31</v>
      </c>
      <c r="Z108" s="1" t="s">
        <v>38</v>
      </c>
      <c r="AA108" s="1" t="s">
        <v>39</v>
      </c>
    </row>
    <row r="109" spans="1:27" ht="14.4" hidden="1" x14ac:dyDescent="0.3">
      <c r="A109" t="str">
        <f t="shared" si="1"/>
        <v>G</v>
      </c>
      <c r="B109" s="1" t="s">
        <v>265</v>
      </c>
      <c r="C109" s="1" t="s">
        <v>266</v>
      </c>
      <c r="D109" s="1" t="s">
        <v>28</v>
      </c>
      <c r="E109" s="1" t="s">
        <v>29</v>
      </c>
      <c r="F109" s="1" t="s">
        <v>267</v>
      </c>
      <c r="G109" s="1" t="s">
        <v>31</v>
      </c>
      <c r="H109" s="1" t="s">
        <v>268</v>
      </c>
      <c r="I109" s="2">
        <v>45130.999490740738</v>
      </c>
      <c r="J109" s="1">
        <v>1319.86</v>
      </c>
      <c r="K109" s="1">
        <v>0</v>
      </c>
      <c r="L109" s="1" t="s">
        <v>33</v>
      </c>
      <c r="M109" s="1" t="s">
        <v>31</v>
      </c>
      <c r="N109" s="2">
        <v>45190.999490740738</v>
      </c>
      <c r="O109" s="1">
        <v>0</v>
      </c>
      <c r="P109" s="1">
        <v>11430.08</v>
      </c>
      <c r="Q109" s="1" t="s">
        <v>34</v>
      </c>
      <c r="R109" s="1">
        <v>1319.86</v>
      </c>
      <c r="S109" s="1">
        <v>0</v>
      </c>
      <c r="T109" s="1">
        <v>0</v>
      </c>
      <c r="U109" s="1">
        <v>11430.08</v>
      </c>
      <c r="V109" s="1" t="s">
        <v>35</v>
      </c>
      <c r="W109" s="1" t="s">
        <v>35</v>
      </c>
      <c r="X109" s="1" t="s">
        <v>183</v>
      </c>
      <c r="Y109" s="1" t="s">
        <v>183</v>
      </c>
      <c r="Z109" s="1" t="s">
        <v>38</v>
      </c>
      <c r="AA109" s="1" t="s">
        <v>39</v>
      </c>
    </row>
    <row r="110" spans="1:27" ht="14.4" hidden="1" x14ac:dyDescent="0.3">
      <c r="A110" t="str">
        <f t="shared" si="1"/>
        <v>G</v>
      </c>
      <c r="B110" s="1" t="s">
        <v>265</v>
      </c>
      <c r="C110" s="1" t="s">
        <v>266</v>
      </c>
      <c r="D110" s="1" t="s">
        <v>28</v>
      </c>
      <c r="E110" s="1" t="s">
        <v>29</v>
      </c>
      <c r="F110" s="1" t="s">
        <v>269</v>
      </c>
      <c r="G110" s="1" t="s">
        <v>31</v>
      </c>
      <c r="H110" s="1" t="s">
        <v>270</v>
      </c>
      <c r="I110" s="2">
        <v>45130.999490740738</v>
      </c>
      <c r="J110" s="1">
        <v>1625.4</v>
      </c>
      <c r="K110" s="1">
        <v>0</v>
      </c>
      <c r="L110" s="1" t="s">
        <v>33</v>
      </c>
      <c r="M110" s="1" t="s">
        <v>31</v>
      </c>
      <c r="N110" s="2">
        <v>45190.999490740738</v>
      </c>
      <c r="O110" s="1">
        <v>0</v>
      </c>
      <c r="P110" s="1">
        <v>10110.219999999999</v>
      </c>
      <c r="Q110" s="1" t="s">
        <v>34</v>
      </c>
      <c r="R110" s="1">
        <v>1625.4</v>
      </c>
      <c r="S110" s="1">
        <v>0</v>
      </c>
      <c r="T110" s="1">
        <v>0</v>
      </c>
      <c r="U110" s="1">
        <v>10110.219999999999</v>
      </c>
      <c r="V110" s="1" t="s">
        <v>35</v>
      </c>
      <c r="W110" s="1" t="s">
        <v>35</v>
      </c>
      <c r="X110" s="1" t="s">
        <v>183</v>
      </c>
      <c r="Y110" s="1" t="s">
        <v>183</v>
      </c>
      <c r="Z110" s="1" t="s">
        <v>38</v>
      </c>
      <c r="AA110" s="1" t="s">
        <v>39</v>
      </c>
    </row>
    <row r="111" spans="1:27" ht="14.4" hidden="1" x14ac:dyDescent="0.3">
      <c r="A111" t="str">
        <f t="shared" si="1"/>
        <v>G</v>
      </c>
      <c r="B111" s="1" t="s">
        <v>265</v>
      </c>
      <c r="C111" s="1" t="s">
        <v>266</v>
      </c>
      <c r="D111" s="1" t="s">
        <v>28</v>
      </c>
      <c r="E111" s="1" t="s">
        <v>29</v>
      </c>
      <c r="F111" s="1" t="s">
        <v>271</v>
      </c>
      <c r="G111" s="1" t="s">
        <v>31</v>
      </c>
      <c r="H111" s="1" t="s">
        <v>272</v>
      </c>
      <c r="I111" s="2">
        <v>45130.999490740738</v>
      </c>
      <c r="J111" s="1">
        <v>0.36</v>
      </c>
      <c r="K111" s="1">
        <v>0</v>
      </c>
      <c r="L111" s="1" t="s">
        <v>33</v>
      </c>
      <c r="M111" s="1" t="s">
        <v>31</v>
      </c>
      <c r="N111" s="2">
        <v>45131.999490740738</v>
      </c>
      <c r="O111" s="1">
        <v>0</v>
      </c>
      <c r="P111" s="1">
        <v>8484.82</v>
      </c>
      <c r="Q111" s="1" t="s">
        <v>34</v>
      </c>
      <c r="R111" s="1">
        <v>0.36</v>
      </c>
      <c r="S111" s="1">
        <v>0</v>
      </c>
      <c r="T111" s="1">
        <v>0</v>
      </c>
      <c r="U111" s="1">
        <v>8484.82</v>
      </c>
      <c r="V111" s="1" t="s">
        <v>35</v>
      </c>
      <c r="W111" s="1" t="s">
        <v>35</v>
      </c>
      <c r="X111" s="1" t="s">
        <v>36</v>
      </c>
      <c r="Y111" s="1" t="s">
        <v>37</v>
      </c>
      <c r="Z111" s="1" t="s">
        <v>38</v>
      </c>
      <c r="AA111" s="1" t="s">
        <v>39</v>
      </c>
    </row>
    <row r="112" spans="1:27" ht="14.4" hidden="1" x14ac:dyDescent="0.3">
      <c r="A112" t="str">
        <f t="shared" si="1"/>
        <v>G</v>
      </c>
      <c r="B112" s="1" t="s">
        <v>265</v>
      </c>
      <c r="C112" s="1" t="s">
        <v>266</v>
      </c>
      <c r="D112" s="1" t="s">
        <v>28</v>
      </c>
      <c r="E112" s="1" t="s">
        <v>29</v>
      </c>
      <c r="F112" s="1" t="s">
        <v>273</v>
      </c>
      <c r="G112" s="1" t="s">
        <v>31</v>
      </c>
      <c r="H112" s="1" t="s">
        <v>274</v>
      </c>
      <c r="I112" s="2">
        <v>45130.999490740738</v>
      </c>
      <c r="J112" s="1">
        <v>0.39</v>
      </c>
      <c r="K112" s="1">
        <v>0</v>
      </c>
      <c r="L112" s="1" t="s">
        <v>33</v>
      </c>
      <c r="M112" s="1" t="s">
        <v>31</v>
      </c>
      <c r="N112" s="2">
        <v>45131.999490740738</v>
      </c>
      <c r="O112" s="1">
        <v>0</v>
      </c>
      <c r="P112" s="1">
        <v>8484.4599999999991</v>
      </c>
      <c r="Q112" s="1" t="s">
        <v>34</v>
      </c>
      <c r="R112" s="1">
        <v>0.39</v>
      </c>
      <c r="S112" s="1">
        <v>0</v>
      </c>
      <c r="T112" s="1">
        <v>0</v>
      </c>
      <c r="U112" s="1">
        <v>8484.4599999999991</v>
      </c>
      <c r="V112" s="1" t="s">
        <v>35</v>
      </c>
      <c r="W112" s="1" t="s">
        <v>35</v>
      </c>
      <c r="X112" s="1" t="s">
        <v>36</v>
      </c>
      <c r="Y112" s="1" t="s">
        <v>37</v>
      </c>
      <c r="Z112" s="1" t="s">
        <v>38</v>
      </c>
      <c r="AA112" s="1" t="s">
        <v>39</v>
      </c>
    </row>
    <row r="113" spans="1:27" ht="14.4" hidden="1" x14ac:dyDescent="0.3">
      <c r="A113" t="str">
        <f t="shared" si="1"/>
        <v>G</v>
      </c>
      <c r="B113" s="1" t="s">
        <v>265</v>
      </c>
      <c r="C113" s="1" t="s">
        <v>266</v>
      </c>
      <c r="D113" s="1" t="s">
        <v>28</v>
      </c>
      <c r="E113" s="1" t="s">
        <v>29</v>
      </c>
      <c r="F113" s="1" t="s">
        <v>275</v>
      </c>
      <c r="G113" s="1" t="s">
        <v>31</v>
      </c>
      <c r="H113" s="1" t="s">
        <v>276</v>
      </c>
      <c r="I113" s="2">
        <v>45130.999490740738</v>
      </c>
      <c r="J113" s="1">
        <v>0.27</v>
      </c>
      <c r="K113" s="1">
        <v>0</v>
      </c>
      <c r="L113" s="1" t="s">
        <v>33</v>
      </c>
      <c r="M113" s="1" t="s">
        <v>31</v>
      </c>
      <c r="N113" s="2">
        <v>45131.999490740738</v>
      </c>
      <c r="O113" s="1">
        <v>0</v>
      </c>
      <c r="P113" s="1">
        <v>8484.07</v>
      </c>
      <c r="Q113" s="1" t="s">
        <v>34</v>
      </c>
      <c r="R113" s="1">
        <v>0.27</v>
      </c>
      <c r="S113" s="1">
        <v>0</v>
      </c>
      <c r="T113" s="1">
        <v>0</v>
      </c>
      <c r="U113" s="1">
        <v>8484.07</v>
      </c>
      <c r="V113" s="1" t="s">
        <v>35</v>
      </c>
      <c r="W113" s="1" t="s">
        <v>35</v>
      </c>
      <c r="X113" s="1" t="s">
        <v>36</v>
      </c>
      <c r="Y113" s="1" t="s">
        <v>37</v>
      </c>
      <c r="Z113" s="1" t="s">
        <v>38</v>
      </c>
      <c r="AA113" s="1" t="s">
        <v>39</v>
      </c>
    </row>
    <row r="114" spans="1:27" ht="14.4" hidden="1" x14ac:dyDescent="0.3">
      <c r="A114" t="str">
        <f t="shared" si="1"/>
        <v>G</v>
      </c>
      <c r="B114" s="1" t="s">
        <v>265</v>
      </c>
      <c r="C114" s="1" t="s">
        <v>266</v>
      </c>
      <c r="D114" s="1" t="s">
        <v>28</v>
      </c>
      <c r="E114" s="1" t="s">
        <v>29</v>
      </c>
      <c r="F114" s="1" t="s">
        <v>277</v>
      </c>
      <c r="G114" s="1" t="s">
        <v>31</v>
      </c>
      <c r="H114" s="1" t="s">
        <v>278</v>
      </c>
      <c r="I114" s="2">
        <v>45130.999490740738</v>
      </c>
      <c r="J114" s="1">
        <v>1156.05</v>
      </c>
      <c r="K114" s="1">
        <v>0</v>
      </c>
      <c r="L114" s="1" t="s">
        <v>33</v>
      </c>
      <c r="M114" s="1" t="s">
        <v>31</v>
      </c>
      <c r="N114" s="2">
        <v>45190.999490740738</v>
      </c>
      <c r="O114" s="1">
        <v>0</v>
      </c>
      <c r="P114" s="1">
        <v>8483.7999999999993</v>
      </c>
      <c r="Q114" s="1" t="s">
        <v>34</v>
      </c>
      <c r="R114" s="1">
        <v>1156.05</v>
      </c>
      <c r="S114" s="1">
        <v>0</v>
      </c>
      <c r="T114" s="1">
        <v>0</v>
      </c>
      <c r="U114" s="1">
        <v>8483.7999999999993</v>
      </c>
      <c r="V114" s="1" t="s">
        <v>35</v>
      </c>
      <c r="W114" s="1" t="s">
        <v>35</v>
      </c>
      <c r="X114" s="1" t="s">
        <v>183</v>
      </c>
      <c r="Y114" s="1" t="s">
        <v>183</v>
      </c>
      <c r="Z114" s="1" t="s">
        <v>38</v>
      </c>
      <c r="AA114" s="1" t="s">
        <v>39</v>
      </c>
    </row>
    <row r="115" spans="1:27" ht="14.4" hidden="1" x14ac:dyDescent="0.3">
      <c r="A115" t="str">
        <f t="shared" si="1"/>
        <v>G</v>
      </c>
      <c r="B115" s="1" t="s">
        <v>139</v>
      </c>
      <c r="C115" s="1" t="s">
        <v>140</v>
      </c>
      <c r="D115" s="1" t="s">
        <v>28</v>
      </c>
      <c r="E115" s="1" t="s">
        <v>29</v>
      </c>
      <c r="F115" s="1" t="s">
        <v>279</v>
      </c>
      <c r="G115" s="1" t="s">
        <v>31</v>
      </c>
      <c r="H115" s="1" t="s">
        <v>280</v>
      </c>
      <c r="I115" s="2">
        <v>45130.999490740738</v>
      </c>
      <c r="J115" s="1">
        <v>447.03</v>
      </c>
      <c r="K115" s="1">
        <v>0</v>
      </c>
      <c r="L115" s="1" t="s">
        <v>56</v>
      </c>
      <c r="M115" s="1" t="s">
        <v>31</v>
      </c>
      <c r="N115" s="2">
        <v>45131.999490740738</v>
      </c>
      <c r="O115" s="1">
        <v>0</v>
      </c>
      <c r="P115" s="1">
        <v>7327.75</v>
      </c>
      <c r="Q115" s="1" t="s">
        <v>34</v>
      </c>
      <c r="R115" s="1">
        <v>447.03</v>
      </c>
      <c r="S115" s="1">
        <v>0</v>
      </c>
      <c r="T115" s="1">
        <v>0</v>
      </c>
      <c r="U115" s="1">
        <v>7327.75</v>
      </c>
      <c r="V115" s="1" t="s">
        <v>35</v>
      </c>
      <c r="W115" s="1" t="s">
        <v>35</v>
      </c>
      <c r="X115" s="1" t="s">
        <v>183</v>
      </c>
      <c r="Y115" s="1" t="s">
        <v>183</v>
      </c>
      <c r="Z115" s="1" t="s">
        <v>38</v>
      </c>
      <c r="AA115" s="1" t="s">
        <v>39</v>
      </c>
    </row>
    <row r="116" spans="1:27" ht="14.4" hidden="1" x14ac:dyDescent="0.3">
      <c r="A116" t="str">
        <f t="shared" si="1"/>
        <v>G</v>
      </c>
      <c r="B116" s="1" t="s">
        <v>230</v>
      </c>
      <c r="C116" s="1" t="s">
        <v>231</v>
      </c>
      <c r="D116" s="1" t="s">
        <v>28</v>
      </c>
      <c r="E116" s="1" t="s">
        <v>29</v>
      </c>
      <c r="F116" s="1" t="s">
        <v>281</v>
      </c>
      <c r="G116" s="1" t="s">
        <v>31</v>
      </c>
      <c r="H116" s="1" t="s">
        <v>282</v>
      </c>
      <c r="I116" s="2">
        <v>45132.999490740738</v>
      </c>
      <c r="J116" s="1">
        <v>287.19</v>
      </c>
      <c r="K116" s="1">
        <v>0</v>
      </c>
      <c r="L116" s="1" t="s">
        <v>33</v>
      </c>
      <c r="M116" s="1" t="s">
        <v>31</v>
      </c>
      <c r="N116" s="2">
        <v>45192.999490740738</v>
      </c>
      <c r="O116" s="1">
        <v>0</v>
      </c>
      <c r="P116" s="1">
        <v>11717.27</v>
      </c>
      <c r="Q116" s="1" t="s">
        <v>34</v>
      </c>
      <c r="R116" s="1">
        <v>287.19</v>
      </c>
      <c r="S116" s="1">
        <v>0</v>
      </c>
      <c r="T116" s="1">
        <v>0</v>
      </c>
      <c r="U116" s="1">
        <v>11717.27</v>
      </c>
      <c r="V116" s="1" t="s">
        <v>35</v>
      </c>
      <c r="W116" s="1" t="s">
        <v>35</v>
      </c>
      <c r="X116" s="1" t="s">
        <v>183</v>
      </c>
      <c r="Y116" s="1" t="s">
        <v>183</v>
      </c>
      <c r="Z116" s="1" t="s">
        <v>38</v>
      </c>
      <c r="AA116" s="1" t="s">
        <v>39</v>
      </c>
    </row>
    <row r="117" spans="1:27" ht="14.4" x14ac:dyDescent="0.3">
      <c r="A117" t="str">
        <f t="shared" si="1"/>
        <v>S</v>
      </c>
      <c r="B117" s="1" t="s">
        <v>230</v>
      </c>
      <c r="C117" s="1" t="s">
        <v>231</v>
      </c>
      <c r="D117" s="1" t="s">
        <v>50</v>
      </c>
      <c r="E117" s="1" t="s">
        <v>31</v>
      </c>
      <c r="F117" s="1" t="s">
        <v>283</v>
      </c>
      <c r="G117" s="1" t="s">
        <v>31</v>
      </c>
      <c r="H117" s="1" t="s">
        <v>31</v>
      </c>
      <c r="I117" s="2">
        <v>45133.999490740738</v>
      </c>
      <c r="J117" s="1">
        <v>0</v>
      </c>
      <c r="K117" s="1">
        <v>228</v>
      </c>
      <c r="L117" s="1" t="s">
        <v>33</v>
      </c>
      <c r="M117" s="1" t="s">
        <v>31</v>
      </c>
      <c r="N117" s="1" t="s">
        <v>31</v>
      </c>
      <c r="O117" s="1">
        <v>-7.0000000000000007E-2</v>
      </c>
      <c r="P117" s="1">
        <v>11403.59</v>
      </c>
      <c r="Q117" s="1" t="s">
        <v>34</v>
      </c>
      <c r="R117" s="1">
        <v>0</v>
      </c>
      <c r="S117" s="1">
        <v>228</v>
      </c>
      <c r="T117" s="1">
        <v>-7.0000000000000007E-2</v>
      </c>
      <c r="U117" s="1">
        <v>11403.59</v>
      </c>
      <c r="V117" s="1" t="s">
        <v>35</v>
      </c>
      <c r="W117" s="1" t="s">
        <v>35</v>
      </c>
      <c r="X117" s="1" t="s">
        <v>31</v>
      </c>
      <c r="Y117" s="1" t="s">
        <v>31</v>
      </c>
      <c r="Z117" s="1" t="s">
        <v>38</v>
      </c>
      <c r="AA117" s="1" t="s">
        <v>39</v>
      </c>
    </row>
    <row r="118" spans="1:27" ht="14.4" hidden="1" x14ac:dyDescent="0.3">
      <c r="A118" t="str">
        <f t="shared" si="1"/>
        <v>G</v>
      </c>
      <c r="B118" s="1" t="s">
        <v>46</v>
      </c>
      <c r="C118" s="1" t="s">
        <v>47</v>
      </c>
      <c r="D118" s="1" t="s">
        <v>67</v>
      </c>
      <c r="E118" s="1" t="s">
        <v>68</v>
      </c>
      <c r="F118" s="1" t="s">
        <v>284</v>
      </c>
      <c r="G118" s="1" t="s">
        <v>31</v>
      </c>
      <c r="H118" s="1" t="s">
        <v>285</v>
      </c>
      <c r="I118" s="2">
        <v>45133.999490740738</v>
      </c>
      <c r="J118" s="1">
        <v>-85.75</v>
      </c>
      <c r="K118" s="1">
        <v>0</v>
      </c>
      <c r="L118" s="1" t="s">
        <v>44</v>
      </c>
      <c r="M118" s="1" t="s">
        <v>31</v>
      </c>
      <c r="N118" s="1" t="s">
        <v>31</v>
      </c>
      <c r="O118" s="1">
        <v>0</v>
      </c>
      <c r="P118" s="1">
        <v>11631.52</v>
      </c>
      <c r="Q118" s="1" t="s">
        <v>34</v>
      </c>
      <c r="R118" s="1">
        <v>-85.75</v>
      </c>
      <c r="S118" s="1">
        <v>0</v>
      </c>
      <c r="T118" s="1">
        <v>0</v>
      </c>
      <c r="U118" s="1">
        <v>11631.52</v>
      </c>
      <c r="V118" s="1" t="s">
        <v>35</v>
      </c>
      <c r="W118" s="1" t="s">
        <v>35</v>
      </c>
      <c r="X118" s="1" t="s">
        <v>31</v>
      </c>
      <c r="Y118" s="1" t="s">
        <v>31</v>
      </c>
      <c r="Z118" s="1" t="s">
        <v>38</v>
      </c>
      <c r="AA118" s="1" t="s">
        <v>39</v>
      </c>
    </row>
    <row r="119" spans="1:27" ht="14.4" x14ac:dyDescent="0.3">
      <c r="A119" t="str">
        <f t="shared" si="1"/>
        <v>S</v>
      </c>
      <c r="B119" s="1" t="s">
        <v>139</v>
      </c>
      <c r="C119" s="1" t="s">
        <v>140</v>
      </c>
      <c r="D119" s="1" t="s">
        <v>50</v>
      </c>
      <c r="E119" s="1" t="s">
        <v>31</v>
      </c>
      <c r="F119" s="1" t="s">
        <v>286</v>
      </c>
      <c r="G119" s="1" t="s">
        <v>31</v>
      </c>
      <c r="H119" s="1" t="s">
        <v>31</v>
      </c>
      <c r="I119" s="2">
        <v>45134.999490740738</v>
      </c>
      <c r="J119" s="1">
        <v>0</v>
      </c>
      <c r="K119" s="1">
        <v>402.91</v>
      </c>
      <c r="L119" s="1" t="s">
        <v>44</v>
      </c>
      <c r="M119" s="1" t="s">
        <v>31</v>
      </c>
      <c r="N119" s="1" t="s">
        <v>31</v>
      </c>
      <c r="O119" s="1">
        <v>0</v>
      </c>
      <c r="P119" s="1">
        <v>11244.36</v>
      </c>
      <c r="Q119" s="1" t="s">
        <v>34</v>
      </c>
      <c r="R119" s="1">
        <v>0</v>
      </c>
      <c r="S119" s="1">
        <v>402.91</v>
      </c>
      <c r="T119" s="1">
        <v>0</v>
      </c>
      <c r="U119" s="1">
        <v>11244.36</v>
      </c>
      <c r="V119" s="1" t="s">
        <v>35</v>
      </c>
      <c r="W119" s="1" t="s">
        <v>35</v>
      </c>
      <c r="X119" s="1" t="s">
        <v>31</v>
      </c>
      <c r="Y119" s="1" t="s">
        <v>31</v>
      </c>
      <c r="Z119" s="1" t="s">
        <v>38</v>
      </c>
      <c r="AA119" s="1" t="s">
        <v>39</v>
      </c>
    </row>
    <row r="120" spans="1:27" ht="14.4" x14ac:dyDescent="0.3">
      <c r="A120" t="str">
        <f t="shared" si="1"/>
        <v>S</v>
      </c>
      <c r="B120" s="1" t="s">
        <v>265</v>
      </c>
      <c r="C120" s="1" t="s">
        <v>266</v>
      </c>
      <c r="D120" s="1" t="s">
        <v>50</v>
      </c>
      <c r="E120" s="1" t="s">
        <v>31</v>
      </c>
      <c r="F120" s="1" t="s">
        <v>287</v>
      </c>
      <c r="G120" s="1" t="s">
        <v>31</v>
      </c>
      <c r="H120" s="1" t="s">
        <v>31</v>
      </c>
      <c r="I120" s="2">
        <v>45134.999490740738</v>
      </c>
      <c r="J120" s="1">
        <v>0</v>
      </c>
      <c r="K120" s="1">
        <v>1.02</v>
      </c>
      <c r="L120" s="1" t="s">
        <v>288</v>
      </c>
      <c r="M120" s="1" t="s">
        <v>31</v>
      </c>
      <c r="N120" s="1" t="s">
        <v>31</v>
      </c>
      <c r="O120" s="1">
        <v>0</v>
      </c>
      <c r="P120" s="1">
        <v>11647.27</v>
      </c>
      <c r="Q120" s="1" t="s">
        <v>34</v>
      </c>
      <c r="R120" s="1">
        <v>0</v>
      </c>
      <c r="S120" s="1">
        <v>1.02</v>
      </c>
      <c r="T120" s="1">
        <v>0</v>
      </c>
      <c r="U120" s="1">
        <v>11647.27</v>
      </c>
      <c r="V120" s="1" t="s">
        <v>35</v>
      </c>
      <c r="W120" s="1" t="s">
        <v>35</v>
      </c>
      <c r="X120" s="1" t="s">
        <v>31</v>
      </c>
      <c r="Y120" s="1" t="s">
        <v>31</v>
      </c>
      <c r="Z120" s="1" t="s">
        <v>38</v>
      </c>
      <c r="AA120" s="1" t="s">
        <v>39</v>
      </c>
    </row>
    <row r="121" spans="1:27" ht="14.4" hidden="1" x14ac:dyDescent="0.3">
      <c r="A121" t="str">
        <f t="shared" si="1"/>
        <v>G</v>
      </c>
      <c r="B121" s="1" t="s">
        <v>46</v>
      </c>
      <c r="C121" s="1" t="s">
        <v>47</v>
      </c>
      <c r="D121" s="1" t="s">
        <v>28</v>
      </c>
      <c r="E121" s="1" t="s">
        <v>29</v>
      </c>
      <c r="F121" s="1" t="s">
        <v>289</v>
      </c>
      <c r="G121" s="1" t="s">
        <v>31</v>
      </c>
      <c r="H121" s="1" t="s">
        <v>290</v>
      </c>
      <c r="I121" s="2">
        <v>45134.999490740738</v>
      </c>
      <c r="J121" s="1">
        <v>244.7</v>
      </c>
      <c r="K121" s="1">
        <v>0</v>
      </c>
      <c r="L121" s="1" t="s">
        <v>56</v>
      </c>
      <c r="M121" s="1" t="s">
        <v>31</v>
      </c>
      <c r="N121" s="2">
        <v>45135.999490740738</v>
      </c>
      <c r="O121" s="1">
        <v>0</v>
      </c>
      <c r="P121" s="1">
        <v>11648.29</v>
      </c>
      <c r="Q121" s="1" t="s">
        <v>34</v>
      </c>
      <c r="R121" s="1">
        <v>244.7</v>
      </c>
      <c r="S121" s="1">
        <v>0</v>
      </c>
      <c r="T121" s="1">
        <v>0</v>
      </c>
      <c r="U121" s="1">
        <v>11648.29</v>
      </c>
      <c r="V121" s="1" t="s">
        <v>35</v>
      </c>
      <c r="W121" s="1" t="s">
        <v>35</v>
      </c>
      <c r="X121" s="1" t="s">
        <v>183</v>
      </c>
      <c r="Y121" s="1" t="s">
        <v>183</v>
      </c>
      <c r="Z121" s="1" t="s">
        <v>38</v>
      </c>
      <c r="AA121" s="1" t="s">
        <v>39</v>
      </c>
    </row>
    <row r="122" spans="1:27" ht="14.4" x14ac:dyDescent="0.3">
      <c r="A122" t="str">
        <f t="shared" si="1"/>
        <v>S</v>
      </c>
      <c r="B122" s="1" t="s">
        <v>46</v>
      </c>
      <c r="C122" s="1" t="s">
        <v>47</v>
      </c>
      <c r="D122" s="1" t="s">
        <v>50</v>
      </c>
      <c r="E122" s="1" t="s">
        <v>31</v>
      </c>
      <c r="F122" s="1" t="s">
        <v>291</v>
      </c>
      <c r="G122" s="1" t="s">
        <v>31</v>
      </c>
      <c r="H122" s="1" t="s">
        <v>31</v>
      </c>
      <c r="I122" s="2">
        <v>45141.999490740738</v>
      </c>
      <c r="J122" s="1">
        <v>0</v>
      </c>
      <c r="K122" s="1">
        <v>157.41</v>
      </c>
      <c r="L122" s="1" t="s">
        <v>44</v>
      </c>
      <c r="M122" s="1" t="s">
        <v>31</v>
      </c>
      <c r="N122" s="1" t="s">
        <v>31</v>
      </c>
      <c r="O122" s="1">
        <v>0</v>
      </c>
      <c r="P122" s="1">
        <v>13401.83</v>
      </c>
      <c r="Q122" s="1" t="s">
        <v>34</v>
      </c>
      <c r="R122" s="1">
        <v>0</v>
      </c>
      <c r="S122" s="1">
        <v>157.41</v>
      </c>
      <c r="T122" s="1">
        <v>0</v>
      </c>
      <c r="U122" s="1">
        <v>13401.83</v>
      </c>
      <c r="V122" s="1" t="s">
        <v>35</v>
      </c>
      <c r="W122" s="1" t="s">
        <v>35</v>
      </c>
      <c r="X122" s="1" t="s">
        <v>31</v>
      </c>
      <c r="Y122" s="1" t="s">
        <v>31</v>
      </c>
      <c r="Z122" s="1" t="s">
        <v>38</v>
      </c>
      <c r="AA122" s="1" t="s">
        <v>39</v>
      </c>
    </row>
    <row r="123" spans="1:27" ht="14.4" hidden="1" x14ac:dyDescent="0.3">
      <c r="A123" t="str">
        <f t="shared" si="1"/>
        <v>G</v>
      </c>
      <c r="B123" s="1" t="s">
        <v>292</v>
      </c>
      <c r="C123" s="1" t="s">
        <v>293</v>
      </c>
      <c r="D123" s="1" t="s">
        <v>28</v>
      </c>
      <c r="E123" s="1" t="s">
        <v>29</v>
      </c>
      <c r="F123" s="1" t="s">
        <v>294</v>
      </c>
      <c r="G123" s="1" t="s">
        <v>31</v>
      </c>
      <c r="H123" s="1" t="s">
        <v>295</v>
      </c>
      <c r="I123" s="2">
        <v>45141.999490740738</v>
      </c>
      <c r="J123" s="1">
        <v>2089.16</v>
      </c>
      <c r="K123" s="1">
        <v>0</v>
      </c>
      <c r="L123" s="1" t="s">
        <v>33</v>
      </c>
      <c r="M123" s="1" t="s">
        <v>31</v>
      </c>
      <c r="N123" s="2">
        <v>45201.999490740738</v>
      </c>
      <c r="O123" s="1">
        <v>0</v>
      </c>
      <c r="P123" s="1">
        <v>13559.24</v>
      </c>
      <c r="Q123" s="1" t="s">
        <v>34</v>
      </c>
      <c r="R123" s="1">
        <v>2089.16</v>
      </c>
      <c r="S123" s="1">
        <v>0</v>
      </c>
      <c r="T123" s="1">
        <v>0</v>
      </c>
      <c r="U123" s="1">
        <v>13559.24</v>
      </c>
      <c r="V123" s="1" t="s">
        <v>35</v>
      </c>
      <c r="W123" s="1" t="s">
        <v>35</v>
      </c>
      <c r="X123" s="1" t="s">
        <v>36</v>
      </c>
      <c r="Y123" s="1" t="s">
        <v>37</v>
      </c>
      <c r="Z123" s="1" t="s">
        <v>38</v>
      </c>
      <c r="AA123" s="1" t="s">
        <v>39</v>
      </c>
    </row>
    <row r="124" spans="1:27" ht="14.4" hidden="1" x14ac:dyDescent="0.3">
      <c r="A124" t="str">
        <f t="shared" si="1"/>
        <v>G</v>
      </c>
      <c r="B124" s="1" t="s">
        <v>40</v>
      </c>
      <c r="C124" s="1" t="s">
        <v>41</v>
      </c>
      <c r="D124" s="1" t="s">
        <v>28</v>
      </c>
      <c r="E124" s="1" t="s">
        <v>29</v>
      </c>
      <c r="F124" s="1" t="s">
        <v>296</v>
      </c>
      <c r="G124" s="1" t="s">
        <v>31</v>
      </c>
      <c r="H124" s="1" t="s">
        <v>297</v>
      </c>
      <c r="I124" s="2">
        <v>45141.999490740738</v>
      </c>
      <c r="J124" s="1">
        <v>225.72</v>
      </c>
      <c r="K124" s="1">
        <v>0</v>
      </c>
      <c r="L124" s="1" t="s">
        <v>33</v>
      </c>
      <c r="M124" s="1" t="s">
        <v>31</v>
      </c>
      <c r="N124" s="2">
        <v>45171.999490740738</v>
      </c>
      <c r="O124" s="1">
        <v>0</v>
      </c>
      <c r="P124" s="1">
        <v>11470.08</v>
      </c>
      <c r="Q124" s="1" t="s">
        <v>34</v>
      </c>
      <c r="R124" s="1">
        <v>225.72</v>
      </c>
      <c r="S124" s="1">
        <v>0</v>
      </c>
      <c r="T124" s="1">
        <v>0</v>
      </c>
      <c r="U124" s="1">
        <v>11470.08</v>
      </c>
      <c r="V124" s="1" t="s">
        <v>35</v>
      </c>
      <c r="W124" s="1" t="s">
        <v>35</v>
      </c>
      <c r="X124" s="1" t="s">
        <v>183</v>
      </c>
      <c r="Y124" s="1" t="s">
        <v>183</v>
      </c>
      <c r="Z124" s="1" t="s">
        <v>38</v>
      </c>
      <c r="AA124" s="1" t="s">
        <v>39</v>
      </c>
    </row>
    <row r="125" spans="1:27" ht="14.4" x14ac:dyDescent="0.3">
      <c r="A125" t="str">
        <f t="shared" si="1"/>
        <v>S</v>
      </c>
      <c r="B125" s="1" t="s">
        <v>96</v>
      </c>
      <c r="C125" s="1" t="s">
        <v>97</v>
      </c>
      <c r="D125" s="1" t="s">
        <v>50</v>
      </c>
      <c r="E125" s="1" t="s">
        <v>31</v>
      </c>
      <c r="F125" s="1" t="s">
        <v>298</v>
      </c>
      <c r="G125" s="1" t="s">
        <v>31</v>
      </c>
      <c r="H125" s="1" t="s">
        <v>31</v>
      </c>
      <c r="I125" s="2">
        <v>45144.999490740738</v>
      </c>
      <c r="J125" s="1">
        <v>0</v>
      </c>
      <c r="K125" s="1">
        <v>812.43</v>
      </c>
      <c r="L125" s="1" t="s">
        <v>44</v>
      </c>
      <c r="M125" s="1" t="s">
        <v>31</v>
      </c>
      <c r="N125" s="1" t="s">
        <v>31</v>
      </c>
      <c r="O125" s="1">
        <v>0</v>
      </c>
      <c r="P125" s="1">
        <v>13437.05</v>
      </c>
      <c r="Q125" s="1" t="s">
        <v>34</v>
      </c>
      <c r="R125" s="1">
        <v>0</v>
      </c>
      <c r="S125" s="1">
        <v>812.43</v>
      </c>
      <c r="T125" s="1">
        <v>0</v>
      </c>
      <c r="U125" s="1">
        <v>13437.05</v>
      </c>
      <c r="V125" s="1" t="s">
        <v>35</v>
      </c>
      <c r="W125" s="1" t="s">
        <v>35</v>
      </c>
      <c r="X125" s="1" t="s">
        <v>31</v>
      </c>
      <c r="Y125" s="1" t="s">
        <v>31</v>
      </c>
      <c r="Z125" s="1" t="s">
        <v>38</v>
      </c>
      <c r="AA125" s="1" t="s">
        <v>39</v>
      </c>
    </row>
    <row r="126" spans="1:27" ht="14.4" hidden="1" x14ac:dyDescent="0.3">
      <c r="A126" t="str">
        <f t="shared" si="1"/>
        <v>G</v>
      </c>
      <c r="B126" s="1" t="s">
        <v>218</v>
      </c>
      <c r="C126" s="1" t="s">
        <v>219</v>
      </c>
      <c r="D126" s="1" t="s">
        <v>28</v>
      </c>
      <c r="E126" s="1" t="s">
        <v>29</v>
      </c>
      <c r="F126" s="1" t="s">
        <v>299</v>
      </c>
      <c r="G126" s="1" t="s">
        <v>31</v>
      </c>
      <c r="H126" s="1" t="s">
        <v>300</v>
      </c>
      <c r="I126" s="2">
        <v>45144.999490740738</v>
      </c>
      <c r="J126" s="1">
        <v>847.65</v>
      </c>
      <c r="K126" s="1">
        <v>0</v>
      </c>
      <c r="L126" s="1" t="s">
        <v>44</v>
      </c>
      <c r="M126" s="1" t="s">
        <v>31</v>
      </c>
      <c r="N126" s="2">
        <v>45145.999490740738</v>
      </c>
      <c r="O126" s="1">
        <v>0</v>
      </c>
      <c r="P126" s="1">
        <v>14249.48</v>
      </c>
      <c r="Q126" s="1" t="s">
        <v>34</v>
      </c>
      <c r="R126" s="1">
        <v>847.65</v>
      </c>
      <c r="S126" s="1">
        <v>0</v>
      </c>
      <c r="T126" s="1">
        <v>0</v>
      </c>
      <c r="U126" s="1">
        <v>14249.48</v>
      </c>
      <c r="V126" s="1" t="s">
        <v>35</v>
      </c>
      <c r="W126" s="1" t="s">
        <v>35</v>
      </c>
      <c r="X126" s="1" t="s">
        <v>183</v>
      </c>
      <c r="Y126" s="1" t="s">
        <v>183</v>
      </c>
      <c r="Z126" s="1" t="s">
        <v>38</v>
      </c>
      <c r="AA126" s="1" t="s">
        <v>39</v>
      </c>
    </row>
    <row r="127" spans="1:27" ht="14.4" x14ac:dyDescent="0.3">
      <c r="A127" t="str">
        <f t="shared" si="1"/>
        <v>S</v>
      </c>
      <c r="B127" s="1" t="s">
        <v>96</v>
      </c>
      <c r="C127" s="1" t="s">
        <v>97</v>
      </c>
      <c r="D127" s="1" t="s">
        <v>50</v>
      </c>
      <c r="E127" s="1" t="s">
        <v>31</v>
      </c>
      <c r="F127" s="1" t="s">
        <v>301</v>
      </c>
      <c r="G127" s="1" t="s">
        <v>31</v>
      </c>
      <c r="H127" s="1" t="s">
        <v>31</v>
      </c>
      <c r="I127" s="2">
        <v>45146.999490740738</v>
      </c>
      <c r="J127" s="1">
        <v>0</v>
      </c>
      <c r="K127" s="1">
        <v>1054.3499999999999</v>
      </c>
      <c r="L127" s="1" t="s">
        <v>44</v>
      </c>
      <c r="M127" s="1" t="s">
        <v>31</v>
      </c>
      <c r="N127" s="1" t="s">
        <v>31</v>
      </c>
      <c r="O127" s="1">
        <v>0</v>
      </c>
      <c r="P127" s="1">
        <v>12382.7</v>
      </c>
      <c r="Q127" s="1" t="s">
        <v>34</v>
      </c>
      <c r="R127" s="1">
        <v>0</v>
      </c>
      <c r="S127" s="1">
        <v>1054.3499999999999</v>
      </c>
      <c r="T127" s="1">
        <v>0</v>
      </c>
      <c r="U127" s="1">
        <v>12382.7</v>
      </c>
      <c r="V127" s="1" t="s">
        <v>35</v>
      </c>
      <c r="W127" s="1" t="s">
        <v>35</v>
      </c>
      <c r="X127" s="1" t="s">
        <v>31</v>
      </c>
      <c r="Y127" s="1" t="s">
        <v>31</v>
      </c>
      <c r="Z127" s="1" t="s">
        <v>38</v>
      </c>
      <c r="AA127" s="1" t="s">
        <v>39</v>
      </c>
    </row>
    <row r="128" spans="1:27" ht="14.4" x14ac:dyDescent="0.3">
      <c r="A128" t="str">
        <f t="shared" si="1"/>
        <v>S</v>
      </c>
      <c r="B128" s="1" t="s">
        <v>151</v>
      </c>
      <c r="C128" s="1" t="s">
        <v>152</v>
      </c>
      <c r="D128" s="1" t="s">
        <v>50</v>
      </c>
      <c r="E128" s="1" t="s">
        <v>31</v>
      </c>
      <c r="F128" s="1" t="s">
        <v>302</v>
      </c>
      <c r="G128" s="1" t="s">
        <v>31</v>
      </c>
      <c r="H128" s="1" t="s">
        <v>31</v>
      </c>
      <c r="I128" s="2">
        <v>45148.999490740738</v>
      </c>
      <c r="J128" s="1">
        <v>0</v>
      </c>
      <c r="K128" s="1">
        <v>807</v>
      </c>
      <c r="L128" s="1" t="s">
        <v>33</v>
      </c>
      <c r="M128" s="1" t="s">
        <v>31</v>
      </c>
      <c r="N128" s="1" t="s">
        <v>31</v>
      </c>
      <c r="O128" s="1">
        <v>-0.01</v>
      </c>
      <c r="P128" s="1">
        <v>11561.6</v>
      </c>
      <c r="Q128" s="1" t="s">
        <v>34</v>
      </c>
      <c r="R128" s="1">
        <v>0</v>
      </c>
      <c r="S128" s="1">
        <v>807</v>
      </c>
      <c r="T128" s="1">
        <v>-0.01</v>
      </c>
      <c r="U128" s="1">
        <v>11561.6</v>
      </c>
      <c r="V128" s="1" t="s">
        <v>35</v>
      </c>
      <c r="W128" s="1" t="s">
        <v>35</v>
      </c>
      <c r="X128" s="1" t="s">
        <v>31</v>
      </c>
      <c r="Y128" s="1" t="s">
        <v>31</v>
      </c>
      <c r="Z128" s="1" t="s">
        <v>38</v>
      </c>
      <c r="AA128" s="1" t="s">
        <v>39</v>
      </c>
    </row>
    <row r="129" spans="1:27" ht="14.4" hidden="1" x14ac:dyDescent="0.3">
      <c r="A129" t="str">
        <f t="shared" si="1"/>
        <v>G</v>
      </c>
      <c r="B129" s="1" t="s">
        <v>40</v>
      </c>
      <c r="C129" s="1" t="s">
        <v>41</v>
      </c>
      <c r="D129" s="1" t="s">
        <v>67</v>
      </c>
      <c r="E129" s="1" t="s">
        <v>303</v>
      </c>
      <c r="F129" s="1" t="s">
        <v>304</v>
      </c>
      <c r="G129" s="1" t="s">
        <v>31</v>
      </c>
      <c r="H129" s="1" t="s">
        <v>305</v>
      </c>
      <c r="I129" s="2">
        <v>45148.999490740738</v>
      </c>
      <c r="J129" s="1">
        <v>-14.11</v>
      </c>
      <c r="K129" s="1">
        <v>0</v>
      </c>
      <c r="L129" s="1" t="s">
        <v>44</v>
      </c>
      <c r="M129" s="1" t="s">
        <v>31</v>
      </c>
      <c r="N129" s="1" t="s">
        <v>31</v>
      </c>
      <c r="O129" s="1">
        <v>0</v>
      </c>
      <c r="P129" s="1">
        <v>12368.59</v>
      </c>
      <c r="Q129" s="1" t="s">
        <v>34</v>
      </c>
      <c r="R129" s="1">
        <v>-14.11</v>
      </c>
      <c r="S129" s="1">
        <v>0</v>
      </c>
      <c r="T129" s="1">
        <v>0</v>
      </c>
      <c r="U129" s="1">
        <v>12368.59</v>
      </c>
      <c r="V129" s="1" t="s">
        <v>35</v>
      </c>
      <c r="W129" s="1" t="s">
        <v>35</v>
      </c>
      <c r="X129" s="1" t="s">
        <v>31</v>
      </c>
      <c r="Y129" s="1" t="s">
        <v>31</v>
      </c>
      <c r="Z129" s="1" t="s">
        <v>38</v>
      </c>
      <c r="AA129" s="1" t="s">
        <v>39</v>
      </c>
    </row>
    <row r="130" spans="1:27" ht="14.4" hidden="1" x14ac:dyDescent="0.3">
      <c r="A130" t="str">
        <f t="shared" si="1"/>
        <v>G</v>
      </c>
      <c r="B130" s="1" t="s">
        <v>265</v>
      </c>
      <c r="C130" s="1" t="s">
        <v>266</v>
      </c>
      <c r="D130" s="1" t="s">
        <v>28</v>
      </c>
      <c r="E130" s="1" t="s">
        <v>29</v>
      </c>
      <c r="F130" s="1" t="s">
        <v>306</v>
      </c>
      <c r="G130" s="1" t="s">
        <v>31</v>
      </c>
      <c r="H130" s="1" t="s">
        <v>307</v>
      </c>
      <c r="I130" s="2">
        <v>45151.999490740738</v>
      </c>
      <c r="J130" s="1">
        <v>218.54</v>
      </c>
      <c r="K130" s="1">
        <v>0</v>
      </c>
      <c r="L130" s="1" t="s">
        <v>33</v>
      </c>
      <c r="M130" s="1" t="s">
        <v>31</v>
      </c>
      <c r="N130" s="2">
        <v>45152.999490740738</v>
      </c>
      <c r="O130" s="1">
        <v>0</v>
      </c>
      <c r="P130" s="1">
        <v>11780.14</v>
      </c>
      <c r="Q130" s="1" t="s">
        <v>34</v>
      </c>
      <c r="R130" s="1">
        <v>218.54</v>
      </c>
      <c r="S130" s="1">
        <v>0</v>
      </c>
      <c r="T130" s="1">
        <v>0</v>
      </c>
      <c r="U130" s="1">
        <v>11780.14</v>
      </c>
      <c r="V130" s="1" t="s">
        <v>35</v>
      </c>
      <c r="W130" s="1" t="s">
        <v>35</v>
      </c>
      <c r="X130" s="1" t="s">
        <v>36</v>
      </c>
      <c r="Y130" s="1" t="s">
        <v>37</v>
      </c>
      <c r="Z130" s="1" t="s">
        <v>38</v>
      </c>
      <c r="AA130" s="1" t="s">
        <v>39</v>
      </c>
    </row>
    <row r="131" spans="1:27" ht="14.4" x14ac:dyDescent="0.3">
      <c r="A131" t="str">
        <f t="shared" ref="A131:A148" si="2">LEFT(F131,1)</f>
        <v>S</v>
      </c>
      <c r="B131" s="1" t="s">
        <v>265</v>
      </c>
      <c r="C131" s="1" t="s">
        <v>266</v>
      </c>
      <c r="D131" s="1" t="s">
        <v>50</v>
      </c>
      <c r="E131" s="1" t="s">
        <v>31</v>
      </c>
      <c r="F131" s="1" t="s">
        <v>308</v>
      </c>
      <c r="G131" s="1" t="s">
        <v>31</v>
      </c>
      <c r="H131" s="1" t="s">
        <v>31</v>
      </c>
      <c r="I131" s="2">
        <v>45156.999490740738</v>
      </c>
      <c r="J131" s="1">
        <v>0</v>
      </c>
      <c r="K131" s="1">
        <v>218.54</v>
      </c>
      <c r="L131" s="1" t="s">
        <v>44</v>
      </c>
      <c r="M131" s="1" t="s">
        <v>31</v>
      </c>
      <c r="N131" s="1" t="s">
        <v>31</v>
      </c>
      <c r="O131" s="1">
        <v>0</v>
      </c>
      <c r="P131" s="1">
        <v>7460.29</v>
      </c>
      <c r="Q131" s="1" t="s">
        <v>34</v>
      </c>
      <c r="R131" s="1">
        <v>0</v>
      </c>
      <c r="S131" s="1">
        <v>218.54</v>
      </c>
      <c r="T131" s="1">
        <v>0</v>
      </c>
      <c r="U131" s="1">
        <v>7460.29</v>
      </c>
      <c r="V131" s="1" t="s">
        <v>35</v>
      </c>
      <c r="W131" s="1" t="s">
        <v>35</v>
      </c>
      <c r="X131" s="1" t="s">
        <v>31</v>
      </c>
      <c r="Y131" s="1" t="s">
        <v>31</v>
      </c>
      <c r="Z131" s="1" t="s">
        <v>38</v>
      </c>
      <c r="AA131" s="1" t="s">
        <v>39</v>
      </c>
    </row>
    <row r="132" spans="1:27" ht="14.4" x14ac:dyDescent="0.3">
      <c r="A132" t="str">
        <f t="shared" si="2"/>
        <v>S</v>
      </c>
      <c r="B132" s="1" t="s">
        <v>265</v>
      </c>
      <c r="C132" s="1" t="s">
        <v>266</v>
      </c>
      <c r="D132" s="1" t="s">
        <v>50</v>
      </c>
      <c r="E132" s="1" t="s">
        <v>31</v>
      </c>
      <c r="F132" s="1" t="s">
        <v>309</v>
      </c>
      <c r="G132" s="1" t="s">
        <v>31</v>
      </c>
      <c r="H132" s="1" t="s">
        <v>31</v>
      </c>
      <c r="I132" s="2">
        <v>45156.999490740738</v>
      </c>
      <c r="J132" s="1">
        <v>0</v>
      </c>
      <c r="K132" s="1">
        <v>4101.3100000000004</v>
      </c>
      <c r="L132" s="1" t="s">
        <v>44</v>
      </c>
      <c r="M132" s="1" t="s">
        <v>31</v>
      </c>
      <c r="N132" s="1" t="s">
        <v>31</v>
      </c>
      <c r="O132" s="1">
        <v>0</v>
      </c>
      <c r="P132" s="1">
        <v>7678.83</v>
      </c>
      <c r="Q132" s="1" t="s">
        <v>34</v>
      </c>
      <c r="R132" s="1">
        <v>0</v>
      </c>
      <c r="S132" s="1">
        <v>4101.3100000000004</v>
      </c>
      <c r="T132" s="1">
        <v>0</v>
      </c>
      <c r="U132" s="1">
        <v>7678.83</v>
      </c>
      <c r="V132" s="1" t="s">
        <v>35</v>
      </c>
      <c r="W132" s="1" t="s">
        <v>35</v>
      </c>
      <c r="X132" s="1" t="s">
        <v>31</v>
      </c>
      <c r="Y132" s="1" t="s">
        <v>31</v>
      </c>
      <c r="Z132" s="1" t="s">
        <v>38</v>
      </c>
      <c r="AA132" s="1" t="s">
        <v>39</v>
      </c>
    </row>
    <row r="133" spans="1:27" ht="14.4" x14ac:dyDescent="0.3">
      <c r="A133" t="str">
        <f t="shared" si="2"/>
        <v>S</v>
      </c>
      <c r="B133" s="1" t="s">
        <v>96</v>
      </c>
      <c r="C133" s="1" t="s">
        <v>97</v>
      </c>
      <c r="D133" s="1" t="s">
        <v>50</v>
      </c>
      <c r="E133" s="1" t="s">
        <v>31</v>
      </c>
      <c r="F133" s="1" t="s">
        <v>310</v>
      </c>
      <c r="G133" s="1" t="s">
        <v>31</v>
      </c>
      <c r="H133" s="1" t="s">
        <v>31</v>
      </c>
      <c r="I133" s="2">
        <v>45158.999490740738</v>
      </c>
      <c r="J133" s="1">
        <v>0</v>
      </c>
      <c r="K133" s="1">
        <v>441</v>
      </c>
      <c r="L133" s="1" t="s">
        <v>33</v>
      </c>
      <c r="M133" s="1" t="s">
        <v>31</v>
      </c>
      <c r="N133" s="1" t="s">
        <v>31</v>
      </c>
      <c r="O133" s="1">
        <v>0.27</v>
      </c>
      <c r="P133" s="1">
        <v>9379.39</v>
      </c>
      <c r="Q133" s="1" t="s">
        <v>34</v>
      </c>
      <c r="R133" s="1">
        <v>0</v>
      </c>
      <c r="S133" s="1">
        <v>441</v>
      </c>
      <c r="T133" s="1">
        <v>0.27</v>
      </c>
      <c r="U133" s="1">
        <v>9379.39</v>
      </c>
      <c r="V133" s="1" t="s">
        <v>35</v>
      </c>
      <c r="W133" s="1" t="s">
        <v>35</v>
      </c>
      <c r="X133" s="1" t="s">
        <v>31</v>
      </c>
      <c r="Y133" s="1" t="s">
        <v>31</v>
      </c>
      <c r="Z133" s="1" t="s">
        <v>38</v>
      </c>
      <c r="AA133" s="1" t="s">
        <v>39</v>
      </c>
    </row>
    <row r="134" spans="1:27" ht="14.4" x14ac:dyDescent="0.3">
      <c r="A134" t="str">
        <f t="shared" si="2"/>
        <v>S</v>
      </c>
      <c r="B134" s="1" t="s">
        <v>157</v>
      </c>
      <c r="C134" s="1" t="s">
        <v>158</v>
      </c>
      <c r="D134" s="1" t="s">
        <v>50</v>
      </c>
      <c r="E134" s="1" t="s">
        <v>31</v>
      </c>
      <c r="F134" s="1" t="s">
        <v>311</v>
      </c>
      <c r="G134" s="1" t="s">
        <v>31</v>
      </c>
      <c r="H134" s="1" t="s">
        <v>31</v>
      </c>
      <c r="I134" s="2">
        <v>45158.999490740738</v>
      </c>
      <c r="J134" s="1">
        <v>0</v>
      </c>
      <c r="K134" s="1">
        <v>486</v>
      </c>
      <c r="L134" s="1" t="s">
        <v>33</v>
      </c>
      <c r="M134" s="1" t="s">
        <v>31</v>
      </c>
      <c r="N134" s="1" t="s">
        <v>31</v>
      </c>
      <c r="O134" s="1">
        <v>0.44</v>
      </c>
      <c r="P134" s="1">
        <v>9820.66</v>
      </c>
      <c r="Q134" s="1" t="s">
        <v>34</v>
      </c>
      <c r="R134" s="1">
        <v>0</v>
      </c>
      <c r="S134" s="1">
        <v>486</v>
      </c>
      <c r="T134" s="1">
        <v>0.44</v>
      </c>
      <c r="U134" s="1">
        <v>9820.66</v>
      </c>
      <c r="V134" s="1" t="s">
        <v>35</v>
      </c>
      <c r="W134" s="1" t="s">
        <v>35</v>
      </c>
      <c r="X134" s="1" t="s">
        <v>31</v>
      </c>
      <c r="Y134" s="1" t="s">
        <v>31</v>
      </c>
      <c r="Z134" s="1" t="s">
        <v>38</v>
      </c>
      <c r="AA134" s="1" t="s">
        <v>39</v>
      </c>
    </row>
    <row r="135" spans="1:27" ht="14.4" hidden="1" x14ac:dyDescent="0.3">
      <c r="A135" t="str">
        <f t="shared" si="2"/>
        <v>G</v>
      </c>
      <c r="B135" s="1" t="s">
        <v>86</v>
      </c>
      <c r="C135" s="1" t="s">
        <v>87</v>
      </c>
      <c r="D135" s="1" t="s">
        <v>28</v>
      </c>
      <c r="E135" s="1" t="s">
        <v>29</v>
      </c>
      <c r="F135" s="1" t="s">
        <v>312</v>
      </c>
      <c r="G135" s="1" t="s">
        <v>31</v>
      </c>
      <c r="H135" s="1" t="s">
        <v>313</v>
      </c>
      <c r="I135" s="2">
        <v>45158.999490740738</v>
      </c>
      <c r="J135" s="1">
        <v>1196.0999999999999</v>
      </c>
      <c r="K135" s="1">
        <v>0</v>
      </c>
      <c r="L135" s="1" t="s">
        <v>61</v>
      </c>
      <c r="M135" s="1" t="s">
        <v>62</v>
      </c>
      <c r="N135" s="2">
        <v>45218.999490740738</v>
      </c>
      <c r="O135" s="1">
        <v>0</v>
      </c>
      <c r="P135" s="1">
        <v>10307.1</v>
      </c>
      <c r="Q135" s="1" t="s">
        <v>34</v>
      </c>
      <c r="R135" s="1">
        <v>1196.0999999999999</v>
      </c>
      <c r="S135" s="1">
        <v>0</v>
      </c>
      <c r="T135" s="1">
        <v>0</v>
      </c>
      <c r="U135" s="1">
        <v>10307.1</v>
      </c>
      <c r="V135" s="1" t="s">
        <v>35</v>
      </c>
      <c r="W135" s="1" t="s">
        <v>35</v>
      </c>
      <c r="X135" s="1" t="s">
        <v>183</v>
      </c>
      <c r="Y135" s="1" t="s">
        <v>183</v>
      </c>
      <c r="Z135" s="1" t="s">
        <v>38</v>
      </c>
      <c r="AA135" s="1" t="s">
        <v>39</v>
      </c>
    </row>
    <row r="136" spans="1:27" ht="14.4" hidden="1" x14ac:dyDescent="0.3">
      <c r="A136" t="str">
        <f t="shared" si="2"/>
        <v>G</v>
      </c>
      <c r="B136" s="1" t="s">
        <v>96</v>
      </c>
      <c r="C136" s="1" t="s">
        <v>97</v>
      </c>
      <c r="D136" s="1" t="s">
        <v>28</v>
      </c>
      <c r="E136" s="1" t="s">
        <v>29</v>
      </c>
      <c r="F136" s="1" t="s">
        <v>314</v>
      </c>
      <c r="G136" s="1" t="s">
        <v>31</v>
      </c>
      <c r="H136" s="1" t="s">
        <v>315</v>
      </c>
      <c r="I136" s="2">
        <v>45158.999490740738</v>
      </c>
      <c r="J136" s="1">
        <v>1376.7</v>
      </c>
      <c r="K136" s="1">
        <v>0</v>
      </c>
      <c r="L136" s="1" t="s">
        <v>44</v>
      </c>
      <c r="M136" s="1" t="s">
        <v>31</v>
      </c>
      <c r="N136" s="2">
        <v>45159.999490740738</v>
      </c>
      <c r="O136" s="1">
        <v>0</v>
      </c>
      <c r="P136" s="1">
        <v>9111</v>
      </c>
      <c r="Q136" s="1" t="s">
        <v>34</v>
      </c>
      <c r="R136" s="1">
        <v>1376.7</v>
      </c>
      <c r="S136" s="1">
        <v>0</v>
      </c>
      <c r="T136" s="1">
        <v>0</v>
      </c>
      <c r="U136" s="1">
        <v>9111</v>
      </c>
      <c r="V136" s="1" t="s">
        <v>35</v>
      </c>
      <c r="W136" s="1" t="s">
        <v>35</v>
      </c>
      <c r="X136" s="1" t="s">
        <v>183</v>
      </c>
      <c r="Y136" s="1" t="s">
        <v>183</v>
      </c>
      <c r="Z136" s="1" t="s">
        <v>38</v>
      </c>
      <c r="AA136" s="1" t="s">
        <v>39</v>
      </c>
    </row>
    <row r="137" spans="1:27" ht="14.4" hidden="1" x14ac:dyDescent="0.3">
      <c r="A137" t="str">
        <f t="shared" si="2"/>
        <v>G</v>
      </c>
      <c r="B137" s="1" t="s">
        <v>52</v>
      </c>
      <c r="C137" s="1" t="s">
        <v>53</v>
      </c>
      <c r="D137" s="1" t="s">
        <v>28</v>
      </c>
      <c r="E137" s="1" t="s">
        <v>29</v>
      </c>
      <c r="F137" s="1" t="s">
        <v>316</v>
      </c>
      <c r="G137" s="1" t="s">
        <v>31</v>
      </c>
      <c r="H137" s="1" t="s">
        <v>317</v>
      </c>
      <c r="I137" s="2">
        <v>45158.999490740738</v>
      </c>
      <c r="J137" s="1">
        <v>241.56</v>
      </c>
      <c r="K137" s="1">
        <v>0</v>
      </c>
      <c r="L137" s="1" t="s">
        <v>56</v>
      </c>
      <c r="M137" s="1" t="s">
        <v>31</v>
      </c>
      <c r="N137" s="2">
        <v>45159.999490740738</v>
      </c>
      <c r="O137" s="1">
        <v>0</v>
      </c>
      <c r="P137" s="1">
        <v>7734.3</v>
      </c>
      <c r="Q137" s="1" t="s">
        <v>34</v>
      </c>
      <c r="R137" s="1">
        <v>241.56</v>
      </c>
      <c r="S137" s="1">
        <v>0</v>
      </c>
      <c r="T137" s="1">
        <v>0</v>
      </c>
      <c r="U137" s="1">
        <v>7734.3</v>
      </c>
      <c r="V137" s="1" t="s">
        <v>35</v>
      </c>
      <c r="W137" s="1" t="s">
        <v>35</v>
      </c>
      <c r="X137" s="1" t="s">
        <v>183</v>
      </c>
      <c r="Y137" s="1" t="s">
        <v>183</v>
      </c>
      <c r="Z137" s="1" t="s">
        <v>38</v>
      </c>
      <c r="AA137" s="1" t="s">
        <v>39</v>
      </c>
    </row>
    <row r="138" spans="1:27" ht="14.4" hidden="1" x14ac:dyDescent="0.3">
      <c r="A138" t="str">
        <f t="shared" si="2"/>
        <v>G</v>
      </c>
      <c r="B138" s="1" t="s">
        <v>57</v>
      </c>
      <c r="C138" s="1" t="s">
        <v>58</v>
      </c>
      <c r="D138" s="1" t="s">
        <v>28</v>
      </c>
      <c r="E138" s="1" t="s">
        <v>29</v>
      </c>
      <c r="F138" s="1" t="s">
        <v>318</v>
      </c>
      <c r="G138" s="1" t="s">
        <v>31</v>
      </c>
      <c r="H138" s="1" t="s">
        <v>319</v>
      </c>
      <c r="I138" s="2">
        <v>45158.999490740738</v>
      </c>
      <c r="J138" s="1">
        <v>947.61</v>
      </c>
      <c r="K138" s="1">
        <v>0</v>
      </c>
      <c r="L138" s="1" t="s">
        <v>61</v>
      </c>
      <c r="M138" s="1" t="s">
        <v>62</v>
      </c>
      <c r="N138" s="2">
        <v>45218.999490740738</v>
      </c>
      <c r="O138" s="1">
        <v>0</v>
      </c>
      <c r="P138" s="1">
        <v>7492.74</v>
      </c>
      <c r="Q138" s="1" t="s">
        <v>34</v>
      </c>
      <c r="R138" s="1">
        <v>947.61</v>
      </c>
      <c r="S138" s="1">
        <v>0</v>
      </c>
      <c r="T138" s="1">
        <v>0</v>
      </c>
      <c r="U138" s="1">
        <v>7492.74</v>
      </c>
      <c r="V138" s="1" t="s">
        <v>35</v>
      </c>
      <c r="W138" s="1" t="s">
        <v>35</v>
      </c>
      <c r="X138" s="1" t="s">
        <v>183</v>
      </c>
      <c r="Y138" s="1" t="s">
        <v>183</v>
      </c>
      <c r="Z138" s="1" t="s">
        <v>38</v>
      </c>
      <c r="AA138" s="1" t="s">
        <v>39</v>
      </c>
    </row>
    <row r="139" spans="1:27" ht="14.4" hidden="1" x14ac:dyDescent="0.3">
      <c r="A139" t="str">
        <f t="shared" si="2"/>
        <v>G</v>
      </c>
      <c r="B139" s="1" t="s">
        <v>52</v>
      </c>
      <c r="C139" s="1" t="s">
        <v>53</v>
      </c>
      <c r="D139" s="1" t="s">
        <v>67</v>
      </c>
      <c r="E139" s="1" t="s">
        <v>68</v>
      </c>
      <c r="F139" s="1" t="s">
        <v>320</v>
      </c>
      <c r="G139" s="1" t="s">
        <v>31</v>
      </c>
      <c r="H139" s="1" t="s">
        <v>321</v>
      </c>
      <c r="I139" s="2">
        <v>45158.999490740738</v>
      </c>
      <c r="J139" s="1">
        <v>-1.62</v>
      </c>
      <c r="K139" s="1">
        <v>0</v>
      </c>
      <c r="L139" s="1" t="s">
        <v>44</v>
      </c>
      <c r="M139" s="1" t="s">
        <v>31</v>
      </c>
      <c r="N139" s="1" t="s">
        <v>31</v>
      </c>
      <c r="O139" s="1">
        <v>0</v>
      </c>
      <c r="P139" s="1">
        <v>6545.13</v>
      </c>
      <c r="Q139" s="1" t="s">
        <v>34</v>
      </c>
      <c r="R139" s="1">
        <v>-1.62</v>
      </c>
      <c r="S139" s="1">
        <v>0</v>
      </c>
      <c r="T139" s="1">
        <v>0</v>
      </c>
      <c r="U139" s="1">
        <v>6545.13</v>
      </c>
      <c r="V139" s="1" t="s">
        <v>35</v>
      </c>
      <c r="W139" s="1" t="s">
        <v>35</v>
      </c>
      <c r="X139" s="1" t="s">
        <v>31</v>
      </c>
      <c r="Y139" s="1" t="s">
        <v>31</v>
      </c>
      <c r="Z139" s="1" t="s">
        <v>38</v>
      </c>
      <c r="AA139" s="1" t="s">
        <v>39</v>
      </c>
    </row>
    <row r="140" spans="1:27" ht="14.4" hidden="1" x14ac:dyDescent="0.3">
      <c r="A140" t="str">
        <f t="shared" si="2"/>
        <v>G</v>
      </c>
      <c r="B140" s="1" t="s">
        <v>52</v>
      </c>
      <c r="C140" s="1" t="s">
        <v>53</v>
      </c>
      <c r="D140" s="1" t="s">
        <v>67</v>
      </c>
      <c r="E140" s="1" t="s">
        <v>68</v>
      </c>
      <c r="F140" s="1" t="s">
        <v>322</v>
      </c>
      <c r="G140" s="1" t="s">
        <v>31</v>
      </c>
      <c r="H140" s="1" t="s">
        <v>323</v>
      </c>
      <c r="I140" s="2">
        <v>45158.999490740738</v>
      </c>
      <c r="J140" s="1">
        <v>-9.9</v>
      </c>
      <c r="K140" s="1">
        <v>0</v>
      </c>
      <c r="L140" s="1" t="s">
        <v>44</v>
      </c>
      <c r="M140" s="1" t="s">
        <v>31</v>
      </c>
      <c r="N140" s="1" t="s">
        <v>31</v>
      </c>
      <c r="O140" s="1">
        <v>0</v>
      </c>
      <c r="P140" s="1">
        <v>6546.75</v>
      </c>
      <c r="Q140" s="1" t="s">
        <v>34</v>
      </c>
      <c r="R140" s="1">
        <v>-9.9</v>
      </c>
      <c r="S140" s="1">
        <v>0</v>
      </c>
      <c r="T140" s="1">
        <v>0</v>
      </c>
      <c r="U140" s="1">
        <v>6546.75</v>
      </c>
      <c r="V140" s="1" t="s">
        <v>35</v>
      </c>
      <c r="W140" s="1" t="s">
        <v>35</v>
      </c>
      <c r="X140" s="1" t="s">
        <v>31</v>
      </c>
      <c r="Y140" s="1" t="s">
        <v>31</v>
      </c>
      <c r="Z140" s="1" t="s">
        <v>38</v>
      </c>
      <c r="AA140" s="1" t="s">
        <v>39</v>
      </c>
    </row>
    <row r="141" spans="1:27" ht="14.4" hidden="1" x14ac:dyDescent="0.3">
      <c r="A141" t="str">
        <f t="shared" si="2"/>
        <v>G</v>
      </c>
      <c r="B141" s="1" t="s">
        <v>57</v>
      </c>
      <c r="C141" s="1" t="s">
        <v>58</v>
      </c>
      <c r="D141" s="1" t="s">
        <v>67</v>
      </c>
      <c r="E141" s="1" t="s">
        <v>68</v>
      </c>
      <c r="F141" s="1" t="s">
        <v>324</v>
      </c>
      <c r="G141" s="1" t="s">
        <v>31</v>
      </c>
      <c r="H141" s="1" t="s">
        <v>325</v>
      </c>
      <c r="I141" s="2">
        <v>45158.999490740738</v>
      </c>
      <c r="J141" s="1">
        <v>-30.15</v>
      </c>
      <c r="K141" s="1">
        <v>0</v>
      </c>
      <c r="L141" s="1" t="s">
        <v>44</v>
      </c>
      <c r="M141" s="1" t="s">
        <v>31</v>
      </c>
      <c r="N141" s="1" t="s">
        <v>31</v>
      </c>
      <c r="O141" s="1">
        <v>0</v>
      </c>
      <c r="P141" s="1">
        <v>6556.65</v>
      </c>
      <c r="Q141" s="1" t="s">
        <v>34</v>
      </c>
      <c r="R141" s="1">
        <v>-30.15</v>
      </c>
      <c r="S141" s="1">
        <v>0</v>
      </c>
      <c r="T141" s="1">
        <v>0</v>
      </c>
      <c r="U141" s="1">
        <v>6556.65</v>
      </c>
      <c r="V141" s="1" t="s">
        <v>35</v>
      </c>
      <c r="W141" s="1" t="s">
        <v>35</v>
      </c>
      <c r="X141" s="1" t="s">
        <v>31</v>
      </c>
      <c r="Y141" s="1" t="s">
        <v>31</v>
      </c>
      <c r="Z141" s="1" t="s">
        <v>38</v>
      </c>
      <c r="AA141" s="1" t="s">
        <v>39</v>
      </c>
    </row>
    <row r="142" spans="1:27" ht="14.4" hidden="1" x14ac:dyDescent="0.3">
      <c r="A142" t="str">
        <f t="shared" si="2"/>
        <v>G</v>
      </c>
      <c r="B142" s="1" t="s">
        <v>218</v>
      </c>
      <c r="C142" s="1" t="s">
        <v>219</v>
      </c>
      <c r="D142" s="1" t="s">
        <v>67</v>
      </c>
      <c r="E142" s="1" t="s">
        <v>68</v>
      </c>
      <c r="F142" s="1" t="s">
        <v>326</v>
      </c>
      <c r="G142" s="1" t="s">
        <v>31</v>
      </c>
      <c r="H142" s="1" t="s">
        <v>327</v>
      </c>
      <c r="I142" s="2">
        <v>45158.999490740738</v>
      </c>
      <c r="J142" s="1">
        <v>-847.65</v>
      </c>
      <c r="K142" s="1">
        <v>0</v>
      </c>
      <c r="L142" s="1" t="s">
        <v>44</v>
      </c>
      <c r="M142" s="1" t="s">
        <v>31</v>
      </c>
      <c r="N142" s="1" t="s">
        <v>31</v>
      </c>
      <c r="O142" s="1">
        <v>0</v>
      </c>
      <c r="P142" s="1">
        <v>6586.8</v>
      </c>
      <c r="Q142" s="1" t="s">
        <v>34</v>
      </c>
      <c r="R142" s="1">
        <v>-847.65</v>
      </c>
      <c r="S142" s="1">
        <v>0</v>
      </c>
      <c r="T142" s="1">
        <v>0</v>
      </c>
      <c r="U142" s="1">
        <v>6586.8</v>
      </c>
      <c r="V142" s="1" t="s">
        <v>35</v>
      </c>
      <c r="W142" s="1" t="s">
        <v>35</v>
      </c>
      <c r="X142" s="1" t="s">
        <v>31</v>
      </c>
      <c r="Y142" s="1" t="s">
        <v>31</v>
      </c>
      <c r="Z142" s="1" t="s">
        <v>38</v>
      </c>
      <c r="AA142" s="1" t="s">
        <v>39</v>
      </c>
    </row>
    <row r="143" spans="1:27" ht="14.4" hidden="1" x14ac:dyDescent="0.3">
      <c r="A143" t="str">
        <f t="shared" si="2"/>
        <v>G</v>
      </c>
      <c r="B143" s="1" t="s">
        <v>96</v>
      </c>
      <c r="C143" s="1" t="s">
        <v>97</v>
      </c>
      <c r="D143" s="1" t="s">
        <v>67</v>
      </c>
      <c r="E143" s="1" t="s">
        <v>68</v>
      </c>
      <c r="F143" s="1" t="s">
        <v>328</v>
      </c>
      <c r="G143" s="1" t="s">
        <v>31</v>
      </c>
      <c r="H143" s="1" t="s">
        <v>329</v>
      </c>
      <c r="I143" s="2">
        <v>45158.999490740738</v>
      </c>
      <c r="J143" s="1">
        <v>-21.06</v>
      </c>
      <c r="K143" s="1">
        <v>0</v>
      </c>
      <c r="L143" s="1" t="s">
        <v>44</v>
      </c>
      <c r="M143" s="1" t="s">
        <v>31</v>
      </c>
      <c r="N143" s="1" t="s">
        <v>31</v>
      </c>
      <c r="O143" s="1">
        <v>0</v>
      </c>
      <c r="P143" s="1">
        <v>7434.45</v>
      </c>
      <c r="Q143" s="1" t="s">
        <v>34</v>
      </c>
      <c r="R143" s="1">
        <v>-21.06</v>
      </c>
      <c r="S143" s="1">
        <v>0</v>
      </c>
      <c r="T143" s="1">
        <v>0</v>
      </c>
      <c r="U143" s="1">
        <v>7434.45</v>
      </c>
      <c r="V143" s="1" t="s">
        <v>35</v>
      </c>
      <c r="W143" s="1" t="s">
        <v>35</v>
      </c>
      <c r="X143" s="1" t="s">
        <v>31</v>
      </c>
      <c r="Y143" s="1" t="s">
        <v>31</v>
      </c>
      <c r="Z143" s="1" t="s">
        <v>38</v>
      </c>
      <c r="AA143" s="1" t="s">
        <v>39</v>
      </c>
    </row>
    <row r="144" spans="1:27" ht="14.4" hidden="1" x14ac:dyDescent="0.3">
      <c r="A144" t="str">
        <f t="shared" si="2"/>
        <v>G</v>
      </c>
      <c r="B144" s="1" t="s">
        <v>157</v>
      </c>
      <c r="C144" s="1" t="s">
        <v>158</v>
      </c>
      <c r="D144" s="1" t="s">
        <v>67</v>
      </c>
      <c r="E144" s="1" t="s">
        <v>68</v>
      </c>
      <c r="F144" s="1" t="s">
        <v>330</v>
      </c>
      <c r="G144" s="1" t="s">
        <v>31</v>
      </c>
      <c r="H144" s="1" t="s">
        <v>331</v>
      </c>
      <c r="I144" s="2">
        <v>45158.999490740738</v>
      </c>
      <c r="J144" s="1">
        <v>-4.78</v>
      </c>
      <c r="K144" s="1">
        <v>0</v>
      </c>
      <c r="L144" s="1" t="s">
        <v>44</v>
      </c>
      <c r="M144" s="1" t="s">
        <v>31</v>
      </c>
      <c r="N144" s="1" t="s">
        <v>31</v>
      </c>
      <c r="O144" s="1">
        <v>0</v>
      </c>
      <c r="P144" s="1">
        <v>7455.51</v>
      </c>
      <c r="Q144" s="1" t="s">
        <v>34</v>
      </c>
      <c r="R144" s="1">
        <v>-4.78</v>
      </c>
      <c r="S144" s="1">
        <v>0</v>
      </c>
      <c r="T144" s="1">
        <v>0</v>
      </c>
      <c r="U144" s="1">
        <v>7455.51</v>
      </c>
      <c r="V144" s="1" t="s">
        <v>35</v>
      </c>
      <c r="W144" s="1" t="s">
        <v>35</v>
      </c>
      <c r="X144" s="1" t="s">
        <v>31</v>
      </c>
      <c r="Y144" s="1" t="s">
        <v>31</v>
      </c>
      <c r="Z144" s="1" t="s">
        <v>38</v>
      </c>
      <c r="AA144" s="1" t="s">
        <v>39</v>
      </c>
    </row>
    <row r="145" spans="1:27" ht="14.4" hidden="1" x14ac:dyDescent="0.3">
      <c r="A145" t="str">
        <f t="shared" si="2"/>
        <v>G</v>
      </c>
      <c r="B145" s="1" t="s">
        <v>146</v>
      </c>
      <c r="C145" s="1" t="s">
        <v>147</v>
      </c>
      <c r="D145" s="1" t="s">
        <v>28</v>
      </c>
      <c r="E145" s="1" t="s">
        <v>29</v>
      </c>
      <c r="F145" s="1" t="s">
        <v>332</v>
      </c>
      <c r="G145" s="1" t="s">
        <v>31</v>
      </c>
      <c r="H145" s="1" t="s">
        <v>333</v>
      </c>
      <c r="I145" s="2">
        <v>45159.999490740738</v>
      </c>
      <c r="J145" s="1">
        <v>263.91000000000003</v>
      </c>
      <c r="K145" s="1">
        <v>0</v>
      </c>
      <c r="L145" s="1" t="s">
        <v>44</v>
      </c>
      <c r="M145" s="1" t="s">
        <v>31</v>
      </c>
      <c r="N145" s="2">
        <v>45160.999490740738</v>
      </c>
      <c r="O145" s="1">
        <v>0</v>
      </c>
      <c r="P145" s="1">
        <v>17538.59</v>
      </c>
      <c r="Q145" s="1" t="s">
        <v>34</v>
      </c>
      <c r="R145" s="1">
        <v>263.91000000000003</v>
      </c>
      <c r="S145" s="1">
        <v>0</v>
      </c>
      <c r="T145" s="1">
        <v>0</v>
      </c>
      <c r="U145" s="1">
        <v>17538.59</v>
      </c>
      <c r="V145" s="1" t="s">
        <v>35</v>
      </c>
      <c r="W145" s="1" t="s">
        <v>35</v>
      </c>
      <c r="X145" s="1" t="s">
        <v>183</v>
      </c>
      <c r="Y145" s="1" t="s">
        <v>183</v>
      </c>
      <c r="Z145" s="1" t="s">
        <v>38</v>
      </c>
      <c r="AA145" s="1" t="s">
        <v>39</v>
      </c>
    </row>
    <row r="146" spans="1:27" ht="14.4" hidden="1" x14ac:dyDescent="0.3">
      <c r="A146" t="str">
        <f t="shared" si="2"/>
        <v>G</v>
      </c>
      <c r="B146" s="1" t="s">
        <v>334</v>
      </c>
      <c r="C146" s="1" t="s">
        <v>335</v>
      </c>
      <c r="D146" s="1" t="s">
        <v>28</v>
      </c>
      <c r="E146" s="1" t="s">
        <v>29</v>
      </c>
      <c r="F146" s="1" t="s">
        <v>336</v>
      </c>
      <c r="G146" s="1" t="s">
        <v>31</v>
      </c>
      <c r="H146" s="1" t="s">
        <v>337</v>
      </c>
      <c r="I146" s="2">
        <v>45159.999490740738</v>
      </c>
      <c r="J146" s="1">
        <v>6466.84</v>
      </c>
      <c r="K146" s="1">
        <v>0</v>
      </c>
      <c r="L146" s="1" t="s">
        <v>33</v>
      </c>
      <c r="M146" s="1" t="s">
        <v>31</v>
      </c>
      <c r="N146" s="2">
        <v>45219.999490740738</v>
      </c>
      <c r="O146" s="1">
        <v>0</v>
      </c>
      <c r="P146" s="1">
        <v>17274.68</v>
      </c>
      <c r="Q146" s="1" t="s">
        <v>34</v>
      </c>
      <c r="R146" s="1">
        <v>6466.84</v>
      </c>
      <c r="S146" s="1">
        <v>0</v>
      </c>
      <c r="T146" s="1">
        <v>0</v>
      </c>
      <c r="U146" s="1">
        <v>17274.68</v>
      </c>
      <c r="V146" s="1" t="s">
        <v>35</v>
      </c>
      <c r="W146" s="1" t="s">
        <v>35</v>
      </c>
      <c r="X146" s="1" t="s">
        <v>183</v>
      </c>
      <c r="Y146" s="1" t="s">
        <v>183</v>
      </c>
      <c r="Z146" s="1" t="s">
        <v>38</v>
      </c>
      <c r="AA146" s="1" t="s">
        <v>39</v>
      </c>
    </row>
    <row r="147" spans="1:27" ht="14.4" hidden="1" x14ac:dyDescent="0.3">
      <c r="A147" t="str">
        <f t="shared" si="2"/>
        <v>G</v>
      </c>
      <c r="B147" s="1" t="s">
        <v>146</v>
      </c>
      <c r="C147" s="1" t="s">
        <v>147</v>
      </c>
      <c r="D147" s="1" t="s">
        <v>28</v>
      </c>
      <c r="E147" s="1" t="s">
        <v>29</v>
      </c>
      <c r="F147" s="1" t="s">
        <v>338</v>
      </c>
      <c r="G147" s="1" t="s">
        <v>31</v>
      </c>
      <c r="H147" s="1" t="s">
        <v>339</v>
      </c>
      <c r="I147" s="2">
        <v>45159.999490740738</v>
      </c>
      <c r="J147" s="1">
        <v>1628.45</v>
      </c>
      <c r="K147" s="1">
        <v>0</v>
      </c>
      <c r="L147" s="1" t="s">
        <v>44</v>
      </c>
      <c r="M147" s="1" t="s">
        <v>31</v>
      </c>
      <c r="N147" s="2">
        <v>45160.999490740738</v>
      </c>
      <c r="O147" s="1">
        <v>0</v>
      </c>
      <c r="P147" s="1">
        <v>10807.84</v>
      </c>
      <c r="Q147" s="1" t="s">
        <v>34</v>
      </c>
      <c r="R147" s="1">
        <v>1628.45</v>
      </c>
      <c r="S147" s="1">
        <v>0</v>
      </c>
      <c r="T147" s="1">
        <v>0</v>
      </c>
      <c r="U147" s="1">
        <v>10807.84</v>
      </c>
      <c r="V147" s="1" t="s">
        <v>35</v>
      </c>
      <c r="W147" s="1" t="s">
        <v>35</v>
      </c>
      <c r="X147" s="1" t="s">
        <v>183</v>
      </c>
      <c r="Y147" s="1" t="s">
        <v>183</v>
      </c>
      <c r="Z147" s="1" t="s">
        <v>38</v>
      </c>
      <c r="AA147" s="1" t="s">
        <v>39</v>
      </c>
    </row>
    <row r="148" spans="1:27" ht="14.4" hidden="1" x14ac:dyDescent="0.3">
      <c r="A148" t="str">
        <f t="shared" si="2"/>
        <v>G</v>
      </c>
      <c r="B148" s="1" t="s">
        <v>96</v>
      </c>
      <c r="C148" s="1" t="s">
        <v>97</v>
      </c>
      <c r="D148" s="1" t="s">
        <v>28</v>
      </c>
      <c r="E148" s="1" t="s">
        <v>109</v>
      </c>
      <c r="F148" s="1" t="s">
        <v>340</v>
      </c>
      <c r="G148" s="1" t="s">
        <v>31</v>
      </c>
      <c r="H148" s="1" t="s">
        <v>341</v>
      </c>
      <c r="I148" s="2">
        <v>45159.999490740738</v>
      </c>
      <c r="J148" s="1">
        <v>-200</v>
      </c>
      <c r="K148" s="1">
        <v>0</v>
      </c>
      <c r="L148" s="1" t="s">
        <v>33</v>
      </c>
      <c r="M148" s="1" t="s">
        <v>31</v>
      </c>
      <c r="N148" s="2">
        <v>45160.999490740738</v>
      </c>
      <c r="O148" s="1">
        <v>0</v>
      </c>
      <c r="P148" s="1">
        <v>9179.39</v>
      </c>
      <c r="Q148" s="1" t="s">
        <v>34</v>
      </c>
      <c r="R148" s="1">
        <v>-200</v>
      </c>
      <c r="S148" s="1">
        <v>0</v>
      </c>
      <c r="T148" s="1">
        <v>0</v>
      </c>
      <c r="U148" s="1">
        <v>9179.39</v>
      </c>
      <c r="V148" s="1" t="s">
        <v>35</v>
      </c>
      <c r="W148" s="1" t="s">
        <v>35</v>
      </c>
      <c r="X148" s="1" t="s">
        <v>36</v>
      </c>
      <c r="Y148" s="1" t="s">
        <v>37</v>
      </c>
      <c r="Z148" s="1" t="s">
        <v>38</v>
      </c>
      <c r="AA148" s="1" t="s">
        <v>39</v>
      </c>
    </row>
  </sheetData>
  <autoFilter ref="A1:AA148" xr:uid="{00000000-0001-0000-0000-000000000000}">
    <filterColumn colId="0">
      <filters>
        <filter val="S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7254-64C7-4E71-8035-7DBE6A3412B9}">
  <dimension ref="A1:AQ104"/>
  <sheetViews>
    <sheetView workbookViewId="0">
      <pane ySplit="1" topLeftCell="A2" activePane="bottomLeft" state="frozen"/>
      <selection pane="bottomLeft" activeCell="J12" sqref="J12"/>
    </sheetView>
  </sheetViews>
  <sheetFormatPr defaultRowHeight="13.8" x14ac:dyDescent="0.25"/>
  <cols>
    <col min="1" max="1" width="14.88671875" customWidth="1"/>
    <col min="7" max="7" width="19.33203125" customWidth="1"/>
    <col min="11" max="11" width="19.33203125" customWidth="1"/>
    <col min="31" max="31" width="12.5546875" customWidth="1"/>
    <col min="35" max="35" width="14.21875" customWidth="1"/>
  </cols>
  <sheetData>
    <row r="1" spans="1:43" ht="14.4" x14ac:dyDescent="0.3">
      <c r="A1" s="4" t="s">
        <v>7</v>
      </c>
      <c r="B1" s="4" t="s">
        <v>20</v>
      </c>
      <c r="C1" s="4" t="s">
        <v>342</v>
      </c>
      <c r="D1" s="4" t="s">
        <v>343</v>
      </c>
      <c r="E1" s="6" t="s">
        <v>344</v>
      </c>
      <c r="F1" s="6" t="s">
        <v>345</v>
      </c>
      <c r="G1" s="6" t="s">
        <v>6</v>
      </c>
      <c r="H1" s="6" t="s">
        <v>346</v>
      </c>
      <c r="I1" s="6" t="s">
        <v>347</v>
      </c>
      <c r="J1" s="6" t="s">
        <v>348</v>
      </c>
      <c r="K1" s="6" t="s">
        <v>349</v>
      </c>
      <c r="L1" s="4" t="s">
        <v>350</v>
      </c>
      <c r="M1" s="4" t="s">
        <v>15</v>
      </c>
      <c r="N1" s="4" t="s">
        <v>351</v>
      </c>
      <c r="O1" s="4" t="s">
        <v>352</v>
      </c>
      <c r="P1" s="4" t="s">
        <v>353</v>
      </c>
      <c r="Q1" s="4" t="s">
        <v>354</v>
      </c>
      <c r="R1" s="4" t="s">
        <v>355</v>
      </c>
      <c r="S1" s="4" t="s">
        <v>356</v>
      </c>
      <c r="T1" s="4" t="s">
        <v>357</v>
      </c>
      <c r="U1" s="4" t="s">
        <v>358</v>
      </c>
      <c r="V1" s="4" t="s">
        <v>359</v>
      </c>
      <c r="W1" s="4" t="s">
        <v>360</v>
      </c>
      <c r="X1" s="4" t="s">
        <v>361</v>
      </c>
      <c r="Y1" s="4" t="s">
        <v>362</v>
      </c>
      <c r="Z1" s="4" t="s">
        <v>363</v>
      </c>
      <c r="AA1" s="4" t="s">
        <v>364</v>
      </c>
      <c r="AB1" s="4" t="s">
        <v>365</v>
      </c>
      <c r="AC1" s="4" t="s">
        <v>366</v>
      </c>
      <c r="AD1" s="4" t="s">
        <v>367</v>
      </c>
      <c r="AE1" s="4" t="s">
        <v>368</v>
      </c>
      <c r="AF1" s="4" t="s">
        <v>369</v>
      </c>
      <c r="AG1" s="4" t="s">
        <v>370</v>
      </c>
      <c r="AH1" s="4" t="s">
        <v>371</v>
      </c>
      <c r="AI1" s="4" t="s">
        <v>372</v>
      </c>
      <c r="AJ1" s="4" t="s">
        <v>373</v>
      </c>
      <c r="AK1" s="4" t="s">
        <v>374</v>
      </c>
      <c r="AL1" s="4" t="s">
        <v>375</v>
      </c>
      <c r="AM1" s="4" t="s">
        <v>2</v>
      </c>
      <c r="AN1" s="4" t="s">
        <v>376</v>
      </c>
      <c r="AO1" s="4" t="s">
        <v>377</v>
      </c>
      <c r="AP1" s="4" t="s">
        <v>378</v>
      </c>
      <c r="AQ1" s="4" t="s">
        <v>379</v>
      </c>
    </row>
    <row r="2" spans="1:43" ht="14.4" x14ac:dyDescent="0.3">
      <c r="A2" s="5">
        <v>44935.04115740741</v>
      </c>
      <c r="B2" s="4" t="s">
        <v>35</v>
      </c>
      <c r="C2" s="4" t="s">
        <v>39</v>
      </c>
      <c r="D2" s="4" t="s">
        <v>380</v>
      </c>
      <c r="E2" s="4" t="s">
        <v>26</v>
      </c>
      <c r="F2" s="4" t="s">
        <v>27</v>
      </c>
      <c r="G2" s="4" t="s">
        <v>32</v>
      </c>
      <c r="H2" s="4">
        <v>86.95</v>
      </c>
      <c r="I2" s="4">
        <v>0</v>
      </c>
      <c r="J2" s="4">
        <v>86.95</v>
      </c>
      <c r="K2" s="4" t="s">
        <v>30</v>
      </c>
      <c r="L2" s="4" t="s">
        <v>31</v>
      </c>
      <c r="M2" s="4" t="s">
        <v>34</v>
      </c>
      <c r="N2" s="4" t="s">
        <v>381</v>
      </c>
      <c r="O2" s="4" t="s">
        <v>382</v>
      </c>
      <c r="P2" s="4" t="s">
        <v>383</v>
      </c>
      <c r="Q2" s="4" t="s">
        <v>33</v>
      </c>
      <c r="R2" s="4" t="s">
        <v>27</v>
      </c>
      <c r="S2" s="4" t="s">
        <v>26</v>
      </c>
      <c r="T2" s="4">
        <v>86.95</v>
      </c>
      <c r="U2" s="4">
        <v>0</v>
      </c>
      <c r="V2" s="4">
        <v>0</v>
      </c>
      <c r="W2" s="4">
        <v>0</v>
      </c>
      <c r="X2" s="4">
        <v>1</v>
      </c>
      <c r="Y2" s="4">
        <v>86.95</v>
      </c>
      <c r="Z2" s="4">
        <v>86.95</v>
      </c>
      <c r="AA2" s="4" t="s">
        <v>384</v>
      </c>
      <c r="AB2" s="4" t="s">
        <v>31</v>
      </c>
      <c r="AC2" s="4">
        <v>1.5062517</v>
      </c>
      <c r="AD2" s="4" t="s">
        <v>31</v>
      </c>
      <c r="AE2" s="5">
        <v>44935.04115740741</v>
      </c>
      <c r="AF2" s="4" t="s">
        <v>31</v>
      </c>
      <c r="AG2" s="4" t="b">
        <v>0</v>
      </c>
      <c r="AH2" s="4" t="s">
        <v>31</v>
      </c>
      <c r="AI2" s="4" t="s">
        <v>31</v>
      </c>
      <c r="AJ2" s="4" t="s">
        <v>385</v>
      </c>
      <c r="AK2" s="4" t="s">
        <v>385</v>
      </c>
      <c r="AL2" s="4" t="s">
        <v>31</v>
      </c>
      <c r="AM2" s="4" t="s">
        <v>386</v>
      </c>
      <c r="AN2" s="4" t="s">
        <v>381</v>
      </c>
      <c r="AO2" s="4">
        <v>0</v>
      </c>
      <c r="AP2" s="4">
        <v>0</v>
      </c>
      <c r="AQ2" s="4">
        <v>0</v>
      </c>
    </row>
    <row r="3" spans="1:43" ht="14.4" x14ac:dyDescent="0.3">
      <c r="A3" s="5">
        <v>44966.04115740741</v>
      </c>
      <c r="B3" s="4" t="s">
        <v>35</v>
      </c>
      <c r="C3" s="4" t="s">
        <v>39</v>
      </c>
      <c r="D3" s="4" t="s">
        <v>387</v>
      </c>
      <c r="E3" s="4" t="s">
        <v>63</v>
      </c>
      <c r="F3" s="4" t="s">
        <v>64</v>
      </c>
      <c r="G3" s="4" t="s">
        <v>66</v>
      </c>
      <c r="H3" s="4">
        <v>387.72</v>
      </c>
      <c r="I3" s="4">
        <v>387.72</v>
      </c>
      <c r="J3" s="4">
        <v>0</v>
      </c>
      <c r="K3" s="4" t="s">
        <v>65</v>
      </c>
      <c r="L3" s="4" t="s">
        <v>31</v>
      </c>
      <c r="M3" s="4" t="s">
        <v>34</v>
      </c>
      <c r="N3" s="4" t="s">
        <v>381</v>
      </c>
      <c r="O3" s="4" t="s">
        <v>387</v>
      </c>
      <c r="P3" s="4" t="s">
        <v>388</v>
      </c>
      <c r="Q3" s="4" t="s">
        <v>33</v>
      </c>
      <c r="R3" s="4" t="s">
        <v>64</v>
      </c>
      <c r="S3" s="4" t="s">
        <v>63</v>
      </c>
      <c r="T3" s="4">
        <v>387.72</v>
      </c>
      <c r="U3" s="4">
        <v>0</v>
      </c>
      <c r="V3" s="4">
        <v>0</v>
      </c>
      <c r="W3" s="4">
        <v>0</v>
      </c>
      <c r="X3" s="4">
        <v>1</v>
      </c>
      <c r="Y3" s="4">
        <v>387.72</v>
      </c>
      <c r="Z3" s="4">
        <v>387.72</v>
      </c>
      <c r="AA3" s="4" t="s">
        <v>389</v>
      </c>
      <c r="AB3" s="4" t="s">
        <v>31</v>
      </c>
      <c r="AC3" s="4">
        <v>9.1792359999999995</v>
      </c>
      <c r="AD3" s="4" t="s">
        <v>31</v>
      </c>
      <c r="AE3" s="5">
        <v>44965.04115740741</v>
      </c>
      <c r="AF3" s="4" t="s">
        <v>31</v>
      </c>
      <c r="AG3" s="4" t="b">
        <v>0</v>
      </c>
      <c r="AH3" s="4" t="s">
        <v>31</v>
      </c>
      <c r="AI3" s="4" t="s">
        <v>31</v>
      </c>
      <c r="AJ3" s="4" t="s">
        <v>385</v>
      </c>
      <c r="AK3" s="4" t="s">
        <v>385</v>
      </c>
      <c r="AL3" s="4" t="s">
        <v>31</v>
      </c>
      <c r="AM3" s="4" t="s">
        <v>386</v>
      </c>
      <c r="AN3" s="4" t="s">
        <v>381</v>
      </c>
      <c r="AO3" s="4">
        <v>0</v>
      </c>
      <c r="AP3" s="4">
        <v>0</v>
      </c>
      <c r="AQ3" s="4">
        <v>0</v>
      </c>
    </row>
    <row r="4" spans="1:43" ht="14.4" x14ac:dyDescent="0.3">
      <c r="A4" s="5">
        <v>44967.04115740741</v>
      </c>
      <c r="B4" s="4" t="s">
        <v>35</v>
      </c>
      <c r="C4" s="4" t="s">
        <v>39</v>
      </c>
      <c r="D4" s="4" t="s">
        <v>387</v>
      </c>
      <c r="E4" s="4" t="s">
        <v>57</v>
      </c>
      <c r="F4" s="4" t="s">
        <v>58</v>
      </c>
      <c r="G4" s="4" t="s">
        <v>70</v>
      </c>
      <c r="H4" s="4">
        <v>-19.850000000000001</v>
      </c>
      <c r="I4" s="4">
        <v>-19.850000000000001</v>
      </c>
      <c r="J4" s="4">
        <v>0</v>
      </c>
      <c r="K4" s="4" t="s">
        <v>69</v>
      </c>
      <c r="L4" s="4" t="s">
        <v>31</v>
      </c>
      <c r="M4" s="4" t="s">
        <v>34</v>
      </c>
      <c r="N4" s="4" t="s">
        <v>381</v>
      </c>
      <c r="O4" s="4" t="s">
        <v>390</v>
      </c>
      <c r="P4" s="4" t="s">
        <v>391</v>
      </c>
      <c r="Q4" s="4" t="s">
        <v>44</v>
      </c>
      <c r="R4" s="4" t="s">
        <v>58</v>
      </c>
      <c r="S4" s="4" t="s">
        <v>57</v>
      </c>
      <c r="T4" s="4">
        <v>-19.850000000000001</v>
      </c>
      <c r="U4" s="4">
        <v>0</v>
      </c>
      <c r="V4" s="4">
        <v>0</v>
      </c>
      <c r="W4" s="4">
        <v>0</v>
      </c>
      <c r="X4" s="4">
        <v>1</v>
      </c>
      <c r="Y4" s="4">
        <v>-19.850000000000001</v>
      </c>
      <c r="Z4" s="4">
        <v>-19.850000000000001</v>
      </c>
      <c r="AA4" s="4" t="s">
        <v>392</v>
      </c>
      <c r="AB4" s="4" t="s">
        <v>393</v>
      </c>
      <c r="AC4" s="4">
        <v>0.69733330000000004</v>
      </c>
      <c r="AD4" s="4" t="s">
        <v>31</v>
      </c>
      <c r="AE4" s="4" t="s">
        <v>31</v>
      </c>
      <c r="AF4" s="4" t="s">
        <v>31</v>
      </c>
      <c r="AG4" s="4" t="b">
        <v>0</v>
      </c>
      <c r="AH4" s="4" t="s">
        <v>394</v>
      </c>
      <c r="AI4" s="5">
        <v>44834.999490740738</v>
      </c>
      <c r="AJ4" s="4" t="s">
        <v>31</v>
      </c>
      <c r="AK4" s="4" t="s">
        <v>31</v>
      </c>
      <c r="AL4" s="4" t="s">
        <v>31</v>
      </c>
      <c r="AM4" s="4" t="s">
        <v>395</v>
      </c>
      <c r="AN4" s="4" t="s">
        <v>381</v>
      </c>
      <c r="AO4" s="4">
        <v>0</v>
      </c>
      <c r="AP4" s="4">
        <v>0</v>
      </c>
      <c r="AQ4" s="4">
        <v>0</v>
      </c>
    </row>
    <row r="5" spans="1:43" ht="14.4" x14ac:dyDescent="0.3">
      <c r="A5" s="5">
        <v>44970.04115740741</v>
      </c>
      <c r="B5" s="4" t="s">
        <v>35</v>
      </c>
      <c r="C5" s="4" t="s">
        <v>39</v>
      </c>
      <c r="D5" s="4" t="s">
        <v>387</v>
      </c>
      <c r="E5" s="4" t="s">
        <v>63</v>
      </c>
      <c r="F5" s="4" t="s">
        <v>64</v>
      </c>
      <c r="G5" s="4" t="s">
        <v>80</v>
      </c>
      <c r="H5" s="4">
        <v>-59.94</v>
      </c>
      <c r="I5" s="4">
        <v>-59.94</v>
      </c>
      <c r="J5" s="4">
        <v>0</v>
      </c>
      <c r="K5" s="4" t="s">
        <v>79</v>
      </c>
      <c r="L5" s="4" t="s">
        <v>31</v>
      </c>
      <c r="M5" s="4" t="s">
        <v>34</v>
      </c>
      <c r="N5" s="4" t="s">
        <v>381</v>
      </c>
      <c r="O5" s="4" t="s">
        <v>387</v>
      </c>
      <c r="P5" s="4" t="s">
        <v>388</v>
      </c>
      <c r="Q5" s="4" t="s">
        <v>44</v>
      </c>
      <c r="R5" s="4" t="s">
        <v>64</v>
      </c>
      <c r="S5" s="4" t="s">
        <v>396</v>
      </c>
      <c r="T5" s="4">
        <v>-59.94</v>
      </c>
      <c r="U5" s="4">
        <v>0</v>
      </c>
      <c r="V5" s="4">
        <v>0</v>
      </c>
      <c r="W5" s="4">
        <v>0</v>
      </c>
      <c r="X5" s="4">
        <v>1</v>
      </c>
      <c r="Y5" s="4">
        <v>-59.94</v>
      </c>
      <c r="Z5" s="4">
        <v>-59.94</v>
      </c>
      <c r="AA5" s="4" t="s">
        <v>392</v>
      </c>
      <c r="AB5" s="4" t="s">
        <v>393</v>
      </c>
      <c r="AC5" s="4">
        <v>3.1750007999999998</v>
      </c>
      <c r="AD5" s="4" t="s">
        <v>31</v>
      </c>
      <c r="AE5" s="4" t="s">
        <v>31</v>
      </c>
      <c r="AF5" s="4" t="s">
        <v>31</v>
      </c>
      <c r="AG5" s="4" t="b">
        <v>0</v>
      </c>
      <c r="AH5" s="4" t="s">
        <v>397</v>
      </c>
      <c r="AI5" s="5">
        <v>44957.04115740741</v>
      </c>
      <c r="AJ5" s="4" t="s">
        <v>31</v>
      </c>
      <c r="AK5" s="4" t="s">
        <v>31</v>
      </c>
      <c r="AL5" s="4" t="s">
        <v>31</v>
      </c>
      <c r="AM5" s="4" t="s">
        <v>395</v>
      </c>
      <c r="AN5" s="4" t="s">
        <v>381</v>
      </c>
      <c r="AO5" s="4">
        <v>0</v>
      </c>
      <c r="AP5" s="4">
        <v>0</v>
      </c>
      <c r="AQ5" s="4">
        <v>0</v>
      </c>
    </row>
    <row r="6" spans="1:43" ht="14.4" x14ac:dyDescent="0.3">
      <c r="A6" s="5">
        <v>45009.04115740741</v>
      </c>
      <c r="B6" s="4" t="s">
        <v>35</v>
      </c>
      <c r="C6" s="4" t="s">
        <v>39</v>
      </c>
      <c r="D6" s="4" t="s">
        <v>387</v>
      </c>
      <c r="E6" s="4" t="s">
        <v>96</v>
      </c>
      <c r="F6" s="4" t="s">
        <v>97</v>
      </c>
      <c r="G6" s="4" t="s">
        <v>99</v>
      </c>
      <c r="H6" s="4">
        <v>812.43</v>
      </c>
      <c r="I6" s="4">
        <v>812.43</v>
      </c>
      <c r="J6" s="4">
        <v>0</v>
      </c>
      <c r="K6" s="4" t="s">
        <v>98</v>
      </c>
      <c r="L6" s="4" t="s">
        <v>31</v>
      </c>
      <c r="M6" s="4" t="s">
        <v>34</v>
      </c>
      <c r="N6" s="4" t="s">
        <v>381</v>
      </c>
      <c r="O6" s="4" t="s">
        <v>387</v>
      </c>
      <c r="P6" s="4" t="s">
        <v>398</v>
      </c>
      <c r="Q6" s="4" t="s">
        <v>33</v>
      </c>
      <c r="R6" s="4" t="s">
        <v>97</v>
      </c>
      <c r="S6" s="4" t="s">
        <v>96</v>
      </c>
      <c r="T6" s="4">
        <v>812.43</v>
      </c>
      <c r="U6" s="4">
        <v>0</v>
      </c>
      <c r="V6" s="4">
        <v>0</v>
      </c>
      <c r="W6" s="4">
        <v>0</v>
      </c>
      <c r="X6" s="4">
        <v>1</v>
      </c>
      <c r="Y6" s="4">
        <v>812.43</v>
      </c>
      <c r="Z6" s="4">
        <v>812.43</v>
      </c>
      <c r="AA6" s="4" t="s">
        <v>399</v>
      </c>
      <c r="AB6" s="4" t="s">
        <v>31</v>
      </c>
      <c r="AC6" s="4">
        <v>13.247643999999999</v>
      </c>
      <c r="AD6" s="4" t="s">
        <v>31</v>
      </c>
      <c r="AE6" s="5">
        <v>45007.04115740741</v>
      </c>
      <c r="AF6" s="4" t="s">
        <v>31</v>
      </c>
      <c r="AG6" s="4" t="b">
        <v>0</v>
      </c>
      <c r="AH6" s="4" t="s">
        <v>31</v>
      </c>
      <c r="AI6" s="4" t="s">
        <v>31</v>
      </c>
      <c r="AJ6" s="4" t="s">
        <v>385</v>
      </c>
      <c r="AK6" s="4" t="s">
        <v>385</v>
      </c>
      <c r="AL6" s="4" t="s">
        <v>31</v>
      </c>
      <c r="AM6" s="4" t="s">
        <v>386</v>
      </c>
      <c r="AN6" s="4" t="s">
        <v>381</v>
      </c>
      <c r="AO6" s="4">
        <v>0</v>
      </c>
      <c r="AP6" s="4">
        <v>0</v>
      </c>
      <c r="AQ6" s="4">
        <v>0</v>
      </c>
    </row>
    <row r="7" spans="1:43" ht="14.4" x14ac:dyDescent="0.3">
      <c r="A7" s="5">
        <v>45011.999490740738</v>
      </c>
      <c r="B7" s="4" t="s">
        <v>35</v>
      </c>
      <c r="C7" s="4" t="s">
        <v>39</v>
      </c>
      <c r="D7" s="4" t="s">
        <v>380</v>
      </c>
      <c r="E7" s="4" t="s">
        <v>26</v>
      </c>
      <c r="F7" s="4" t="s">
        <v>27</v>
      </c>
      <c r="G7" s="4" t="s">
        <v>119</v>
      </c>
      <c r="H7" s="4">
        <v>8.9499999999999993</v>
      </c>
      <c r="I7" s="4">
        <v>0</v>
      </c>
      <c r="J7" s="4">
        <v>8.9499999999999993</v>
      </c>
      <c r="K7" s="4" t="s">
        <v>118</v>
      </c>
      <c r="L7" s="4" t="s">
        <v>31</v>
      </c>
      <c r="M7" s="4" t="s">
        <v>34</v>
      </c>
      <c r="N7" s="4" t="s">
        <v>381</v>
      </c>
      <c r="O7" s="4" t="s">
        <v>382</v>
      </c>
      <c r="P7" s="4" t="s">
        <v>383</v>
      </c>
      <c r="Q7" s="4" t="s">
        <v>44</v>
      </c>
      <c r="R7" s="4" t="s">
        <v>27</v>
      </c>
      <c r="S7" s="4" t="s">
        <v>26</v>
      </c>
      <c r="T7" s="4">
        <v>8.9499999999999993</v>
      </c>
      <c r="U7" s="4">
        <v>0</v>
      </c>
      <c r="V7" s="4">
        <v>0</v>
      </c>
      <c r="W7" s="4">
        <v>0</v>
      </c>
      <c r="X7" s="4">
        <v>1</v>
      </c>
      <c r="Y7" s="4">
        <v>8.9499999999999993</v>
      </c>
      <c r="Z7" s="4">
        <v>8.9499999999999993</v>
      </c>
      <c r="AA7" s="4" t="s">
        <v>400</v>
      </c>
      <c r="AB7" s="4" t="s">
        <v>31</v>
      </c>
      <c r="AC7" s="4">
        <v>0.1010417</v>
      </c>
      <c r="AD7" s="4" t="s">
        <v>31</v>
      </c>
      <c r="AE7" s="4" t="s">
        <v>31</v>
      </c>
      <c r="AF7" s="4" t="s">
        <v>31</v>
      </c>
      <c r="AG7" s="4" t="b">
        <v>0</v>
      </c>
      <c r="AH7" s="4" t="s">
        <v>31</v>
      </c>
      <c r="AI7" s="4" t="s">
        <v>31</v>
      </c>
      <c r="AJ7" s="4" t="s">
        <v>385</v>
      </c>
      <c r="AK7" s="4" t="s">
        <v>385</v>
      </c>
      <c r="AL7" s="4" t="s">
        <v>31</v>
      </c>
      <c r="AM7" s="4" t="s">
        <v>386</v>
      </c>
      <c r="AN7" s="4" t="s">
        <v>381</v>
      </c>
      <c r="AO7" s="4">
        <v>0</v>
      </c>
      <c r="AP7" s="4">
        <v>0</v>
      </c>
      <c r="AQ7" s="4">
        <v>0</v>
      </c>
    </row>
    <row r="8" spans="1:43" ht="14.4" x14ac:dyDescent="0.3">
      <c r="A8" s="5">
        <v>45012.999490740738</v>
      </c>
      <c r="B8" s="4" t="s">
        <v>35</v>
      </c>
      <c r="C8" s="4" t="s">
        <v>39</v>
      </c>
      <c r="D8" s="4" t="s">
        <v>387</v>
      </c>
      <c r="E8" s="4" t="s">
        <v>86</v>
      </c>
      <c r="F8" s="4" t="s">
        <v>87</v>
      </c>
      <c r="G8" s="4" t="s">
        <v>135</v>
      </c>
      <c r="H8" s="4">
        <v>-11.39</v>
      </c>
      <c r="I8" s="4">
        <v>0</v>
      </c>
      <c r="J8" s="4">
        <v>-11.39</v>
      </c>
      <c r="K8" s="4" t="s">
        <v>134</v>
      </c>
      <c r="L8" s="4" t="s">
        <v>31</v>
      </c>
      <c r="M8" s="4" t="s">
        <v>34</v>
      </c>
      <c r="N8" s="4" t="s">
        <v>381</v>
      </c>
      <c r="O8" s="4" t="s">
        <v>387</v>
      </c>
      <c r="P8" s="4" t="s">
        <v>401</v>
      </c>
      <c r="Q8" s="4" t="s">
        <v>33</v>
      </c>
      <c r="R8" s="4" t="s">
        <v>87</v>
      </c>
      <c r="S8" s="4" t="s">
        <v>86</v>
      </c>
      <c r="T8" s="4">
        <v>-11.39</v>
      </c>
      <c r="U8" s="4">
        <v>0</v>
      </c>
      <c r="V8" s="4">
        <v>0</v>
      </c>
      <c r="W8" s="4">
        <v>0</v>
      </c>
      <c r="X8" s="4">
        <v>1</v>
      </c>
      <c r="Y8" s="4">
        <v>-11.39</v>
      </c>
      <c r="Z8" s="4">
        <v>-11.39</v>
      </c>
      <c r="AA8" s="4" t="s">
        <v>402</v>
      </c>
      <c r="AB8" s="4" t="s">
        <v>393</v>
      </c>
      <c r="AC8" s="4">
        <v>0.79298089999999999</v>
      </c>
      <c r="AD8" s="4" t="s">
        <v>31</v>
      </c>
      <c r="AE8" s="4" t="s">
        <v>31</v>
      </c>
      <c r="AF8" s="4" t="s">
        <v>31</v>
      </c>
      <c r="AG8" s="4" t="b">
        <v>0</v>
      </c>
      <c r="AH8" s="4" t="s">
        <v>31</v>
      </c>
      <c r="AI8" s="4" t="s">
        <v>31</v>
      </c>
      <c r="AJ8" s="4" t="s">
        <v>31</v>
      </c>
      <c r="AK8" s="4" t="s">
        <v>31</v>
      </c>
      <c r="AL8" s="4" t="s">
        <v>31</v>
      </c>
      <c r="AM8" s="4" t="s">
        <v>395</v>
      </c>
      <c r="AN8" s="4" t="s">
        <v>381</v>
      </c>
      <c r="AO8" s="4">
        <v>0</v>
      </c>
      <c r="AP8" s="4">
        <v>0</v>
      </c>
      <c r="AQ8" s="4">
        <v>0</v>
      </c>
    </row>
    <row r="9" spans="1:43" ht="14.4" x14ac:dyDescent="0.3">
      <c r="A9" s="5">
        <v>45012.999490740738</v>
      </c>
      <c r="B9" s="4" t="s">
        <v>35</v>
      </c>
      <c r="C9" s="4" t="s">
        <v>39</v>
      </c>
      <c r="D9" s="4" t="s">
        <v>387</v>
      </c>
      <c r="E9" s="4" t="s">
        <v>86</v>
      </c>
      <c r="F9" s="4" t="s">
        <v>87</v>
      </c>
      <c r="G9" s="4" t="s">
        <v>131</v>
      </c>
      <c r="H9" s="4">
        <v>-1.76</v>
      </c>
      <c r="I9" s="4">
        <v>0</v>
      </c>
      <c r="J9" s="4">
        <v>-1.76</v>
      </c>
      <c r="K9" s="4" t="s">
        <v>130</v>
      </c>
      <c r="L9" s="4" t="s">
        <v>31</v>
      </c>
      <c r="M9" s="4" t="s">
        <v>34</v>
      </c>
      <c r="N9" s="4" t="s">
        <v>381</v>
      </c>
      <c r="O9" s="4" t="s">
        <v>387</v>
      </c>
      <c r="P9" s="4" t="s">
        <v>401</v>
      </c>
      <c r="Q9" s="4" t="s">
        <v>33</v>
      </c>
      <c r="R9" s="4" t="s">
        <v>87</v>
      </c>
      <c r="S9" s="4" t="s">
        <v>86</v>
      </c>
      <c r="T9" s="4">
        <v>-1.76</v>
      </c>
      <c r="U9" s="4">
        <v>0</v>
      </c>
      <c r="V9" s="4">
        <v>0</v>
      </c>
      <c r="W9" s="4">
        <v>0</v>
      </c>
      <c r="X9" s="4">
        <v>1</v>
      </c>
      <c r="Y9" s="4">
        <v>-1.76</v>
      </c>
      <c r="Z9" s="4">
        <v>-1.76</v>
      </c>
      <c r="AA9" s="4" t="s">
        <v>402</v>
      </c>
      <c r="AB9" s="4" t="s">
        <v>393</v>
      </c>
      <c r="AC9" s="4">
        <v>2.9166600000000001E-2</v>
      </c>
      <c r="AD9" s="4" t="s">
        <v>31</v>
      </c>
      <c r="AE9" s="4" t="s">
        <v>31</v>
      </c>
      <c r="AF9" s="4" t="s">
        <v>31</v>
      </c>
      <c r="AG9" s="4" t="b">
        <v>0</v>
      </c>
      <c r="AH9" s="4" t="s">
        <v>403</v>
      </c>
      <c r="AI9" s="5">
        <v>44834.999490740738</v>
      </c>
      <c r="AJ9" s="4" t="s">
        <v>31</v>
      </c>
      <c r="AK9" s="4" t="s">
        <v>31</v>
      </c>
      <c r="AL9" s="4" t="s">
        <v>31</v>
      </c>
      <c r="AM9" s="4" t="s">
        <v>395</v>
      </c>
      <c r="AN9" s="4" t="s">
        <v>381</v>
      </c>
      <c r="AO9" s="4">
        <v>0</v>
      </c>
      <c r="AP9" s="4">
        <v>0</v>
      </c>
      <c r="AQ9" s="4">
        <v>0</v>
      </c>
    </row>
    <row r="10" spans="1:43" ht="14.4" x14ac:dyDescent="0.3">
      <c r="A10" s="5">
        <v>45035.999490740738</v>
      </c>
      <c r="B10" s="4" t="s">
        <v>35</v>
      </c>
      <c r="C10" s="4" t="s">
        <v>39</v>
      </c>
      <c r="D10" s="4" t="s">
        <v>387</v>
      </c>
      <c r="E10" s="4" t="s">
        <v>63</v>
      </c>
      <c r="F10" s="4" t="s">
        <v>64</v>
      </c>
      <c r="G10" s="4" t="s">
        <v>170</v>
      </c>
      <c r="H10" s="4">
        <v>841.86</v>
      </c>
      <c r="I10" s="4">
        <v>841.86</v>
      </c>
      <c r="J10" s="4">
        <v>0</v>
      </c>
      <c r="K10" s="4" t="s">
        <v>169</v>
      </c>
      <c r="L10" s="4" t="s">
        <v>31</v>
      </c>
      <c r="M10" s="4" t="s">
        <v>34</v>
      </c>
      <c r="N10" s="4" t="s">
        <v>381</v>
      </c>
      <c r="O10" s="4" t="s">
        <v>387</v>
      </c>
      <c r="P10" s="4" t="s">
        <v>388</v>
      </c>
      <c r="Q10" s="4" t="s">
        <v>33</v>
      </c>
      <c r="R10" s="4" t="s">
        <v>64</v>
      </c>
      <c r="S10" s="4" t="s">
        <v>63</v>
      </c>
      <c r="T10" s="4">
        <v>841.86</v>
      </c>
      <c r="U10" s="4">
        <v>0</v>
      </c>
      <c r="V10" s="4">
        <v>0</v>
      </c>
      <c r="W10" s="4">
        <v>0</v>
      </c>
      <c r="X10" s="4">
        <v>1</v>
      </c>
      <c r="Y10" s="4">
        <v>841.86</v>
      </c>
      <c r="Z10" s="4">
        <v>841.86</v>
      </c>
      <c r="AA10" s="4" t="s">
        <v>404</v>
      </c>
      <c r="AB10" s="4" t="s">
        <v>31</v>
      </c>
      <c r="AC10" s="4">
        <v>16.138514000000001</v>
      </c>
      <c r="AD10" s="4" t="s">
        <v>31</v>
      </c>
      <c r="AE10" s="5">
        <v>45034.999490740738</v>
      </c>
      <c r="AF10" s="4" t="s">
        <v>31</v>
      </c>
      <c r="AG10" s="4" t="b">
        <v>0</v>
      </c>
      <c r="AH10" s="4" t="s">
        <v>31</v>
      </c>
      <c r="AI10" s="4" t="s">
        <v>31</v>
      </c>
      <c r="AJ10" s="4" t="s">
        <v>385</v>
      </c>
      <c r="AK10" s="4" t="s">
        <v>385</v>
      </c>
      <c r="AL10" s="4" t="s">
        <v>31</v>
      </c>
      <c r="AM10" s="4" t="s">
        <v>386</v>
      </c>
      <c r="AN10" s="4" t="s">
        <v>381</v>
      </c>
      <c r="AO10" s="4">
        <v>0</v>
      </c>
      <c r="AP10" s="4">
        <v>0</v>
      </c>
      <c r="AQ10" s="4">
        <v>0</v>
      </c>
    </row>
    <row r="11" spans="1:43" ht="14.4" x14ac:dyDescent="0.3">
      <c r="A11" s="5">
        <v>45036.999490740738</v>
      </c>
      <c r="B11" s="4" t="s">
        <v>35</v>
      </c>
      <c r="C11" s="4" t="s">
        <v>39</v>
      </c>
      <c r="D11" s="4" t="s">
        <v>380</v>
      </c>
      <c r="E11" s="4" t="s">
        <v>26</v>
      </c>
      <c r="F11" s="4" t="s">
        <v>27</v>
      </c>
      <c r="G11" s="4" t="s">
        <v>179</v>
      </c>
      <c r="H11" s="4">
        <v>28.05</v>
      </c>
      <c r="I11" s="4">
        <v>0</v>
      </c>
      <c r="J11" s="4">
        <v>28.05</v>
      </c>
      <c r="K11" s="4" t="s">
        <v>178</v>
      </c>
      <c r="L11" s="4" t="s">
        <v>31</v>
      </c>
      <c r="M11" s="4" t="s">
        <v>34</v>
      </c>
      <c r="N11" s="4" t="s">
        <v>381</v>
      </c>
      <c r="O11" s="4" t="s">
        <v>382</v>
      </c>
      <c r="P11" s="4" t="s">
        <v>383</v>
      </c>
      <c r="Q11" s="4" t="s">
        <v>33</v>
      </c>
      <c r="R11" s="4" t="s">
        <v>27</v>
      </c>
      <c r="S11" s="4" t="s">
        <v>26</v>
      </c>
      <c r="T11" s="4">
        <v>28.05</v>
      </c>
      <c r="U11" s="4">
        <v>0</v>
      </c>
      <c r="V11" s="4">
        <v>0</v>
      </c>
      <c r="W11" s="4">
        <v>0</v>
      </c>
      <c r="X11" s="4">
        <v>1</v>
      </c>
      <c r="Y11" s="4">
        <v>28.05</v>
      </c>
      <c r="Z11" s="4">
        <v>28.05</v>
      </c>
      <c r="AA11" s="4" t="s">
        <v>405</v>
      </c>
      <c r="AB11" s="4" t="s">
        <v>31</v>
      </c>
      <c r="AC11" s="4">
        <v>0.31641659999999999</v>
      </c>
      <c r="AD11" s="4" t="s">
        <v>31</v>
      </c>
      <c r="AE11" s="5">
        <v>45036.999490740738</v>
      </c>
      <c r="AF11" s="4" t="s">
        <v>31</v>
      </c>
      <c r="AG11" s="4" t="b">
        <v>0</v>
      </c>
      <c r="AH11" s="4" t="s">
        <v>31</v>
      </c>
      <c r="AI11" s="4" t="s">
        <v>31</v>
      </c>
      <c r="AJ11" s="4" t="s">
        <v>385</v>
      </c>
      <c r="AK11" s="4" t="s">
        <v>385</v>
      </c>
      <c r="AL11" s="4" t="s">
        <v>31</v>
      </c>
      <c r="AM11" s="4" t="s">
        <v>386</v>
      </c>
      <c r="AN11" s="4" t="s">
        <v>381</v>
      </c>
      <c r="AO11" s="4">
        <v>0</v>
      </c>
      <c r="AP11" s="4">
        <v>0</v>
      </c>
      <c r="AQ11" s="4">
        <v>0</v>
      </c>
    </row>
    <row r="12" spans="1:43" ht="14.4" x14ac:dyDescent="0.3">
      <c r="A12" s="5">
        <v>45036.999490740738</v>
      </c>
      <c r="B12" s="4" t="s">
        <v>35</v>
      </c>
      <c r="C12" s="4" t="s">
        <v>39</v>
      </c>
      <c r="D12" s="4" t="s">
        <v>387</v>
      </c>
      <c r="E12" s="4" t="s">
        <v>63</v>
      </c>
      <c r="F12" s="4" t="s">
        <v>64</v>
      </c>
      <c r="G12" s="4" t="s">
        <v>173</v>
      </c>
      <c r="H12" s="4">
        <v>-36.18</v>
      </c>
      <c r="I12" s="4">
        <v>0</v>
      </c>
      <c r="J12" s="4">
        <v>-36.18</v>
      </c>
      <c r="K12" s="4" t="s">
        <v>172</v>
      </c>
      <c r="L12" s="4" t="s">
        <v>31</v>
      </c>
      <c r="M12" s="4" t="s">
        <v>34</v>
      </c>
      <c r="N12" s="4" t="s">
        <v>381</v>
      </c>
      <c r="O12" s="4" t="s">
        <v>387</v>
      </c>
      <c r="P12" s="4" t="s">
        <v>388</v>
      </c>
      <c r="Q12" s="4" t="s">
        <v>33</v>
      </c>
      <c r="R12" s="4" t="s">
        <v>64</v>
      </c>
      <c r="S12" s="4" t="s">
        <v>63</v>
      </c>
      <c r="T12" s="4">
        <v>-36.18</v>
      </c>
      <c r="U12" s="4">
        <v>0</v>
      </c>
      <c r="V12" s="4">
        <v>0</v>
      </c>
      <c r="W12" s="4">
        <v>0</v>
      </c>
      <c r="X12" s="4">
        <v>1</v>
      </c>
      <c r="Y12" s="4">
        <v>-36.18</v>
      </c>
      <c r="Z12" s="4">
        <v>-36.18</v>
      </c>
      <c r="AA12" s="4" t="s">
        <v>406</v>
      </c>
      <c r="AB12" s="4" t="s">
        <v>393</v>
      </c>
      <c r="AC12" s="4">
        <v>0.49999979999999999</v>
      </c>
      <c r="AD12" s="4" t="s">
        <v>31</v>
      </c>
      <c r="AE12" s="4" t="s">
        <v>31</v>
      </c>
      <c r="AF12" s="4" t="s">
        <v>31</v>
      </c>
      <c r="AG12" s="4" t="b">
        <v>0</v>
      </c>
      <c r="AH12" s="4" t="s">
        <v>66</v>
      </c>
      <c r="AI12" s="5">
        <v>44966.04115740741</v>
      </c>
      <c r="AJ12" s="4" t="s">
        <v>31</v>
      </c>
      <c r="AK12" s="4" t="s">
        <v>31</v>
      </c>
      <c r="AL12" s="4" t="s">
        <v>31</v>
      </c>
      <c r="AM12" s="4" t="s">
        <v>395</v>
      </c>
      <c r="AN12" s="4" t="s">
        <v>381</v>
      </c>
      <c r="AO12" s="4">
        <v>0</v>
      </c>
      <c r="AP12" s="4">
        <v>0</v>
      </c>
      <c r="AQ12" s="4">
        <v>0</v>
      </c>
    </row>
    <row r="13" spans="1:43" ht="14.4" x14ac:dyDescent="0.3">
      <c r="A13" s="5">
        <v>45060.999490740738</v>
      </c>
      <c r="B13" s="4" t="s">
        <v>35</v>
      </c>
      <c r="C13" s="4" t="s">
        <v>39</v>
      </c>
      <c r="D13" s="4" t="s">
        <v>380</v>
      </c>
      <c r="E13" s="4" t="s">
        <v>26</v>
      </c>
      <c r="F13" s="4" t="s">
        <v>27</v>
      </c>
      <c r="G13" s="4" t="s">
        <v>186</v>
      </c>
      <c r="H13" s="4">
        <v>48.75</v>
      </c>
      <c r="I13" s="4">
        <v>0</v>
      </c>
      <c r="J13" s="4">
        <v>48.75</v>
      </c>
      <c r="K13" s="4" t="s">
        <v>185</v>
      </c>
      <c r="L13" s="4" t="s">
        <v>31</v>
      </c>
      <c r="M13" s="4" t="s">
        <v>34</v>
      </c>
      <c r="N13" s="4" t="s">
        <v>381</v>
      </c>
      <c r="O13" s="4" t="s">
        <v>382</v>
      </c>
      <c r="P13" s="4" t="s">
        <v>383</v>
      </c>
      <c r="Q13" s="4" t="s">
        <v>33</v>
      </c>
      <c r="R13" s="4" t="s">
        <v>27</v>
      </c>
      <c r="S13" s="4" t="s">
        <v>26</v>
      </c>
      <c r="T13" s="4">
        <v>48.75</v>
      </c>
      <c r="U13" s="4">
        <v>0</v>
      </c>
      <c r="V13" s="4">
        <v>0</v>
      </c>
      <c r="W13" s="4">
        <v>0</v>
      </c>
      <c r="X13" s="4">
        <v>1</v>
      </c>
      <c r="Y13" s="4">
        <v>48.75</v>
      </c>
      <c r="Z13" s="4">
        <v>48.75</v>
      </c>
      <c r="AA13" s="4" t="s">
        <v>407</v>
      </c>
      <c r="AB13" s="4" t="s">
        <v>31</v>
      </c>
      <c r="AC13" s="4">
        <v>1.0026101999999999</v>
      </c>
      <c r="AD13" s="4" t="s">
        <v>31</v>
      </c>
      <c r="AE13" s="5">
        <v>45060.999490740738</v>
      </c>
      <c r="AF13" s="4" t="s">
        <v>31</v>
      </c>
      <c r="AG13" s="4" t="b">
        <v>0</v>
      </c>
      <c r="AH13" s="4" t="s">
        <v>31</v>
      </c>
      <c r="AI13" s="4" t="s">
        <v>31</v>
      </c>
      <c r="AJ13" s="4" t="s">
        <v>385</v>
      </c>
      <c r="AK13" s="4" t="s">
        <v>385</v>
      </c>
      <c r="AL13" s="4" t="s">
        <v>31</v>
      </c>
      <c r="AM13" s="4" t="s">
        <v>386</v>
      </c>
      <c r="AN13" s="4" t="s">
        <v>381</v>
      </c>
      <c r="AO13" s="4">
        <v>0</v>
      </c>
      <c r="AP13" s="4">
        <v>0</v>
      </c>
      <c r="AQ13" s="4">
        <v>0</v>
      </c>
    </row>
    <row r="14" spans="1:43" ht="14.4" x14ac:dyDescent="0.3">
      <c r="A14" s="5">
        <v>45067.999490740738</v>
      </c>
      <c r="B14" s="4" t="s">
        <v>35</v>
      </c>
      <c r="C14" s="4" t="s">
        <v>39</v>
      </c>
      <c r="D14" s="4" t="s">
        <v>387</v>
      </c>
      <c r="E14" s="4" t="s">
        <v>52</v>
      </c>
      <c r="F14" s="4" t="s">
        <v>53</v>
      </c>
      <c r="G14" s="4" t="s">
        <v>207</v>
      </c>
      <c r="H14" s="4">
        <v>-24.3</v>
      </c>
      <c r="I14" s="4">
        <v>-24.3</v>
      </c>
      <c r="J14" s="4">
        <v>0</v>
      </c>
      <c r="K14" s="4" t="s">
        <v>206</v>
      </c>
      <c r="L14" s="4" t="s">
        <v>31</v>
      </c>
      <c r="M14" s="4" t="s">
        <v>34</v>
      </c>
      <c r="N14" s="4" t="s">
        <v>381</v>
      </c>
      <c r="O14" s="4" t="s">
        <v>387</v>
      </c>
      <c r="P14" s="4" t="s">
        <v>408</v>
      </c>
      <c r="Q14" s="4" t="s">
        <v>33</v>
      </c>
      <c r="R14" s="4" t="s">
        <v>409</v>
      </c>
      <c r="S14" s="4" t="s">
        <v>52</v>
      </c>
      <c r="T14" s="4">
        <v>-24.3</v>
      </c>
      <c r="U14" s="4">
        <v>0</v>
      </c>
      <c r="V14" s="4">
        <v>0</v>
      </c>
      <c r="W14" s="4">
        <v>0</v>
      </c>
      <c r="X14" s="4">
        <v>1</v>
      </c>
      <c r="Y14" s="4">
        <v>-24.3</v>
      </c>
      <c r="Z14" s="4">
        <v>-24.3</v>
      </c>
      <c r="AA14" s="4" t="s">
        <v>406</v>
      </c>
      <c r="AB14" s="4" t="s">
        <v>393</v>
      </c>
      <c r="AC14" s="4">
        <v>1.0899996000000001</v>
      </c>
      <c r="AD14" s="4" t="s">
        <v>31</v>
      </c>
      <c r="AE14" s="4" t="s">
        <v>31</v>
      </c>
      <c r="AF14" s="4" t="s">
        <v>31</v>
      </c>
      <c r="AG14" s="4" t="b">
        <v>0</v>
      </c>
      <c r="AH14" s="4" t="s">
        <v>410</v>
      </c>
      <c r="AI14" s="5">
        <v>44908.04115740741</v>
      </c>
      <c r="AJ14" s="4" t="s">
        <v>31</v>
      </c>
      <c r="AK14" s="4" t="s">
        <v>31</v>
      </c>
      <c r="AL14" s="4" t="s">
        <v>31</v>
      </c>
      <c r="AM14" s="4" t="s">
        <v>395</v>
      </c>
      <c r="AN14" s="4" t="s">
        <v>381</v>
      </c>
      <c r="AO14" s="4">
        <v>0</v>
      </c>
      <c r="AP14" s="4">
        <v>0</v>
      </c>
      <c r="AQ14" s="4">
        <v>0</v>
      </c>
    </row>
    <row r="15" spans="1:43" ht="14.4" x14ac:dyDescent="0.3">
      <c r="A15" s="5">
        <v>45067.999490740738</v>
      </c>
      <c r="B15" s="4" t="s">
        <v>35</v>
      </c>
      <c r="C15" s="4" t="s">
        <v>39</v>
      </c>
      <c r="D15" s="4" t="s">
        <v>411</v>
      </c>
      <c r="E15" s="4" t="s">
        <v>46</v>
      </c>
      <c r="F15" s="4" t="s">
        <v>47</v>
      </c>
      <c r="G15" s="4" t="s">
        <v>201</v>
      </c>
      <c r="H15" s="4">
        <v>-4.83</v>
      </c>
      <c r="I15" s="4">
        <v>-4.83</v>
      </c>
      <c r="J15" s="4">
        <v>0</v>
      </c>
      <c r="K15" s="4" t="s">
        <v>200</v>
      </c>
      <c r="L15" s="4" t="s">
        <v>31</v>
      </c>
      <c r="M15" s="4" t="s">
        <v>34</v>
      </c>
      <c r="N15" s="4" t="s">
        <v>381</v>
      </c>
      <c r="O15" s="4" t="s">
        <v>412</v>
      </c>
      <c r="P15" s="4" t="s">
        <v>413</v>
      </c>
      <c r="Q15" s="4" t="s">
        <v>33</v>
      </c>
      <c r="R15" s="4" t="s">
        <v>47</v>
      </c>
      <c r="S15" s="4" t="s">
        <v>46</v>
      </c>
      <c r="T15" s="4">
        <v>-4.83</v>
      </c>
      <c r="U15" s="4">
        <v>0</v>
      </c>
      <c r="V15" s="4">
        <v>0</v>
      </c>
      <c r="W15" s="4">
        <v>0</v>
      </c>
      <c r="X15" s="4">
        <v>1</v>
      </c>
      <c r="Y15" s="4">
        <v>-4.83</v>
      </c>
      <c r="Z15" s="4">
        <v>-4.83</v>
      </c>
      <c r="AA15" s="4" t="s">
        <v>406</v>
      </c>
      <c r="AB15" s="4" t="s">
        <v>393</v>
      </c>
      <c r="AC15" s="4">
        <v>0.13850000000000001</v>
      </c>
      <c r="AD15" s="4" t="s">
        <v>31</v>
      </c>
      <c r="AE15" s="4" t="s">
        <v>31</v>
      </c>
      <c r="AF15" s="4" t="s">
        <v>31</v>
      </c>
      <c r="AG15" s="4" t="b">
        <v>0</v>
      </c>
      <c r="AH15" s="4" t="s">
        <v>414</v>
      </c>
      <c r="AI15" s="5">
        <v>44832.999490740738</v>
      </c>
      <c r="AJ15" s="4" t="s">
        <v>31</v>
      </c>
      <c r="AK15" s="4" t="s">
        <v>31</v>
      </c>
      <c r="AL15" s="4" t="s">
        <v>31</v>
      </c>
      <c r="AM15" s="4" t="s">
        <v>395</v>
      </c>
      <c r="AN15" s="4" t="s">
        <v>381</v>
      </c>
      <c r="AO15" s="4">
        <v>0</v>
      </c>
      <c r="AP15" s="4">
        <v>0</v>
      </c>
      <c r="AQ15" s="4">
        <v>0</v>
      </c>
    </row>
    <row r="16" spans="1:43" ht="14.4" x14ac:dyDescent="0.3">
      <c r="A16" s="5">
        <v>45089.999490740738</v>
      </c>
      <c r="B16" s="4" t="s">
        <v>35</v>
      </c>
      <c r="C16" s="4" t="s">
        <v>39</v>
      </c>
      <c r="D16" s="4" t="s">
        <v>380</v>
      </c>
      <c r="E16" s="4" t="s">
        <v>151</v>
      </c>
      <c r="F16" s="4" t="s">
        <v>152</v>
      </c>
      <c r="G16" s="4" t="s">
        <v>228</v>
      </c>
      <c r="H16" s="4">
        <v>371.93</v>
      </c>
      <c r="I16" s="4">
        <v>371.93</v>
      </c>
      <c r="J16" s="4">
        <v>0</v>
      </c>
      <c r="K16" s="4" t="s">
        <v>227</v>
      </c>
      <c r="L16" s="4" t="s">
        <v>31</v>
      </c>
      <c r="M16" s="4" t="s">
        <v>34</v>
      </c>
      <c r="N16" s="4" t="s">
        <v>381</v>
      </c>
      <c r="O16" s="4" t="s">
        <v>415</v>
      </c>
      <c r="P16" s="4" t="s">
        <v>416</v>
      </c>
      <c r="Q16" s="4" t="s">
        <v>33</v>
      </c>
      <c r="R16" s="4" t="s">
        <v>152</v>
      </c>
      <c r="S16" s="4" t="s">
        <v>151</v>
      </c>
      <c r="T16" s="4">
        <v>371.93</v>
      </c>
      <c r="U16" s="4">
        <v>0</v>
      </c>
      <c r="V16" s="4">
        <v>0</v>
      </c>
      <c r="W16" s="4">
        <v>0</v>
      </c>
      <c r="X16" s="4">
        <v>1</v>
      </c>
      <c r="Y16" s="4">
        <v>371.93</v>
      </c>
      <c r="Z16" s="4">
        <v>371.93</v>
      </c>
      <c r="AA16" s="4" t="s">
        <v>417</v>
      </c>
      <c r="AB16" s="4" t="s">
        <v>31</v>
      </c>
      <c r="AC16" s="4">
        <v>11.949794000000001</v>
      </c>
      <c r="AD16" s="4" t="s">
        <v>31</v>
      </c>
      <c r="AE16" s="5">
        <v>45088.999490740738</v>
      </c>
      <c r="AF16" s="4" t="s">
        <v>31</v>
      </c>
      <c r="AG16" s="4" t="b">
        <v>0</v>
      </c>
      <c r="AH16" s="4" t="s">
        <v>31</v>
      </c>
      <c r="AI16" s="4" t="s">
        <v>31</v>
      </c>
      <c r="AJ16" s="4" t="s">
        <v>385</v>
      </c>
      <c r="AK16" s="4" t="s">
        <v>385</v>
      </c>
      <c r="AL16" s="4" t="s">
        <v>31</v>
      </c>
      <c r="AM16" s="4" t="s">
        <v>386</v>
      </c>
      <c r="AN16" s="4" t="s">
        <v>381</v>
      </c>
      <c r="AO16" s="4">
        <v>0</v>
      </c>
      <c r="AP16" s="4">
        <v>0</v>
      </c>
      <c r="AQ16" s="4">
        <v>0</v>
      </c>
    </row>
    <row r="17" spans="1:43" ht="14.4" x14ac:dyDescent="0.3">
      <c r="A17" s="5">
        <v>45097.999490740738</v>
      </c>
      <c r="B17" s="4" t="s">
        <v>35</v>
      </c>
      <c r="C17" s="4" t="s">
        <v>39</v>
      </c>
      <c r="D17" s="4" t="s">
        <v>380</v>
      </c>
      <c r="E17" s="4" t="s">
        <v>234</v>
      </c>
      <c r="F17" s="4" t="s">
        <v>235</v>
      </c>
      <c r="G17" s="4" t="s">
        <v>237</v>
      </c>
      <c r="H17" s="4">
        <v>2525.85</v>
      </c>
      <c r="I17" s="4">
        <v>0</v>
      </c>
      <c r="J17" s="4">
        <v>2525.85</v>
      </c>
      <c r="K17" s="4" t="s">
        <v>236</v>
      </c>
      <c r="L17" s="4" t="s">
        <v>31</v>
      </c>
      <c r="M17" s="4" t="s">
        <v>34</v>
      </c>
      <c r="N17" s="4" t="s">
        <v>381</v>
      </c>
      <c r="O17" s="4" t="s">
        <v>418</v>
      </c>
      <c r="P17" s="4" t="s">
        <v>419</v>
      </c>
      <c r="Q17" s="4" t="s">
        <v>33</v>
      </c>
      <c r="R17" s="4" t="s">
        <v>235</v>
      </c>
      <c r="S17" s="4" t="s">
        <v>234</v>
      </c>
      <c r="T17" s="4">
        <v>2525.85</v>
      </c>
      <c r="U17" s="4">
        <v>0</v>
      </c>
      <c r="V17" s="4">
        <v>0</v>
      </c>
      <c r="W17" s="4">
        <v>0</v>
      </c>
      <c r="X17" s="4">
        <v>1</v>
      </c>
      <c r="Y17" s="4">
        <v>2525.85</v>
      </c>
      <c r="Z17" s="4">
        <v>2525.85</v>
      </c>
      <c r="AA17" s="4" t="s">
        <v>420</v>
      </c>
      <c r="AB17" s="4" t="s">
        <v>31</v>
      </c>
      <c r="AC17" s="4">
        <v>96.482982000000007</v>
      </c>
      <c r="AD17" s="4" t="s">
        <v>31</v>
      </c>
      <c r="AE17" s="5">
        <v>45095.999490740738</v>
      </c>
      <c r="AF17" s="4" t="s">
        <v>31</v>
      </c>
      <c r="AG17" s="4" t="b">
        <v>0</v>
      </c>
      <c r="AH17" s="4" t="s">
        <v>31</v>
      </c>
      <c r="AI17" s="4" t="s">
        <v>31</v>
      </c>
      <c r="AJ17" s="4" t="s">
        <v>385</v>
      </c>
      <c r="AK17" s="4" t="s">
        <v>385</v>
      </c>
      <c r="AL17" s="4" t="s">
        <v>31</v>
      </c>
      <c r="AM17" s="4" t="s">
        <v>386</v>
      </c>
      <c r="AN17" s="4" t="s">
        <v>381</v>
      </c>
      <c r="AO17" s="4">
        <v>0</v>
      </c>
      <c r="AP17" s="4">
        <v>0</v>
      </c>
      <c r="AQ17" s="4">
        <v>0</v>
      </c>
    </row>
    <row r="18" spans="1:43" ht="14.4" x14ac:dyDescent="0.3">
      <c r="A18" s="5">
        <v>45110.999490740738</v>
      </c>
      <c r="B18" s="4" t="s">
        <v>35</v>
      </c>
      <c r="C18" s="4" t="s">
        <v>39</v>
      </c>
      <c r="D18" s="4" t="s">
        <v>387</v>
      </c>
      <c r="E18" s="4" t="s">
        <v>63</v>
      </c>
      <c r="F18" s="4" t="s">
        <v>64</v>
      </c>
      <c r="G18" s="4" t="s">
        <v>242</v>
      </c>
      <c r="H18" s="4">
        <v>1226.3399999999999</v>
      </c>
      <c r="I18" s="4">
        <v>0</v>
      </c>
      <c r="J18" s="4">
        <v>1226.3399999999999</v>
      </c>
      <c r="K18" s="4" t="s">
        <v>241</v>
      </c>
      <c r="L18" s="4" t="s">
        <v>31</v>
      </c>
      <c r="M18" s="4" t="s">
        <v>34</v>
      </c>
      <c r="N18" s="4" t="s">
        <v>381</v>
      </c>
      <c r="O18" s="4" t="s">
        <v>387</v>
      </c>
      <c r="P18" s="4" t="s">
        <v>388</v>
      </c>
      <c r="Q18" s="4" t="s">
        <v>33</v>
      </c>
      <c r="R18" s="4" t="s">
        <v>64</v>
      </c>
      <c r="S18" s="4" t="s">
        <v>63</v>
      </c>
      <c r="T18" s="4">
        <v>1226.3399999999999</v>
      </c>
      <c r="U18" s="4">
        <v>0</v>
      </c>
      <c r="V18" s="4">
        <v>0</v>
      </c>
      <c r="W18" s="4">
        <v>0</v>
      </c>
      <c r="X18" s="4">
        <v>1</v>
      </c>
      <c r="Y18" s="4">
        <v>1226.3399999999999</v>
      </c>
      <c r="Z18" s="4">
        <v>1226.3399999999999</v>
      </c>
      <c r="AA18" s="4" t="s">
        <v>421</v>
      </c>
      <c r="AB18" s="4" t="s">
        <v>31</v>
      </c>
      <c r="AC18" s="4">
        <v>37.840344000000002</v>
      </c>
      <c r="AD18" s="4" t="s">
        <v>31</v>
      </c>
      <c r="AE18" s="5">
        <v>45109.999490740738</v>
      </c>
      <c r="AF18" s="4" t="s">
        <v>31</v>
      </c>
      <c r="AG18" s="4" t="b">
        <v>0</v>
      </c>
      <c r="AH18" s="4" t="s">
        <v>31</v>
      </c>
      <c r="AI18" s="4" t="s">
        <v>31</v>
      </c>
      <c r="AJ18" s="4" t="s">
        <v>385</v>
      </c>
      <c r="AK18" s="4" t="s">
        <v>385</v>
      </c>
      <c r="AL18" s="4" t="s">
        <v>31</v>
      </c>
      <c r="AM18" s="4" t="s">
        <v>386</v>
      </c>
      <c r="AN18" s="4" t="s">
        <v>381</v>
      </c>
      <c r="AO18" s="4">
        <v>0</v>
      </c>
      <c r="AP18" s="4">
        <v>0</v>
      </c>
      <c r="AQ18" s="4">
        <v>0</v>
      </c>
    </row>
    <row r="19" spans="1:43" ht="14.4" x14ac:dyDescent="0.3">
      <c r="A19" s="5">
        <v>45116.999490740738</v>
      </c>
      <c r="B19" s="4" t="s">
        <v>35</v>
      </c>
      <c r="C19" s="4" t="s">
        <v>39</v>
      </c>
      <c r="D19" s="4" t="s">
        <v>387</v>
      </c>
      <c r="E19" s="4" t="s">
        <v>63</v>
      </c>
      <c r="F19" s="4" t="s">
        <v>64</v>
      </c>
      <c r="G19" s="4" t="s">
        <v>260</v>
      </c>
      <c r="H19" s="4">
        <v>-22.91</v>
      </c>
      <c r="I19" s="4">
        <v>0</v>
      </c>
      <c r="J19" s="4">
        <v>-22.91</v>
      </c>
      <c r="K19" s="4" t="s">
        <v>259</v>
      </c>
      <c r="L19" s="4" t="s">
        <v>31</v>
      </c>
      <c r="M19" s="4" t="s">
        <v>34</v>
      </c>
      <c r="N19" s="4" t="s">
        <v>381</v>
      </c>
      <c r="O19" s="4" t="s">
        <v>387</v>
      </c>
      <c r="P19" s="4" t="s">
        <v>388</v>
      </c>
      <c r="Q19" s="4" t="s">
        <v>33</v>
      </c>
      <c r="R19" s="4" t="s">
        <v>64</v>
      </c>
      <c r="S19" s="4" t="s">
        <v>63</v>
      </c>
      <c r="T19" s="4">
        <v>-22.91</v>
      </c>
      <c r="U19" s="4">
        <v>0</v>
      </c>
      <c r="V19" s="4">
        <v>0</v>
      </c>
      <c r="W19" s="4">
        <v>0</v>
      </c>
      <c r="X19" s="4">
        <v>1</v>
      </c>
      <c r="Y19" s="4">
        <v>-22.91</v>
      </c>
      <c r="Z19" s="4">
        <v>-22.91</v>
      </c>
      <c r="AA19" s="4" t="s">
        <v>422</v>
      </c>
      <c r="AB19" s="4" t="s">
        <v>393</v>
      </c>
      <c r="AC19" s="4">
        <v>0.54958249999999997</v>
      </c>
      <c r="AD19" s="4" t="s">
        <v>31</v>
      </c>
      <c r="AE19" s="4" t="s">
        <v>31</v>
      </c>
      <c r="AF19" s="4" t="s">
        <v>31</v>
      </c>
      <c r="AG19" s="4" t="b">
        <v>0</v>
      </c>
      <c r="AH19" s="4" t="s">
        <v>397</v>
      </c>
      <c r="AI19" s="5">
        <v>44957.04115740741</v>
      </c>
      <c r="AJ19" s="4" t="s">
        <v>31</v>
      </c>
      <c r="AK19" s="4" t="s">
        <v>31</v>
      </c>
      <c r="AL19" s="4" t="s">
        <v>31</v>
      </c>
      <c r="AM19" s="4" t="s">
        <v>395</v>
      </c>
      <c r="AN19" s="4" t="s">
        <v>381</v>
      </c>
      <c r="AO19" s="4">
        <v>0</v>
      </c>
      <c r="AP19" s="4">
        <v>0</v>
      </c>
      <c r="AQ19" s="4">
        <v>0</v>
      </c>
    </row>
    <row r="20" spans="1:43" ht="14.4" x14ac:dyDescent="0.3">
      <c r="A20" s="5">
        <v>45123.999490740738</v>
      </c>
      <c r="B20" s="4" t="s">
        <v>35</v>
      </c>
      <c r="C20" s="4" t="s">
        <v>39</v>
      </c>
      <c r="D20" s="4" t="s">
        <v>380</v>
      </c>
      <c r="E20" s="4" t="s">
        <v>151</v>
      </c>
      <c r="F20" s="4" t="s">
        <v>152</v>
      </c>
      <c r="G20" s="4" t="s">
        <v>262</v>
      </c>
      <c r="H20" s="4">
        <v>435.06</v>
      </c>
      <c r="I20" s="4">
        <v>435.06</v>
      </c>
      <c r="J20" s="4">
        <v>0</v>
      </c>
      <c r="K20" s="4" t="s">
        <v>261</v>
      </c>
      <c r="L20" s="4" t="s">
        <v>31</v>
      </c>
      <c r="M20" s="4" t="s">
        <v>34</v>
      </c>
      <c r="N20" s="4" t="s">
        <v>381</v>
      </c>
      <c r="O20" s="4" t="s">
        <v>415</v>
      </c>
      <c r="P20" s="4" t="s">
        <v>416</v>
      </c>
      <c r="Q20" s="4" t="s">
        <v>33</v>
      </c>
      <c r="R20" s="4" t="s">
        <v>152</v>
      </c>
      <c r="S20" s="4" t="s">
        <v>151</v>
      </c>
      <c r="T20" s="4">
        <v>435.06</v>
      </c>
      <c r="U20" s="4">
        <v>0</v>
      </c>
      <c r="V20" s="4">
        <v>0</v>
      </c>
      <c r="W20" s="4">
        <v>0</v>
      </c>
      <c r="X20" s="4">
        <v>1</v>
      </c>
      <c r="Y20" s="4">
        <v>435.06</v>
      </c>
      <c r="Z20" s="4">
        <v>435.06</v>
      </c>
      <c r="AA20" s="4" t="s">
        <v>423</v>
      </c>
      <c r="AB20" s="4" t="s">
        <v>31</v>
      </c>
      <c r="AC20" s="4">
        <v>12.503826</v>
      </c>
      <c r="AD20" s="4" t="s">
        <v>31</v>
      </c>
      <c r="AE20" s="5">
        <v>45119.999490740738</v>
      </c>
      <c r="AF20" s="4" t="s">
        <v>31</v>
      </c>
      <c r="AG20" s="4" t="b">
        <v>0</v>
      </c>
      <c r="AH20" s="4" t="s">
        <v>31</v>
      </c>
      <c r="AI20" s="4" t="s">
        <v>31</v>
      </c>
      <c r="AJ20" s="4" t="s">
        <v>385</v>
      </c>
      <c r="AK20" s="4" t="s">
        <v>385</v>
      </c>
      <c r="AL20" s="4" t="s">
        <v>31</v>
      </c>
      <c r="AM20" s="4" t="s">
        <v>386</v>
      </c>
      <c r="AN20" s="4" t="s">
        <v>381</v>
      </c>
      <c r="AO20" s="4">
        <v>0</v>
      </c>
      <c r="AP20" s="4">
        <v>0</v>
      </c>
      <c r="AQ20" s="4">
        <v>0</v>
      </c>
    </row>
    <row r="21" spans="1:43" ht="14.4" x14ac:dyDescent="0.3">
      <c r="A21" s="5">
        <v>45130.999490740738</v>
      </c>
      <c r="B21" s="4" t="s">
        <v>35</v>
      </c>
      <c r="C21" s="4" t="s">
        <v>39</v>
      </c>
      <c r="D21" s="4" t="s">
        <v>380</v>
      </c>
      <c r="E21" s="4" t="s">
        <v>265</v>
      </c>
      <c r="F21" s="4" t="s">
        <v>266</v>
      </c>
      <c r="G21" s="4" t="s">
        <v>278</v>
      </c>
      <c r="H21" s="4">
        <v>1156.05</v>
      </c>
      <c r="I21" s="4">
        <v>1156.05</v>
      </c>
      <c r="J21" s="4">
        <v>0</v>
      </c>
      <c r="K21" s="4" t="s">
        <v>277</v>
      </c>
      <c r="L21" s="4" t="s">
        <v>31</v>
      </c>
      <c r="M21" s="4" t="s">
        <v>34</v>
      </c>
      <c r="N21" s="4" t="s">
        <v>381</v>
      </c>
      <c r="O21" s="4" t="s">
        <v>424</v>
      </c>
      <c r="P21" s="4" t="s">
        <v>425</v>
      </c>
      <c r="Q21" s="4" t="s">
        <v>33</v>
      </c>
      <c r="R21" s="4" t="s">
        <v>266</v>
      </c>
      <c r="S21" s="4" t="s">
        <v>265</v>
      </c>
      <c r="T21" s="4">
        <v>1156.05</v>
      </c>
      <c r="U21" s="4">
        <v>0</v>
      </c>
      <c r="V21" s="4">
        <v>0</v>
      </c>
      <c r="W21" s="4">
        <v>0</v>
      </c>
      <c r="X21" s="4">
        <v>1</v>
      </c>
      <c r="Y21" s="4">
        <v>1156.05</v>
      </c>
      <c r="Z21" s="4">
        <v>1156.05</v>
      </c>
      <c r="AA21" s="4" t="s">
        <v>426</v>
      </c>
      <c r="AB21" s="4" t="s">
        <v>31</v>
      </c>
      <c r="AC21" s="4">
        <v>28.935301800000001</v>
      </c>
      <c r="AD21" s="4" t="s">
        <v>31</v>
      </c>
      <c r="AE21" s="5">
        <v>45124.999490740738</v>
      </c>
      <c r="AF21" s="4" t="s">
        <v>31</v>
      </c>
      <c r="AG21" s="4" t="b">
        <v>0</v>
      </c>
      <c r="AH21" s="4" t="s">
        <v>31</v>
      </c>
      <c r="AI21" s="4" t="s">
        <v>31</v>
      </c>
      <c r="AJ21" s="4" t="s">
        <v>385</v>
      </c>
      <c r="AK21" s="4" t="s">
        <v>385</v>
      </c>
      <c r="AL21" s="4" t="s">
        <v>31</v>
      </c>
      <c r="AM21" s="4" t="s">
        <v>386</v>
      </c>
      <c r="AN21" s="4" t="s">
        <v>381</v>
      </c>
      <c r="AO21" s="4">
        <v>0</v>
      </c>
      <c r="AP21" s="4">
        <v>0</v>
      </c>
      <c r="AQ21" s="4">
        <v>0</v>
      </c>
    </row>
    <row r="22" spans="1:43" ht="14.4" x14ac:dyDescent="0.3">
      <c r="A22" s="5">
        <v>45130.999490740738</v>
      </c>
      <c r="B22" s="4" t="s">
        <v>35</v>
      </c>
      <c r="C22" s="4" t="s">
        <v>39</v>
      </c>
      <c r="D22" s="4" t="s">
        <v>380</v>
      </c>
      <c r="E22" s="4" t="s">
        <v>265</v>
      </c>
      <c r="F22" s="4" t="s">
        <v>266</v>
      </c>
      <c r="G22" s="4" t="s">
        <v>276</v>
      </c>
      <c r="H22" s="4">
        <v>0.27</v>
      </c>
      <c r="I22" s="4">
        <v>0.27</v>
      </c>
      <c r="J22" s="4">
        <v>0</v>
      </c>
      <c r="K22" s="4" t="s">
        <v>275</v>
      </c>
      <c r="L22" s="4" t="s">
        <v>31</v>
      </c>
      <c r="M22" s="4" t="s">
        <v>34</v>
      </c>
      <c r="N22" s="4" t="s">
        <v>381</v>
      </c>
      <c r="O22" s="4" t="s">
        <v>424</v>
      </c>
      <c r="P22" s="4" t="s">
        <v>425</v>
      </c>
      <c r="Q22" s="4" t="s">
        <v>33</v>
      </c>
      <c r="R22" s="4" t="s">
        <v>266</v>
      </c>
      <c r="S22" s="4" t="s">
        <v>265</v>
      </c>
      <c r="T22" s="4">
        <v>0.27</v>
      </c>
      <c r="U22" s="4">
        <v>0</v>
      </c>
      <c r="V22" s="4">
        <v>0</v>
      </c>
      <c r="W22" s="4">
        <v>0</v>
      </c>
      <c r="X22" s="4">
        <v>1</v>
      </c>
      <c r="Y22" s="4">
        <v>0.27</v>
      </c>
      <c r="Z22" s="4">
        <v>0.27</v>
      </c>
      <c r="AA22" s="4" t="s">
        <v>427</v>
      </c>
      <c r="AB22" s="4" t="s">
        <v>31</v>
      </c>
      <c r="AC22" s="4">
        <v>1.226</v>
      </c>
      <c r="AD22" s="4" t="s">
        <v>31</v>
      </c>
      <c r="AE22" s="5">
        <v>45127.999490740738</v>
      </c>
      <c r="AF22" s="4" t="s">
        <v>31</v>
      </c>
      <c r="AG22" s="4" t="b">
        <v>0</v>
      </c>
      <c r="AH22" s="4" t="s">
        <v>31</v>
      </c>
      <c r="AI22" s="4" t="s">
        <v>31</v>
      </c>
      <c r="AJ22" s="4" t="s">
        <v>385</v>
      </c>
      <c r="AK22" s="4" t="s">
        <v>385</v>
      </c>
      <c r="AL22" s="4" t="s">
        <v>31</v>
      </c>
      <c r="AM22" s="4" t="s">
        <v>386</v>
      </c>
      <c r="AN22" s="4" t="s">
        <v>381</v>
      </c>
      <c r="AO22" s="4">
        <v>0</v>
      </c>
      <c r="AP22" s="4">
        <v>0</v>
      </c>
      <c r="AQ22" s="4">
        <v>0</v>
      </c>
    </row>
    <row r="23" spans="1:43" ht="14.4" x14ac:dyDescent="0.3">
      <c r="A23" s="5">
        <v>45130.999490740738</v>
      </c>
      <c r="B23" s="4" t="s">
        <v>35</v>
      </c>
      <c r="C23" s="4" t="s">
        <v>39</v>
      </c>
      <c r="D23" s="4" t="s">
        <v>380</v>
      </c>
      <c r="E23" s="4" t="s">
        <v>265</v>
      </c>
      <c r="F23" s="4" t="s">
        <v>266</v>
      </c>
      <c r="G23" s="4" t="s">
        <v>274</v>
      </c>
      <c r="H23" s="4">
        <v>0.39</v>
      </c>
      <c r="I23" s="4">
        <v>0.39</v>
      </c>
      <c r="J23" s="4">
        <v>0</v>
      </c>
      <c r="K23" s="4" t="s">
        <v>273</v>
      </c>
      <c r="L23" s="4" t="s">
        <v>31</v>
      </c>
      <c r="M23" s="4" t="s">
        <v>34</v>
      </c>
      <c r="N23" s="4" t="s">
        <v>381</v>
      </c>
      <c r="O23" s="4" t="s">
        <v>424</v>
      </c>
      <c r="P23" s="4" t="s">
        <v>425</v>
      </c>
      <c r="Q23" s="4" t="s">
        <v>33</v>
      </c>
      <c r="R23" s="4" t="s">
        <v>266</v>
      </c>
      <c r="S23" s="4" t="s">
        <v>265</v>
      </c>
      <c r="T23" s="4">
        <v>0.39</v>
      </c>
      <c r="U23" s="4">
        <v>0</v>
      </c>
      <c r="V23" s="4">
        <v>0</v>
      </c>
      <c r="W23" s="4">
        <v>0</v>
      </c>
      <c r="X23" s="4">
        <v>1</v>
      </c>
      <c r="Y23" s="4">
        <v>0.39</v>
      </c>
      <c r="Z23" s="4">
        <v>0.39</v>
      </c>
      <c r="AA23" s="4" t="s">
        <v>428</v>
      </c>
      <c r="AB23" s="4" t="s">
        <v>31</v>
      </c>
      <c r="AC23" s="4">
        <v>3.637</v>
      </c>
      <c r="AD23" s="4" t="s">
        <v>31</v>
      </c>
      <c r="AE23" s="5">
        <v>45127.999490740738</v>
      </c>
      <c r="AF23" s="4" t="s">
        <v>31</v>
      </c>
      <c r="AG23" s="4" t="b">
        <v>0</v>
      </c>
      <c r="AH23" s="4" t="s">
        <v>31</v>
      </c>
      <c r="AI23" s="4" t="s">
        <v>31</v>
      </c>
      <c r="AJ23" s="4" t="s">
        <v>385</v>
      </c>
      <c r="AK23" s="4" t="s">
        <v>385</v>
      </c>
      <c r="AL23" s="4" t="s">
        <v>31</v>
      </c>
      <c r="AM23" s="4" t="s">
        <v>386</v>
      </c>
      <c r="AN23" s="4" t="s">
        <v>381</v>
      </c>
      <c r="AO23" s="4">
        <v>0</v>
      </c>
      <c r="AP23" s="4">
        <v>0</v>
      </c>
      <c r="AQ23" s="4">
        <v>0</v>
      </c>
    </row>
    <row r="24" spans="1:43" ht="14.4" x14ac:dyDescent="0.3">
      <c r="A24" s="5">
        <v>45130.999490740738</v>
      </c>
      <c r="B24" s="4" t="s">
        <v>35</v>
      </c>
      <c r="C24" s="4" t="s">
        <v>39</v>
      </c>
      <c r="D24" s="4" t="s">
        <v>380</v>
      </c>
      <c r="E24" s="4" t="s">
        <v>265</v>
      </c>
      <c r="F24" s="4" t="s">
        <v>266</v>
      </c>
      <c r="G24" s="4" t="s">
        <v>272</v>
      </c>
      <c r="H24" s="4">
        <v>0.36</v>
      </c>
      <c r="I24" s="4">
        <v>0.36</v>
      </c>
      <c r="J24" s="4">
        <v>0</v>
      </c>
      <c r="K24" s="4" t="s">
        <v>271</v>
      </c>
      <c r="L24" s="4" t="s">
        <v>31</v>
      </c>
      <c r="M24" s="4" t="s">
        <v>34</v>
      </c>
      <c r="N24" s="4" t="s">
        <v>381</v>
      </c>
      <c r="O24" s="4" t="s">
        <v>424</v>
      </c>
      <c r="P24" s="4" t="s">
        <v>425</v>
      </c>
      <c r="Q24" s="4" t="s">
        <v>33</v>
      </c>
      <c r="R24" s="4" t="s">
        <v>266</v>
      </c>
      <c r="S24" s="4" t="s">
        <v>265</v>
      </c>
      <c r="T24" s="4">
        <v>0.36</v>
      </c>
      <c r="U24" s="4">
        <v>0</v>
      </c>
      <c r="V24" s="4">
        <v>0</v>
      </c>
      <c r="W24" s="4">
        <v>0</v>
      </c>
      <c r="X24" s="4">
        <v>1</v>
      </c>
      <c r="Y24" s="4">
        <v>0.36</v>
      </c>
      <c r="Z24" s="4">
        <v>0.36</v>
      </c>
      <c r="AA24" s="4" t="s">
        <v>429</v>
      </c>
      <c r="AB24" s="4" t="s">
        <v>31</v>
      </c>
      <c r="AC24" s="4">
        <v>3.6339999999999999</v>
      </c>
      <c r="AD24" s="4" t="s">
        <v>31</v>
      </c>
      <c r="AE24" s="5">
        <v>45127.999490740738</v>
      </c>
      <c r="AF24" s="4" t="s">
        <v>31</v>
      </c>
      <c r="AG24" s="4" t="b">
        <v>0</v>
      </c>
      <c r="AH24" s="4" t="s">
        <v>31</v>
      </c>
      <c r="AI24" s="4" t="s">
        <v>31</v>
      </c>
      <c r="AJ24" s="4" t="s">
        <v>385</v>
      </c>
      <c r="AK24" s="4" t="s">
        <v>385</v>
      </c>
      <c r="AL24" s="4" t="s">
        <v>31</v>
      </c>
      <c r="AM24" s="4" t="s">
        <v>386</v>
      </c>
      <c r="AN24" s="4" t="s">
        <v>381</v>
      </c>
      <c r="AO24" s="4">
        <v>0</v>
      </c>
      <c r="AP24" s="4">
        <v>0</v>
      </c>
      <c r="AQ24" s="4">
        <v>0</v>
      </c>
    </row>
    <row r="25" spans="1:43" ht="14.4" x14ac:dyDescent="0.3">
      <c r="A25" s="5">
        <v>45130.999490740738</v>
      </c>
      <c r="B25" s="4" t="s">
        <v>35</v>
      </c>
      <c r="C25" s="4" t="s">
        <v>39</v>
      </c>
      <c r="D25" s="4" t="s">
        <v>380</v>
      </c>
      <c r="E25" s="4" t="s">
        <v>265</v>
      </c>
      <c r="F25" s="4" t="s">
        <v>266</v>
      </c>
      <c r="G25" s="4" t="s">
        <v>270</v>
      </c>
      <c r="H25" s="4">
        <v>1625.4</v>
      </c>
      <c r="I25" s="4">
        <v>1625.4</v>
      </c>
      <c r="J25" s="4">
        <v>0</v>
      </c>
      <c r="K25" s="4" t="s">
        <v>269</v>
      </c>
      <c r="L25" s="4" t="s">
        <v>31</v>
      </c>
      <c r="M25" s="4" t="s">
        <v>34</v>
      </c>
      <c r="N25" s="4" t="s">
        <v>381</v>
      </c>
      <c r="O25" s="4" t="s">
        <v>424</v>
      </c>
      <c r="P25" s="4" t="s">
        <v>425</v>
      </c>
      <c r="Q25" s="4" t="s">
        <v>33</v>
      </c>
      <c r="R25" s="4" t="s">
        <v>266</v>
      </c>
      <c r="S25" s="4" t="s">
        <v>265</v>
      </c>
      <c r="T25" s="4">
        <v>1625.4</v>
      </c>
      <c r="U25" s="4">
        <v>0</v>
      </c>
      <c r="V25" s="4">
        <v>0</v>
      </c>
      <c r="W25" s="4">
        <v>0</v>
      </c>
      <c r="X25" s="4">
        <v>1</v>
      </c>
      <c r="Y25" s="4">
        <v>1625.4</v>
      </c>
      <c r="Z25" s="4">
        <v>1625.4</v>
      </c>
      <c r="AA25" s="4" t="s">
        <v>430</v>
      </c>
      <c r="AB25" s="4" t="s">
        <v>31</v>
      </c>
      <c r="AC25" s="4">
        <v>42.363159000000003</v>
      </c>
      <c r="AD25" s="4" t="s">
        <v>31</v>
      </c>
      <c r="AE25" s="5">
        <v>45124.999490740738</v>
      </c>
      <c r="AF25" s="4" t="s">
        <v>31</v>
      </c>
      <c r="AG25" s="4" t="b">
        <v>0</v>
      </c>
      <c r="AH25" s="4" t="s">
        <v>31</v>
      </c>
      <c r="AI25" s="4" t="s">
        <v>31</v>
      </c>
      <c r="AJ25" s="4" t="s">
        <v>385</v>
      </c>
      <c r="AK25" s="4" t="s">
        <v>385</v>
      </c>
      <c r="AL25" s="4" t="s">
        <v>31</v>
      </c>
      <c r="AM25" s="4" t="s">
        <v>386</v>
      </c>
      <c r="AN25" s="4" t="s">
        <v>381</v>
      </c>
      <c r="AO25" s="4">
        <v>0</v>
      </c>
      <c r="AP25" s="4">
        <v>0</v>
      </c>
      <c r="AQ25" s="4">
        <v>0</v>
      </c>
    </row>
    <row r="26" spans="1:43" ht="14.4" x14ac:dyDescent="0.3">
      <c r="A26" s="5">
        <v>45130.999490740738</v>
      </c>
      <c r="B26" s="4" t="s">
        <v>35</v>
      </c>
      <c r="C26" s="4" t="s">
        <v>39</v>
      </c>
      <c r="D26" s="4" t="s">
        <v>380</v>
      </c>
      <c r="E26" s="4" t="s">
        <v>265</v>
      </c>
      <c r="F26" s="4" t="s">
        <v>266</v>
      </c>
      <c r="G26" s="4" t="s">
        <v>268</v>
      </c>
      <c r="H26" s="4">
        <v>1319.86</v>
      </c>
      <c r="I26" s="4">
        <v>1319.86</v>
      </c>
      <c r="J26" s="4">
        <v>0</v>
      </c>
      <c r="K26" s="4" t="s">
        <v>267</v>
      </c>
      <c r="L26" s="4" t="s">
        <v>31</v>
      </c>
      <c r="M26" s="4" t="s">
        <v>34</v>
      </c>
      <c r="N26" s="4" t="s">
        <v>381</v>
      </c>
      <c r="O26" s="4" t="s">
        <v>424</v>
      </c>
      <c r="P26" s="4" t="s">
        <v>425</v>
      </c>
      <c r="Q26" s="4" t="s">
        <v>33</v>
      </c>
      <c r="R26" s="4" t="s">
        <v>266</v>
      </c>
      <c r="S26" s="4" t="s">
        <v>265</v>
      </c>
      <c r="T26" s="4">
        <v>1319.86</v>
      </c>
      <c r="U26" s="4">
        <v>0</v>
      </c>
      <c r="V26" s="4">
        <v>0</v>
      </c>
      <c r="W26" s="4">
        <v>0</v>
      </c>
      <c r="X26" s="4">
        <v>1</v>
      </c>
      <c r="Y26" s="4">
        <v>1319.86</v>
      </c>
      <c r="Z26" s="4">
        <v>1319.86</v>
      </c>
      <c r="AA26" s="4" t="s">
        <v>431</v>
      </c>
      <c r="AB26" s="4" t="s">
        <v>31</v>
      </c>
      <c r="AC26" s="4">
        <v>27.306797100000001</v>
      </c>
      <c r="AD26" s="4" t="s">
        <v>31</v>
      </c>
      <c r="AE26" s="5">
        <v>45124.999490740738</v>
      </c>
      <c r="AF26" s="4" t="s">
        <v>31</v>
      </c>
      <c r="AG26" s="4" t="b">
        <v>0</v>
      </c>
      <c r="AH26" s="4" t="s">
        <v>31</v>
      </c>
      <c r="AI26" s="4" t="s">
        <v>31</v>
      </c>
      <c r="AJ26" s="4" t="s">
        <v>385</v>
      </c>
      <c r="AK26" s="4" t="s">
        <v>385</v>
      </c>
      <c r="AL26" s="4" t="s">
        <v>31</v>
      </c>
      <c r="AM26" s="4" t="s">
        <v>386</v>
      </c>
      <c r="AN26" s="4" t="s">
        <v>381</v>
      </c>
      <c r="AO26" s="4">
        <v>0</v>
      </c>
      <c r="AP26" s="4">
        <v>0</v>
      </c>
      <c r="AQ26" s="4">
        <v>0</v>
      </c>
    </row>
    <row r="27" spans="1:43" ht="14.4" x14ac:dyDescent="0.3">
      <c r="A27" s="5">
        <v>45132.999490740738</v>
      </c>
      <c r="B27" s="4" t="s">
        <v>35</v>
      </c>
      <c r="C27" s="4" t="s">
        <v>39</v>
      </c>
      <c r="D27" s="4" t="s">
        <v>432</v>
      </c>
      <c r="E27" s="4" t="s">
        <v>230</v>
      </c>
      <c r="F27" s="4" t="s">
        <v>231</v>
      </c>
      <c r="G27" s="4" t="s">
        <v>282</v>
      </c>
      <c r="H27" s="4">
        <v>287.19</v>
      </c>
      <c r="I27" s="4">
        <v>0</v>
      </c>
      <c r="J27" s="4">
        <v>287.19</v>
      </c>
      <c r="K27" s="4" t="s">
        <v>281</v>
      </c>
      <c r="L27" s="4" t="s">
        <v>31</v>
      </c>
      <c r="M27" s="4" t="s">
        <v>34</v>
      </c>
      <c r="N27" s="4" t="s">
        <v>381</v>
      </c>
      <c r="O27" s="4" t="s">
        <v>433</v>
      </c>
      <c r="P27" s="4" t="s">
        <v>434</v>
      </c>
      <c r="Q27" s="4" t="s">
        <v>33</v>
      </c>
      <c r="R27" s="4" t="s">
        <v>231</v>
      </c>
      <c r="S27" s="4" t="s">
        <v>230</v>
      </c>
      <c r="T27" s="4">
        <v>287.19</v>
      </c>
      <c r="U27" s="4">
        <v>0</v>
      </c>
      <c r="V27" s="4">
        <v>0</v>
      </c>
      <c r="W27" s="4">
        <v>0</v>
      </c>
      <c r="X27" s="4">
        <v>1</v>
      </c>
      <c r="Y27" s="4">
        <v>287.19</v>
      </c>
      <c r="Z27" s="4">
        <v>287.19</v>
      </c>
      <c r="AA27" s="4" t="s">
        <v>435</v>
      </c>
      <c r="AB27" s="4" t="s">
        <v>31</v>
      </c>
      <c r="AC27" s="4">
        <v>3.5819999999999999</v>
      </c>
      <c r="AD27" s="4" t="s">
        <v>31</v>
      </c>
      <c r="AE27" s="5">
        <v>45130.999490740738</v>
      </c>
      <c r="AF27" s="4" t="s">
        <v>31</v>
      </c>
      <c r="AG27" s="4" t="b">
        <v>0</v>
      </c>
      <c r="AH27" s="4" t="s">
        <v>31</v>
      </c>
      <c r="AI27" s="4" t="s">
        <v>31</v>
      </c>
      <c r="AJ27" s="4" t="s">
        <v>385</v>
      </c>
      <c r="AK27" s="4" t="s">
        <v>385</v>
      </c>
      <c r="AL27" s="4" t="s">
        <v>31</v>
      </c>
      <c r="AM27" s="4" t="s">
        <v>386</v>
      </c>
      <c r="AN27" s="4" t="s">
        <v>381</v>
      </c>
      <c r="AO27" s="4">
        <v>0</v>
      </c>
      <c r="AP27" s="4">
        <v>0</v>
      </c>
      <c r="AQ27" s="4">
        <v>0</v>
      </c>
    </row>
    <row r="28" spans="1:43" ht="14.4" x14ac:dyDescent="0.3">
      <c r="A28" s="5">
        <v>45141.999490740738</v>
      </c>
      <c r="B28" s="4" t="s">
        <v>35</v>
      </c>
      <c r="C28" s="4" t="s">
        <v>39</v>
      </c>
      <c r="D28" s="4" t="s">
        <v>380</v>
      </c>
      <c r="E28" s="4" t="s">
        <v>292</v>
      </c>
      <c r="F28" s="4" t="s">
        <v>293</v>
      </c>
      <c r="G28" s="4" t="s">
        <v>295</v>
      </c>
      <c r="H28" s="4">
        <v>2089.16</v>
      </c>
      <c r="I28" s="4">
        <v>0</v>
      </c>
      <c r="J28" s="4">
        <v>2089.16</v>
      </c>
      <c r="K28" s="4" t="s">
        <v>294</v>
      </c>
      <c r="L28" s="4" t="s">
        <v>31</v>
      </c>
      <c r="M28" s="4" t="s">
        <v>34</v>
      </c>
      <c r="N28" s="4" t="s">
        <v>381</v>
      </c>
      <c r="O28" s="4" t="s">
        <v>418</v>
      </c>
      <c r="P28" s="4" t="s">
        <v>436</v>
      </c>
      <c r="Q28" s="4" t="s">
        <v>33</v>
      </c>
      <c r="R28" s="4" t="s">
        <v>293</v>
      </c>
      <c r="S28" s="4" t="s">
        <v>292</v>
      </c>
      <c r="T28" s="4">
        <v>2089.16</v>
      </c>
      <c r="U28" s="4">
        <v>0</v>
      </c>
      <c r="V28" s="4">
        <v>0</v>
      </c>
      <c r="W28" s="4">
        <v>0</v>
      </c>
      <c r="X28" s="4">
        <v>1</v>
      </c>
      <c r="Y28" s="4">
        <v>2089.16</v>
      </c>
      <c r="Z28" s="4">
        <v>2089.16</v>
      </c>
      <c r="AA28" s="4" t="s">
        <v>437</v>
      </c>
      <c r="AB28" s="4" t="s">
        <v>31</v>
      </c>
      <c r="AC28" s="4">
        <v>265.1999472</v>
      </c>
      <c r="AD28" s="4" t="s">
        <v>31</v>
      </c>
      <c r="AE28" s="5">
        <v>45125.999490740738</v>
      </c>
      <c r="AF28" s="4" t="s">
        <v>31</v>
      </c>
      <c r="AG28" s="4" t="b">
        <v>0</v>
      </c>
      <c r="AH28" s="4" t="s">
        <v>31</v>
      </c>
      <c r="AI28" s="4" t="s">
        <v>31</v>
      </c>
      <c r="AJ28" s="4" t="s">
        <v>385</v>
      </c>
      <c r="AK28" s="4" t="s">
        <v>385</v>
      </c>
      <c r="AL28" s="4" t="s">
        <v>31</v>
      </c>
      <c r="AM28" s="4" t="s">
        <v>386</v>
      </c>
      <c r="AN28" s="4" t="s">
        <v>381</v>
      </c>
      <c r="AO28" s="4">
        <v>0</v>
      </c>
      <c r="AP28" s="4">
        <v>0</v>
      </c>
      <c r="AQ28" s="4">
        <v>0</v>
      </c>
    </row>
    <row r="29" spans="1:43" ht="14.4" x14ac:dyDescent="0.3">
      <c r="A29" s="5">
        <v>45151.999490740738</v>
      </c>
      <c r="B29" s="4" t="s">
        <v>35</v>
      </c>
      <c r="C29" s="4" t="s">
        <v>39</v>
      </c>
      <c r="D29" s="4" t="s">
        <v>380</v>
      </c>
      <c r="E29" s="4" t="s">
        <v>265</v>
      </c>
      <c r="F29" s="4" t="s">
        <v>266</v>
      </c>
      <c r="G29" s="4" t="s">
        <v>307</v>
      </c>
      <c r="H29" s="4">
        <v>218.54</v>
      </c>
      <c r="I29" s="4">
        <v>218.54</v>
      </c>
      <c r="J29" s="4">
        <v>0</v>
      </c>
      <c r="K29" s="4" t="s">
        <v>306</v>
      </c>
      <c r="L29" s="4" t="s">
        <v>31</v>
      </c>
      <c r="M29" s="4" t="s">
        <v>34</v>
      </c>
      <c r="N29" s="4" t="s">
        <v>381</v>
      </c>
      <c r="O29" s="4" t="s">
        <v>424</v>
      </c>
      <c r="P29" s="4" t="s">
        <v>425</v>
      </c>
      <c r="Q29" s="4" t="s">
        <v>33</v>
      </c>
      <c r="R29" s="4" t="s">
        <v>266</v>
      </c>
      <c r="S29" s="4" t="s">
        <v>265</v>
      </c>
      <c r="T29" s="4">
        <v>218.54</v>
      </c>
      <c r="U29" s="4">
        <v>0</v>
      </c>
      <c r="V29" s="4">
        <v>0</v>
      </c>
      <c r="W29" s="4">
        <v>0</v>
      </c>
      <c r="X29" s="4">
        <v>1</v>
      </c>
      <c r="Y29" s="4">
        <v>218.54</v>
      </c>
      <c r="Z29" s="4">
        <v>218.54</v>
      </c>
      <c r="AA29" s="4" t="s">
        <v>438</v>
      </c>
      <c r="AB29" s="4" t="s">
        <v>31</v>
      </c>
      <c r="AC29" s="4">
        <v>14.7099984</v>
      </c>
      <c r="AD29" s="4" t="s">
        <v>438</v>
      </c>
      <c r="AE29" s="5">
        <v>45148.999490740738</v>
      </c>
      <c r="AF29" s="4" t="s">
        <v>31</v>
      </c>
      <c r="AG29" s="4" t="b">
        <v>0</v>
      </c>
      <c r="AH29" s="4" t="s">
        <v>31</v>
      </c>
      <c r="AI29" s="4" t="s">
        <v>31</v>
      </c>
      <c r="AJ29" s="4" t="s">
        <v>385</v>
      </c>
      <c r="AK29" s="4" t="s">
        <v>385</v>
      </c>
      <c r="AL29" s="4" t="s">
        <v>31</v>
      </c>
      <c r="AM29" s="4" t="s">
        <v>386</v>
      </c>
      <c r="AN29" s="4" t="s">
        <v>381</v>
      </c>
      <c r="AO29" s="4">
        <v>0</v>
      </c>
      <c r="AP29" s="4">
        <v>0</v>
      </c>
      <c r="AQ29" s="4">
        <v>0</v>
      </c>
    </row>
    <row r="30" spans="1:43" ht="14.4" x14ac:dyDescent="0.3">
      <c r="A30" s="5">
        <v>45158.999490740738</v>
      </c>
      <c r="B30" s="4" t="s">
        <v>35</v>
      </c>
      <c r="C30" s="4" t="s">
        <v>39</v>
      </c>
      <c r="D30" s="4" t="s">
        <v>387</v>
      </c>
      <c r="E30" s="4" t="s">
        <v>96</v>
      </c>
      <c r="F30" s="4" t="s">
        <v>97</v>
      </c>
      <c r="G30" s="4" t="s">
        <v>329</v>
      </c>
      <c r="H30" s="4">
        <v>-21.06</v>
      </c>
      <c r="I30" s="4">
        <v>-21.06</v>
      </c>
      <c r="J30" s="4">
        <v>0</v>
      </c>
      <c r="K30" s="4" t="s">
        <v>328</v>
      </c>
      <c r="L30" s="4" t="s">
        <v>31</v>
      </c>
      <c r="M30" s="4" t="s">
        <v>34</v>
      </c>
      <c r="N30" s="4" t="s">
        <v>381</v>
      </c>
      <c r="O30" s="4" t="s">
        <v>387</v>
      </c>
      <c r="P30" s="4" t="s">
        <v>398</v>
      </c>
      <c r="Q30" s="4" t="s">
        <v>44</v>
      </c>
      <c r="R30" s="4" t="s">
        <v>97</v>
      </c>
      <c r="S30" s="4" t="s">
        <v>96</v>
      </c>
      <c r="T30" s="4">
        <v>-21.06</v>
      </c>
      <c r="U30" s="4">
        <v>0</v>
      </c>
      <c r="V30" s="4">
        <v>0</v>
      </c>
      <c r="W30" s="4">
        <v>0</v>
      </c>
      <c r="X30" s="4">
        <v>1</v>
      </c>
      <c r="Y30" s="4">
        <v>-21.06</v>
      </c>
      <c r="Z30" s="4">
        <v>-21.06</v>
      </c>
      <c r="AA30" s="4" t="s">
        <v>439</v>
      </c>
      <c r="AB30" s="4" t="s">
        <v>393</v>
      </c>
      <c r="AC30" s="4">
        <v>0.99999959999999999</v>
      </c>
      <c r="AD30" s="4" t="s">
        <v>31</v>
      </c>
      <c r="AE30" s="4" t="s">
        <v>31</v>
      </c>
      <c r="AF30" s="4" t="s">
        <v>31</v>
      </c>
      <c r="AG30" s="4" t="b">
        <v>0</v>
      </c>
      <c r="AH30" s="4" t="s">
        <v>99</v>
      </c>
      <c r="AI30" s="5">
        <v>45009.04115740741</v>
      </c>
      <c r="AJ30" s="4" t="s">
        <v>31</v>
      </c>
      <c r="AK30" s="4" t="s">
        <v>31</v>
      </c>
      <c r="AL30" s="4" t="s">
        <v>31</v>
      </c>
      <c r="AM30" s="4" t="s">
        <v>395</v>
      </c>
      <c r="AN30" s="4" t="s">
        <v>381</v>
      </c>
      <c r="AO30" s="4">
        <v>0</v>
      </c>
      <c r="AP30" s="4">
        <v>0</v>
      </c>
      <c r="AQ30" s="4">
        <v>0</v>
      </c>
    </row>
    <row r="31" spans="1:43" ht="14.4" x14ac:dyDescent="0.3">
      <c r="A31" s="5">
        <v>45158.999490740738</v>
      </c>
      <c r="B31" s="4" t="s">
        <v>35</v>
      </c>
      <c r="C31" s="4" t="s">
        <v>39</v>
      </c>
      <c r="D31" s="4" t="s">
        <v>387</v>
      </c>
      <c r="E31" s="4" t="s">
        <v>52</v>
      </c>
      <c r="F31" s="4" t="s">
        <v>53</v>
      </c>
      <c r="G31" s="4" t="s">
        <v>323</v>
      </c>
      <c r="H31" s="4">
        <v>-9.9</v>
      </c>
      <c r="I31" s="4">
        <v>0</v>
      </c>
      <c r="J31" s="4">
        <v>-9.9</v>
      </c>
      <c r="K31" s="4" t="s">
        <v>322</v>
      </c>
      <c r="L31" s="4" t="s">
        <v>31</v>
      </c>
      <c r="M31" s="4" t="s">
        <v>34</v>
      </c>
      <c r="N31" s="4" t="s">
        <v>381</v>
      </c>
      <c r="O31" s="4" t="s">
        <v>387</v>
      </c>
      <c r="P31" s="4" t="s">
        <v>408</v>
      </c>
      <c r="Q31" s="4" t="s">
        <v>44</v>
      </c>
      <c r="R31" s="4" t="s">
        <v>409</v>
      </c>
      <c r="S31" s="4" t="s">
        <v>52</v>
      </c>
      <c r="T31" s="4">
        <v>-9.9</v>
      </c>
      <c r="U31" s="4">
        <v>0</v>
      </c>
      <c r="V31" s="4">
        <v>0</v>
      </c>
      <c r="W31" s="4">
        <v>0</v>
      </c>
      <c r="X31" s="4">
        <v>1</v>
      </c>
      <c r="Y31" s="4">
        <v>-9.9</v>
      </c>
      <c r="Z31" s="4">
        <v>-9.9</v>
      </c>
      <c r="AA31" s="4" t="s">
        <v>31</v>
      </c>
      <c r="AB31" s="4" t="s">
        <v>393</v>
      </c>
      <c r="AC31" s="4">
        <v>0.297794</v>
      </c>
      <c r="AD31" s="4" t="s">
        <v>31</v>
      </c>
      <c r="AE31" s="4" t="s">
        <v>31</v>
      </c>
      <c r="AF31" s="4" t="s">
        <v>31</v>
      </c>
      <c r="AG31" s="4" t="b">
        <v>0</v>
      </c>
      <c r="AH31" s="4" t="s">
        <v>410</v>
      </c>
      <c r="AI31" s="5">
        <v>44908.04115740741</v>
      </c>
      <c r="AJ31" s="4" t="s">
        <v>31</v>
      </c>
      <c r="AK31" s="4" t="s">
        <v>31</v>
      </c>
      <c r="AL31" s="4" t="s">
        <v>31</v>
      </c>
      <c r="AM31" s="4" t="s">
        <v>395</v>
      </c>
      <c r="AN31" s="4" t="s">
        <v>381</v>
      </c>
      <c r="AO31" s="4">
        <v>0</v>
      </c>
      <c r="AP31" s="4">
        <v>0</v>
      </c>
      <c r="AQ31" s="4">
        <v>0</v>
      </c>
    </row>
    <row r="32" spans="1:43" ht="14.4" x14ac:dyDescent="0.3">
      <c r="A32" s="5">
        <v>44970.04115740741</v>
      </c>
      <c r="B32" s="4" t="s">
        <v>35</v>
      </c>
      <c r="C32" s="4" t="s">
        <v>39</v>
      </c>
      <c r="D32" s="4" t="s">
        <v>387</v>
      </c>
      <c r="E32" s="4" t="s">
        <v>57</v>
      </c>
      <c r="F32" s="4" t="s">
        <v>58</v>
      </c>
      <c r="G32" s="4" t="s">
        <v>82</v>
      </c>
      <c r="H32" s="4">
        <v>-296.45999999999998</v>
      </c>
      <c r="I32" s="4">
        <v>-296.45999999999998</v>
      </c>
      <c r="J32" s="4">
        <v>0</v>
      </c>
      <c r="K32" s="4" t="s">
        <v>81</v>
      </c>
      <c r="L32" s="4" t="s">
        <v>31</v>
      </c>
      <c r="M32" s="4" t="s">
        <v>34</v>
      </c>
      <c r="N32" s="4" t="s">
        <v>381</v>
      </c>
      <c r="O32" s="4" t="s">
        <v>390</v>
      </c>
      <c r="P32" s="4" t="s">
        <v>391</v>
      </c>
      <c r="Q32" s="4" t="s">
        <v>44</v>
      </c>
      <c r="R32" s="4" t="s">
        <v>58</v>
      </c>
      <c r="S32" s="4" t="s">
        <v>57</v>
      </c>
      <c r="T32" s="4">
        <v>-296.45999999999998</v>
      </c>
      <c r="U32" s="4">
        <v>0</v>
      </c>
      <c r="V32" s="4">
        <v>0</v>
      </c>
      <c r="W32" s="4">
        <v>0</v>
      </c>
      <c r="X32" s="4">
        <v>1</v>
      </c>
      <c r="Y32" s="4">
        <v>-296.45999999999998</v>
      </c>
      <c r="Z32" s="4">
        <v>-296.45999999999998</v>
      </c>
      <c r="AA32" s="4" t="s">
        <v>392</v>
      </c>
      <c r="AB32" s="4" t="s">
        <v>393</v>
      </c>
      <c r="AC32" s="4">
        <v>7.7250689000000001</v>
      </c>
      <c r="AD32" s="4" t="s">
        <v>31</v>
      </c>
      <c r="AE32" s="4" t="s">
        <v>31</v>
      </c>
      <c r="AF32" s="4" t="s">
        <v>31</v>
      </c>
      <c r="AG32" s="4" t="b">
        <v>0</v>
      </c>
      <c r="AH32" s="4" t="s">
        <v>440</v>
      </c>
      <c r="AI32" s="5">
        <v>44442.999490740738</v>
      </c>
      <c r="AJ32" s="4" t="s">
        <v>31</v>
      </c>
      <c r="AK32" s="4" t="s">
        <v>31</v>
      </c>
      <c r="AL32" s="4" t="s">
        <v>31</v>
      </c>
      <c r="AM32" s="4" t="s">
        <v>395</v>
      </c>
      <c r="AN32" s="4" t="s">
        <v>381</v>
      </c>
      <c r="AO32" s="4">
        <v>0</v>
      </c>
      <c r="AP32" s="4">
        <v>0</v>
      </c>
      <c r="AQ32" s="4">
        <v>0</v>
      </c>
    </row>
    <row r="33" spans="1:43" ht="14.4" x14ac:dyDescent="0.3">
      <c r="A33" s="5">
        <v>45011.999490740738</v>
      </c>
      <c r="B33" s="4" t="s">
        <v>35</v>
      </c>
      <c r="C33" s="4" t="s">
        <v>39</v>
      </c>
      <c r="D33" s="4" t="s">
        <v>387</v>
      </c>
      <c r="E33" s="4" t="s">
        <v>57</v>
      </c>
      <c r="F33" s="4" t="s">
        <v>58</v>
      </c>
      <c r="G33" s="4" t="s">
        <v>117</v>
      </c>
      <c r="H33" s="4">
        <v>296.45999999999998</v>
      </c>
      <c r="I33" s="4">
        <v>296.45999999999998</v>
      </c>
      <c r="J33" s="4">
        <v>0</v>
      </c>
      <c r="K33" s="4" t="s">
        <v>116</v>
      </c>
      <c r="L33" s="4" t="s">
        <v>31</v>
      </c>
      <c r="M33" s="4" t="s">
        <v>34</v>
      </c>
      <c r="N33" s="4" t="s">
        <v>381</v>
      </c>
      <c r="O33" s="4" t="s">
        <v>390</v>
      </c>
      <c r="P33" s="4" t="s">
        <v>391</v>
      </c>
      <c r="Q33" s="4" t="s">
        <v>44</v>
      </c>
      <c r="R33" s="4" t="s">
        <v>58</v>
      </c>
      <c r="S33" s="4" t="s">
        <v>57</v>
      </c>
      <c r="T33" s="4">
        <v>296.45999999999998</v>
      </c>
      <c r="U33" s="4">
        <v>0</v>
      </c>
      <c r="V33" s="4">
        <v>0</v>
      </c>
      <c r="W33" s="4">
        <v>0</v>
      </c>
      <c r="X33" s="4">
        <v>1</v>
      </c>
      <c r="Y33" s="4">
        <v>296.45999999999998</v>
      </c>
      <c r="Z33" s="4">
        <v>296.45999999999998</v>
      </c>
      <c r="AA33" s="4" t="s">
        <v>441</v>
      </c>
      <c r="AB33" s="4" t="s">
        <v>31</v>
      </c>
      <c r="AC33" s="4">
        <v>9.9999999999999995E-7</v>
      </c>
      <c r="AD33" s="4" t="s">
        <v>31</v>
      </c>
      <c r="AE33" s="4" t="s">
        <v>31</v>
      </c>
      <c r="AF33" s="4" t="s">
        <v>31</v>
      </c>
      <c r="AG33" s="4" t="b">
        <v>0</v>
      </c>
      <c r="AH33" s="4" t="s">
        <v>31</v>
      </c>
      <c r="AI33" s="4" t="s">
        <v>31</v>
      </c>
      <c r="AJ33" s="4" t="s">
        <v>385</v>
      </c>
      <c r="AK33" s="4" t="s">
        <v>385</v>
      </c>
      <c r="AL33" s="4" t="s">
        <v>31</v>
      </c>
      <c r="AM33" s="4" t="s">
        <v>442</v>
      </c>
      <c r="AN33" s="4" t="s">
        <v>381</v>
      </c>
      <c r="AO33" s="4">
        <v>0</v>
      </c>
      <c r="AP33" s="4">
        <v>0</v>
      </c>
      <c r="AQ33" s="4">
        <v>0</v>
      </c>
    </row>
    <row r="34" spans="1:43" ht="14.4" x14ac:dyDescent="0.3">
      <c r="A34" s="5">
        <v>45012.999490740738</v>
      </c>
      <c r="B34" s="4" t="s">
        <v>35</v>
      </c>
      <c r="C34" s="4" t="s">
        <v>39</v>
      </c>
      <c r="D34" s="4" t="s">
        <v>387</v>
      </c>
      <c r="E34" s="4" t="s">
        <v>86</v>
      </c>
      <c r="F34" s="4" t="s">
        <v>87</v>
      </c>
      <c r="G34" s="4" t="s">
        <v>133</v>
      </c>
      <c r="H34" s="4">
        <v>-1.35</v>
      </c>
      <c r="I34" s="4">
        <v>0</v>
      </c>
      <c r="J34" s="4">
        <v>-1.35</v>
      </c>
      <c r="K34" s="4" t="s">
        <v>132</v>
      </c>
      <c r="L34" s="4" t="s">
        <v>31</v>
      </c>
      <c r="M34" s="4" t="s">
        <v>34</v>
      </c>
      <c r="N34" s="4" t="s">
        <v>381</v>
      </c>
      <c r="O34" s="4" t="s">
        <v>387</v>
      </c>
      <c r="P34" s="4" t="s">
        <v>401</v>
      </c>
      <c r="Q34" s="4" t="s">
        <v>33</v>
      </c>
      <c r="R34" s="4" t="s">
        <v>87</v>
      </c>
      <c r="S34" s="4" t="s">
        <v>86</v>
      </c>
      <c r="T34" s="4">
        <v>-1.35</v>
      </c>
      <c r="U34" s="4">
        <v>0</v>
      </c>
      <c r="V34" s="4">
        <v>0</v>
      </c>
      <c r="W34" s="4">
        <v>0</v>
      </c>
      <c r="X34" s="4">
        <v>1</v>
      </c>
      <c r="Y34" s="4">
        <v>-1.35</v>
      </c>
      <c r="Z34" s="4">
        <v>-1.35</v>
      </c>
      <c r="AA34" s="4" t="s">
        <v>402</v>
      </c>
      <c r="AB34" s="4" t="s">
        <v>393</v>
      </c>
      <c r="AC34" s="4">
        <v>7.4999999999999997E-2</v>
      </c>
      <c r="AD34" s="4" t="s">
        <v>31</v>
      </c>
      <c r="AE34" s="4" t="s">
        <v>31</v>
      </c>
      <c r="AF34" s="4" t="s">
        <v>31</v>
      </c>
      <c r="AG34" s="4" t="b">
        <v>0</v>
      </c>
      <c r="AH34" s="4" t="s">
        <v>443</v>
      </c>
      <c r="AI34" s="5">
        <v>44748.999490740738</v>
      </c>
      <c r="AJ34" s="4" t="s">
        <v>31</v>
      </c>
      <c r="AK34" s="4" t="s">
        <v>31</v>
      </c>
      <c r="AL34" s="4" t="s">
        <v>31</v>
      </c>
      <c r="AM34" s="4" t="s">
        <v>395</v>
      </c>
      <c r="AN34" s="4" t="s">
        <v>381</v>
      </c>
      <c r="AO34" s="4">
        <v>0</v>
      </c>
      <c r="AP34" s="4">
        <v>0</v>
      </c>
      <c r="AQ34" s="4">
        <v>0</v>
      </c>
    </row>
    <row r="35" spans="1:43" ht="14.4" x14ac:dyDescent="0.3">
      <c r="A35" s="5">
        <v>45068.999490740738</v>
      </c>
      <c r="B35" s="4" t="s">
        <v>35</v>
      </c>
      <c r="C35" s="4" t="s">
        <v>39</v>
      </c>
      <c r="D35" s="4" t="s">
        <v>387</v>
      </c>
      <c r="E35" s="4" t="s">
        <v>57</v>
      </c>
      <c r="F35" s="4" t="s">
        <v>58</v>
      </c>
      <c r="G35" s="4" t="s">
        <v>210</v>
      </c>
      <c r="H35" s="4">
        <v>-43.92</v>
      </c>
      <c r="I35" s="4">
        <v>0</v>
      </c>
      <c r="J35" s="4">
        <v>-43.92</v>
      </c>
      <c r="K35" s="4" t="s">
        <v>209</v>
      </c>
      <c r="L35" s="4" t="s">
        <v>31</v>
      </c>
      <c r="M35" s="4" t="s">
        <v>34</v>
      </c>
      <c r="N35" s="4" t="s">
        <v>381</v>
      </c>
      <c r="O35" s="4" t="s">
        <v>390</v>
      </c>
      <c r="P35" s="4" t="s">
        <v>391</v>
      </c>
      <c r="Q35" s="4" t="s">
        <v>33</v>
      </c>
      <c r="R35" s="4" t="s">
        <v>58</v>
      </c>
      <c r="S35" s="4" t="s">
        <v>57</v>
      </c>
      <c r="T35" s="4">
        <v>-43.92</v>
      </c>
      <c r="U35" s="4">
        <v>0</v>
      </c>
      <c r="V35" s="4">
        <v>0</v>
      </c>
      <c r="W35" s="4">
        <v>0</v>
      </c>
      <c r="X35" s="4">
        <v>1</v>
      </c>
      <c r="Y35" s="4">
        <v>-43.92</v>
      </c>
      <c r="Z35" s="4">
        <v>-43.92</v>
      </c>
      <c r="AA35" s="4" t="s">
        <v>406</v>
      </c>
      <c r="AB35" s="4" t="s">
        <v>393</v>
      </c>
      <c r="AC35" s="4">
        <v>1.2210744</v>
      </c>
      <c r="AD35" s="4" t="s">
        <v>31</v>
      </c>
      <c r="AE35" s="4" t="s">
        <v>31</v>
      </c>
      <c r="AF35" s="4" t="s">
        <v>31</v>
      </c>
      <c r="AG35" s="4" t="b">
        <v>0</v>
      </c>
      <c r="AH35" s="4" t="s">
        <v>444</v>
      </c>
      <c r="AI35" s="5">
        <v>44034.999490740738</v>
      </c>
      <c r="AJ35" s="4" t="s">
        <v>31</v>
      </c>
      <c r="AK35" s="4" t="s">
        <v>31</v>
      </c>
      <c r="AL35" s="4" t="s">
        <v>31</v>
      </c>
      <c r="AM35" s="4" t="s">
        <v>395</v>
      </c>
      <c r="AN35" s="4" t="s">
        <v>381</v>
      </c>
      <c r="AO35" s="4">
        <v>0</v>
      </c>
      <c r="AP35" s="4">
        <v>0</v>
      </c>
      <c r="AQ35" s="4">
        <v>0</v>
      </c>
    </row>
    <row r="36" spans="1:43" ht="14.4" x14ac:dyDescent="0.3">
      <c r="A36" s="5">
        <v>44964.04115740741</v>
      </c>
      <c r="B36" s="4" t="s">
        <v>35</v>
      </c>
      <c r="C36" s="4" t="s">
        <v>39</v>
      </c>
      <c r="D36" s="4" t="s">
        <v>445</v>
      </c>
      <c r="E36" s="4" t="s">
        <v>40</v>
      </c>
      <c r="F36" s="4" t="s">
        <v>41</v>
      </c>
      <c r="G36" s="4" t="s">
        <v>43</v>
      </c>
      <c r="H36" s="4">
        <v>735.04</v>
      </c>
      <c r="I36" s="4">
        <v>735.04</v>
      </c>
      <c r="J36" s="4">
        <v>0</v>
      </c>
      <c r="K36" s="4" t="s">
        <v>42</v>
      </c>
      <c r="L36" s="4" t="s">
        <v>31</v>
      </c>
      <c r="M36" s="4" t="s">
        <v>34</v>
      </c>
      <c r="N36" s="4" t="s">
        <v>381</v>
      </c>
      <c r="O36" s="4" t="s">
        <v>445</v>
      </c>
      <c r="P36" s="4" t="s">
        <v>446</v>
      </c>
      <c r="Q36" s="4" t="s">
        <v>44</v>
      </c>
      <c r="R36" s="4" t="s">
        <v>41</v>
      </c>
      <c r="S36" s="4" t="s">
        <v>40</v>
      </c>
      <c r="T36" s="4">
        <v>607.47</v>
      </c>
      <c r="U36" s="4">
        <v>127.57</v>
      </c>
      <c r="V36" s="4">
        <v>0</v>
      </c>
      <c r="W36" s="4">
        <v>0</v>
      </c>
      <c r="X36" s="4">
        <v>1</v>
      </c>
      <c r="Y36" s="4">
        <v>607.47</v>
      </c>
      <c r="Z36" s="4">
        <v>735.04</v>
      </c>
      <c r="AA36" s="4" t="s">
        <v>447</v>
      </c>
      <c r="AB36" s="4" t="s">
        <v>31</v>
      </c>
      <c r="AC36" s="4">
        <v>14.648246</v>
      </c>
      <c r="AD36" s="4" t="s">
        <v>31</v>
      </c>
      <c r="AE36" s="5">
        <v>44964.04115740741</v>
      </c>
      <c r="AF36" s="4" t="s">
        <v>31</v>
      </c>
      <c r="AG36" s="4" t="b">
        <v>0</v>
      </c>
      <c r="AH36" s="4" t="s">
        <v>31</v>
      </c>
      <c r="AI36" s="4" t="s">
        <v>31</v>
      </c>
      <c r="AJ36" s="4" t="s">
        <v>385</v>
      </c>
      <c r="AK36" s="4" t="s">
        <v>385</v>
      </c>
      <c r="AL36" s="4" t="s">
        <v>31</v>
      </c>
      <c r="AM36" s="4" t="s">
        <v>386</v>
      </c>
      <c r="AN36" s="4" t="s">
        <v>381</v>
      </c>
      <c r="AO36" s="4">
        <v>607.47400000000005</v>
      </c>
      <c r="AP36" s="4">
        <v>127.57</v>
      </c>
      <c r="AQ36" s="4">
        <v>0</v>
      </c>
    </row>
    <row r="37" spans="1:43" ht="14.4" x14ac:dyDescent="0.3">
      <c r="A37" s="5">
        <v>44965.04115740741</v>
      </c>
      <c r="B37" s="4" t="s">
        <v>35</v>
      </c>
      <c r="C37" s="4" t="s">
        <v>39</v>
      </c>
      <c r="D37" s="4" t="s">
        <v>411</v>
      </c>
      <c r="E37" s="4" t="s">
        <v>46</v>
      </c>
      <c r="F37" s="4" t="s">
        <v>47</v>
      </c>
      <c r="G37" s="4" t="s">
        <v>49</v>
      </c>
      <c r="H37" s="4">
        <v>718.33</v>
      </c>
      <c r="I37" s="4">
        <v>718.33</v>
      </c>
      <c r="J37" s="4">
        <v>0</v>
      </c>
      <c r="K37" s="4" t="s">
        <v>48</v>
      </c>
      <c r="L37" s="4" t="s">
        <v>31</v>
      </c>
      <c r="M37" s="4" t="s">
        <v>34</v>
      </c>
      <c r="N37" s="4" t="s">
        <v>381</v>
      </c>
      <c r="O37" s="4" t="s">
        <v>412</v>
      </c>
      <c r="P37" s="4" t="s">
        <v>413</v>
      </c>
      <c r="Q37" s="4" t="s">
        <v>44</v>
      </c>
      <c r="R37" s="4" t="s">
        <v>47</v>
      </c>
      <c r="S37" s="4" t="s">
        <v>46</v>
      </c>
      <c r="T37" s="4">
        <v>593.66</v>
      </c>
      <c r="U37" s="4">
        <v>124.67</v>
      </c>
      <c r="V37" s="4">
        <v>0</v>
      </c>
      <c r="W37" s="4">
        <v>0</v>
      </c>
      <c r="X37" s="4">
        <v>1</v>
      </c>
      <c r="Y37" s="4">
        <v>593.66</v>
      </c>
      <c r="Z37" s="4">
        <v>718.33</v>
      </c>
      <c r="AA37" s="4" t="s">
        <v>448</v>
      </c>
      <c r="AB37" s="4" t="s">
        <v>448</v>
      </c>
      <c r="AC37" s="4">
        <v>18.035830000000001</v>
      </c>
      <c r="AD37" s="4" t="s">
        <v>31</v>
      </c>
      <c r="AE37" s="5">
        <v>44964.04115740741</v>
      </c>
      <c r="AF37" s="4" t="s">
        <v>31</v>
      </c>
      <c r="AG37" s="4" t="b">
        <v>0</v>
      </c>
      <c r="AH37" s="4" t="s">
        <v>31</v>
      </c>
      <c r="AI37" s="4" t="s">
        <v>31</v>
      </c>
      <c r="AJ37" s="4" t="s">
        <v>385</v>
      </c>
      <c r="AK37" s="4" t="s">
        <v>385</v>
      </c>
      <c r="AL37" s="4" t="s">
        <v>31</v>
      </c>
      <c r="AM37" s="4" t="s">
        <v>386</v>
      </c>
      <c r="AN37" s="4" t="s">
        <v>381</v>
      </c>
      <c r="AO37" s="4">
        <v>593.66</v>
      </c>
      <c r="AP37" s="4">
        <v>124.669</v>
      </c>
      <c r="AQ37" s="4">
        <v>0</v>
      </c>
    </row>
    <row r="38" spans="1:43" ht="14.4" x14ac:dyDescent="0.3">
      <c r="A38" s="5">
        <v>44966.04115740741</v>
      </c>
      <c r="B38" s="4" t="s">
        <v>35</v>
      </c>
      <c r="C38" s="4" t="s">
        <v>39</v>
      </c>
      <c r="D38" s="4" t="s">
        <v>387</v>
      </c>
      <c r="E38" s="4" t="s">
        <v>52</v>
      </c>
      <c r="F38" s="4" t="s">
        <v>53</v>
      </c>
      <c r="G38" s="4" t="s">
        <v>55</v>
      </c>
      <c r="H38" s="4">
        <v>204.81</v>
      </c>
      <c r="I38" s="4">
        <v>204.81</v>
      </c>
      <c r="J38" s="4">
        <v>0</v>
      </c>
      <c r="K38" s="4" t="s">
        <v>54</v>
      </c>
      <c r="L38" s="4" t="s">
        <v>31</v>
      </c>
      <c r="M38" s="4" t="s">
        <v>34</v>
      </c>
      <c r="N38" s="4" t="s">
        <v>381</v>
      </c>
      <c r="O38" s="4" t="s">
        <v>387</v>
      </c>
      <c r="P38" s="4" t="s">
        <v>408</v>
      </c>
      <c r="Q38" s="4" t="s">
        <v>56</v>
      </c>
      <c r="R38" s="4" t="s">
        <v>409</v>
      </c>
      <c r="S38" s="4" t="s">
        <v>52</v>
      </c>
      <c r="T38" s="4">
        <v>162.29</v>
      </c>
      <c r="U38" s="4">
        <v>34.08</v>
      </c>
      <c r="V38" s="4">
        <v>8.44</v>
      </c>
      <c r="W38" s="4">
        <v>0</v>
      </c>
      <c r="X38" s="4">
        <v>1</v>
      </c>
      <c r="Y38" s="4">
        <v>162.29</v>
      </c>
      <c r="Z38" s="4">
        <v>204.81</v>
      </c>
      <c r="AA38" s="4" t="s">
        <v>449</v>
      </c>
      <c r="AB38" s="4" t="s">
        <v>31</v>
      </c>
      <c r="AC38" s="4">
        <v>7.3365400000000003</v>
      </c>
      <c r="AD38" s="4" t="s">
        <v>31</v>
      </c>
      <c r="AE38" s="5">
        <v>44965.04115740741</v>
      </c>
      <c r="AF38" s="4" t="s">
        <v>31</v>
      </c>
      <c r="AG38" s="4" t="b">
        <v>0</v>
      </c>
      <c r="AH38" s="4" t="s">
        <v>31</v>
      </c>
      <c r="AI38" s="4" t="s">
        <v>31</v>
      </c>
      <c r="AJ38" s="4" t="s">
        <v>385</v>
      </c>
      <c r="AK38" s="4" t="s">
        <v>385</v>
      </c>
      <c r="AL38" s="4" t="s">
        <v>31</v>
      </c>
      <c r="AM38" s="4" t="s">
        <v>386</v>
      </c>
      <c r="AN38" s="4" t="s">
        <v>381</v>
      </c>
      <c r="AO38" s="4">
        <v>162.28700000000001</v>
      </c>
      <c r="AP38" s="4">
        <v>34.08</v>
      </c>
      <c r="AQ38" s="4">
        <v>8.4390000000000001</v>
      </c>
    </row>
    <row r="39" spans="1:43" ht="14.4" x14ac:dyDescent="0.3">
      <c r="A39" s="5">
        <v>44966.04115740741</v>
      </c>
      <c r="B39" s="4" t="s">
        <v>35</v>
      </c>
      <c r="C39" s="4" t="s">
        <v>39</v>
      </c>
      <c r="D39" s="4" t="s">
        <v>387</v>
      </c>
      <c r="E39" s="4" t="s">
        <v>57</v>
      </c>
      <c r="F39" s="4" t="s">
        <v>58</v>
      </c>
      <c r="G39" s="4" t="s">
        <v>60</v>
      </c>
      <c r="H39" s="4">
        <v>1282.77</v>
      </c>
      <c r="I39" s="4">
        <v>1282.77</v>
      </c>
      <c r="J39" s="4">
        <v>0</v>
      </c>
      <c r="K39" s="4" t="s">
        <v>59</v>
      </c>
      <c r="L39" s="4" t="s">
        <v>31</v>
      </c>
      <c r="M39" s="4" t="s">
        <v>34</v>
      </c>
      <c r="N39" s="4" t="s">
        <v>381</v>
      </c>
      <c r="O39" s="4" t="s">
        <v>390</v>
      </c>
      <c r="P39" s="4" t="s">
        <v>391</v>
      </c>
      <c r="Q39" s="4" t="s">
        <v>61</v>
      </c>
      <c r="R39" s="4" t="s">
        <v>58</v>
      </c>
      <c r="S39" s="4" t="s">
        <v>57</v>
      </c>
      <c r="T39" s="4">
        <v>1060.1400000000001</v>
      </c>
      <c r="U39" s="4">
        <v>222.63</v>
      </c>
      <c r="V39" s="4">
        <v>0</v>
      </c>
      <c r="W39" s="4">
        <v>0</v>
      </c>
      <c r="X39" s="4">
        <v>1</v>
      </c>
      <c r="Y39" s="4">
        <v>1060.1400000000001</v>
      </c>
      <c r="Z39" s="4">
        <v>1282.77</v>
      </c>
      <c r="AA39" s="4" t="s">
        <v>450</v>
      </c>
      <c r="AB39" s="4" t="s">
        <v>31</v>
      </c>
      <c r="AC39" s="4">
        <v>34.119777999999997</v>
      </c>
      <c r="AD39" s="4" t="s">
        <v>31</v>
      </c>
      <c r="AE39" s="5">
        <v>44965.04115740741</v>
      </c>
      <c r="AF39" s="4" t="s">
        <v>31</v>
      </c>
      <c r="AG39" s="4" t="b">
        <v>0</v>
      </c>
      <c r="AH39" s="4" t="s">
        <v>31</v>
      </c>
      <c r="AI39" s="4" t="s">
        <v>31</v>
      </c>
      <c r="AJ39" s="4" t="s">
        <v>385</v>
      </c>
      <c r="AK39" s="4" t="s">
        <v>385</v>
      </c>
      <c r="AL39" s="4" t="s">
        <v>31</v>
      </c>
      <c r="AM39" s="4" t="s">
        <v>386</v>
      </c>
      <c r="AN39" s="4" t="s">
        <v>381</v>
      </c>
      <c r="AO39" s="4">
        <v>1060.1400000000001</v>
      </c>
      <c r="AP39" s="4">
        <v>222.62899999999999</v>
      </c>
      <c r="AQ39" s="4">
        <v>0</v>
      </c>
    </row>
    <row r="40" spans="1:43" ht="14.4" x14ac:dyDescent="0.3">
      <c r="A40" s="5">
        <v>44967.04115740741</v>
      </c>
      <c r="B40" s="4" t="s">
        <v>35</v>
      </c>
      <c r="C40" s="4" t="s">
        <v>39</v>
      </c>
      <c r="D40" s="4" t="s">
        <v>387</v>
      </c>
      <c r="E40" s="4" t="s">
        <v>57</v>
      </c>
      <c r="F40" s="4" t="s">
        <v>58</v>
      </c>
      <c r="G40" s="4" t="s">
        <v>72</v>
      </c>
      <c r="H40" s="4">
        <v>-5.85</v>
      </c>
      <c r="I40" s="4">
        <v>-5.85</v>
      </c>
      <c r="J40" s="4">
        <v>0</v>
      </c>
      <c r="K40" s="4" t="s">
        <v>71</v>
      </c>
      <c r="L40" s="4" t="s">
        <v>31</v>
      </c>
      <c r="M40" s="4" t="s">
        <v>34</v>
      </c>
      <c r="N40" s="4" t="s">
        <v>381</v>
      </c>
      <c r="O40" s="4" t="s">
        <v>390</v>
      </c>
      <c r="P40" s="4" t="s">
        <v>391</v>
      </c>
      <c r="Q40" s="4" t="s">
        <v>44</v>
      </c>
      <c r="R40" s="4" t="s">
        <v>58</v>
      </c>
      <c r="S40" s="4" t="s">
        <v>57</v>
      </c>
      <c r="T40" s="4">
        <v>-4.84</v>
      </c>
      <c r="U40" s="4">
        <v>-1.01</v>
      </c>
      <c r="V40" s="4">
        <v>0</v>
      </c>
      <c r="W40" s="4">
        <v>0</v>
      </c>
      <c r="X40" s="4">
        <v>1</v>
      </c>
      <c r="Y40" s="4">
        <v>-4.84</v>
      </c>
      <c r="Z40" s="4">
        <v>-5.85</v>
      </c>
      <c r="AA40" s="4" t="s">
        <v>392</v>
      </c>
      <c r="AB40" s="4" t="s">
        <v>393</v>
      </c>
      <c r="AC40" s="4">
        <v>0.18576380000000001</v>
      </c>
      <c r="AD40" s="4" t="s">
        <v>31</v>
      </c>
      <c r="AE40" s="4" t="s">
        <v>31</v>
      </c>
      <c r="AF40" s="4" t="s">
        <v>31</v>
      </c>
      <c r="AG40" s="4" t="b">
        <v>0</v>
      </c>
      <c r="AH40" s="4" t="s">
        <v>60</v>
      </c>
      <c r="AI40" s="5">
        <v>44966.04115740741</v>
      </c>
      <c r="AJ40" s="4" t="s">
        <v>31</v>
      </c>
      <c r="AK40" s="4" t="s">
        <v>31</v>
      </c>
      <c r="AL40" s="4" t="s">
        <v>31</v>
      </c>
      <c r="AM40" s="4" t="s">
        <v>395</v>
      </c>
      <c r="AN40" s="4" t="s">
        <v>381</v>
      </c>
      <c r="AO40" s="4">
        <v>-4.835</v>
      </c>
      <c r="AP40" s="4">
        <v>-1.0149999999999999</v>
      </c>
      <c r="AQ40" s="4">
        <v>0</v>
      </c>
    </row>
    <row r="41" spans="1:43" ht="14.4" x14ac:dyDescent="0.3">
      <c r="A41" s="5">
        <v>44970.04115740741</v>
      </c>
      <c r="B41" s="4" t="s">
        <v>35</v>
      </c>
      <c r="C41" s="4" t="s">
        <v>39</v>
      </c>
      <c r="D41" s="4" t="s">
        <v>387</v>
      </c>
      <c r="E41" s="4" t="s">
        <v>75</v>
      </c>
      <c r="F41" s="4" t="s">
        <v>76</v>
      </c>
      <c r="G41" s="4" t="s">
        <v>78</v>
      </c>
      <c r="H41" s="4">
        <v>457.08</v>
      </c>
      <c r="I41" s="4">
        <v>457.08</v>
      </c>
      <c r="J41" s="4">
        <v>0</v>
      </c>
      <c r="K41" s="4" t="s">
        <v>77</v>
      </c>
      <c r="L41" s="4" t="s">
        <v>31</v>
      </c>
      <c r="M41" s="4" t="s">
        <v>34</v>
      </c>
      <c r="N41" s="4" t="s">
        <v>381</v>
      </c>
      <c r="O41" s="4" t="s">
        <v>387</v>
      </c>
      <c r="P41" s="4" t="s">
        <v>451</v>
      </c>
      <c r="Q41" s="4" t="s">
        <v>44</v>
      </c>
      <c r="R41" s="4" t="s">
        <v>76</v>
      </c>
      <c r="S41" s="4" t="s">
        <v>75</v>
      </c>
      <c r="T41" s="4">
        <v>377.76</v>
      </c>
      <c r="U41" s="4">
        <v>79.33</v>
      </c>
      <c r="V41" s="4">
        <v>0</v>
      </c>
      <c r="W41" s="4">
        <v>0</v>
      </c>
      <c r="X41" s="4">
        <v>1</v>
      </c>
      <c r="Y41" s="4">
        <v>377.76</v>
      </c>
      <c r="Z41" s="4">
        <v>457.08</v>
      </c>
      <c r="AA41" s="4" t="s">
        <v>452</v>
      </c>
      <c r="AB41" s="4" t="s">
        <v>31</v>
      </c>
      <c r="AC41" s="4">
        <v>15.566832</v>
      </c>
      <c r="AD41" s="4" t="s">
        <v>31</v>
      </c>
      <c r="AE41" s="5">
        <v>44966.04115740741</v>
      </c>
      <c r="AF41" s="4" t="s">
        <v>31</v>
      </c>
      <c r="AG41" s="4" t="b">
        <v>0</v>
      </c>
      <c r="AH41" s="4" t="s">
        <v>31</v>
      </c>
      <c r="AI41" s="4" t="s">
        <v>31</v>
      </c>
      <c r="AJ41" s="4" t="s">
        <v>385</v>
      </c>
      <c r="AK41" s="4" t="s">
        <v>385</v>
      </c>
      <c r="AL41" s="4" t="s">
        <v>31</v>
      </c>
      <c r="AM41" s="4" t="s">
        <v>386</v>
      </c>
      <c r="AN41" s="4" t="s">
        <v>381</v>
      </c>
      <c r="AO41" s="4">
        <v>377.755</v>
      </c>
      <c r="AP41" s="4">
        <v>79.328000000000003</v>
      </c>
      <c r="AQ41" s="4">
        <v>0</v>
      </c>
    </row>
    <row r="42" spans="1:43" ht="14.4" x14ac:dyDescent="0.3">
      <c r="A42" s="5">
        <v>45008.04115740741</v>
      </c>
      <c r="B42" s="4" t="s">
        <v>35</v>
      </c>
      <c r="C42" s="4" t="s">
        <v>39</v>
      </c>
      <c r="D42" s="4" t="s">
        <v>411</v>
      </c>
      <c r="E42" s="4" t="s">
        <v>92</v>
      </c>
      <c r="F42" s="4" t="s">
        <v>93</v>
      </c>
      <c r="G42" s="4" t="s">
        <v>95</v>
      </c>
      <c r="H42" s="4">
        <v>997.4</v>
      </c>
      <c r="I42" s="4">
        <v>997.4</v>
      </c>
      <c r="J42" s="4">
        <v>0</v>
      </c>
      <c r="K42" s="4" t="s">
        <v>94</v>
      </c>
      <c r="L42" s="4" t="s">
        <v>31</v>
      </c>
      <c r="M42" s="4" t="s">
        <v>34</v>
      </c>
      <c r="N42" s="4" t="s">
        <v>381</v>
      </c>
      <c r="O42" s="4" t="s">
        <v>453</v>
      </c>
      <c r="P42" s="4" t="s">
        <v>454</v>
      </c>
      <c r="Q42" s="4" t="s">
        <v>56</v>
      </c>
      <c r="R42" s="4" t="s">
        <v>93</v>
      </c>
      <c r="S42" s="4" t="s">
        <v>92</v>
      </c>
      <c r="T42" s="4">
        <v>824.3</v>
      </c>
      <c r="U42" s="4">
        <v>173.1</v>
      </c>
      <c r="V42" s="4">
        <v>0</v>
      </c>
      <c r="W42" s="4">
        <v>0</v>
      </c>
      <c r="X42" s="4">
        <v>1</v>
      </c>
      <c r="Y42" s="4">
        <v>824.3</v>
      </c>
      <c r="Z42" s="4">
        <v>997.4</v>
      </c>
      <c r="AA42" s="4" t="s">
        <v>455</v>
      </c>
      <c r="AB42" s="4" t="s">
        <v>31</v>
      </c>
      <c r="AC42" s="4">
        <v>30.217634</v>
      </c>
      <c r="AD42" s="4" t="s">
        <v>31</v>
      </c>
      <c r="AE42" s="5">
        <v>45006.04115740741</v>
      </c>
      <c r="AF42" s="4" t="s">
        <v>31</v>
      </c>
      <c r="AG42" s="4" t="b">
        <v>0</v>
      </c>
      <c r="AH42" s="4" t="s">
        <v>31</v>
      </c>
      <c r="AI42" s="4" t="s">
        <v>31</v>
      </c>
      <c r="AJ42" s="4" t="s">
        <v>385</v>
      </c>
      <c r="AK42" s="4" t="s">
        <v>385</v>
      </c>
      <c r="AL42" s="4" t="s">
        <v>31</v>
      </c>
      <c r="AM42" s="4" t="s">
        <v>386</v>
      </c>
      <c r="AN42" s="4" t="s">
        <v>381</v>
      </c>
      <c r="AO42" s="4">
        <v>824.3</v>
      </c>
      <c r="AP42" s="4">
        <v>173.10300000000001</v>
      </c>
      <c r="AQ42" s="4">
        <v>0</v>
      </c>
    </row>
    <row r="43" spans="1:43" ht="14.4" x14ac:dyDescent="0.3">
      <c r="A43" s="5">
        <v>45008.04115740741</v>
      </c>
      <c r="B43" s="4" t="s">
        <v>35</v>
      </c>
      <c r="C43" s="4" t="s">
        <v>39</v>
      </c>
      <c r="D43" s="4" t="s">
        <v>387</v>
      </c>
      <c r="E43" s="4" t="s">
        <v>57</v>
      </c>
      <c r="F43" s="4" t="s">
        <v>58</v>
      </c>
      <c r="G43" s="4" t="s">
        <v>91</v>
      </c>
      <c r="H43" s="4">
        <v>664.42</v>
      </c>
      <c r="I43" s="4">
        <v>664.42</v>
      </c>
      <c r="J43" s="4">
        <v>0</v>
      </c>
      <c r="K43" s="4" t="s">
        <v>90</v>
      </c>
      <c r="L43" s="4" t="s">
        <v>31</v>
      </c>
      <c r="M43" s="4" t="s">
        <v>34</v>
      </c>
      <c r="N43" s="4" t="s">
        <v>381</v>
      </c>
      <c r="O43" s="4" t="s">
        <v>390</v>
      </c>
      <c r="P43" s="4" t="s">
        <v>391</v>
      </c>
      <c r="Q43" s="4" t="s">
        <v>61</v>
      </c>
      <c r="R43" s="4" t="s">
        <v>58</v>
      </c>
      <c r="S43" s="4" t="s">
        <v>57</v>
      </c>
      <c r="T43" s="4">
        <v>549.11</v>
      </c>
      <c r="U43" s="4">
        <v>115.31</v>
      </c>
      <c r="V43" s="4">
        <v>0</v>
      </c>
      <c r="W43" s="4">
        <v>0</v>
      </c>
      <c r="X43" s="4">
        <v>1</v>
      </c>
      <c r="Y43" s="4">
        <v>549.11</v>
      </c>
      <c r="Z43" s="4">
        <v>664.42</v>
      </c>
      <c r="AA43" s="4" t="s">
        <v>456</v>
      </c>
      <c r="AB43" s="4" t="s">
        <v>31</v>
      </c>
      <c r="AC43" s="4">
        <v>21.558565000000002</v>
      </c>
      <c r="AD43" s="4" t="s">
        <v>31</v>
      </c>
      <c r="AE43" s="5">
        <v>45007.04115740741</v>
      </c>
      <c r="AF43" s="4" t="s">
        <v>31</v>
      </c>
      <c r="AG43" s="4" t="b">
        <v>0</v>
      </c>
      <c r="AH43" s="4" t="s">
        <v>31</v>
      </c>
      <c r="AI43" s="4" t="s">
        <v>31</v>
      </c>
      <c r="AJ43" s="4" t="s">
        <v>385</v>
      </c>
      <c r="AK43" s="4" t="s">
        <v>385</v>
      </c>
      <c r="AL43" s="4" t="s">
        <v>31</v>
      </c>
      <c r="AM43" s="4" t="s">
        <v>386</v>
      </c>
      <c r="AN43" s="4" t="s">
        <v>381</v>
      </c>
      <c r="AO43" s="4">
        <v>549.11199999999997</v>
      </c>
      <c r="AP43" s="4">
        <v>115.313</v>
      </c>
      <c r="AQ43" s="4">
        <v>0</v>
      </c>
    </row>
    <row r="44" spans="1:43" ht="14.4" x14ac:dyDescent="0.3">
      <c r="A44" s="5">
        <v>45008.04115740741</v>
      </c>
      <c r="B44" s="4" t="s">
        <v>35</v>
      </c>
      <c r="C44" s="4" t="s">
        <v>39</v>
      </c>
      <c r="D44" s="4" t="s">
        <v>387</v>
      </c>
      <c r="E44" s="4" t="s">
        <v>86</v>
      </c>
      <c r="F44" s="4" t="s">
        <v>87</v>
      </c>
      <c r="G44" s="4" t="s">
        <v>89</v>
      </c>
      <c r="H44" s="4">
        <v>483.48</v>
      </c>
      <c r="I44" s="4">
        <v>483.48</v>
      </c>
      <c r="J44" s="4">
        <v>0</v>
      </c>
      <c r="K44" s="4" t="s">
        <v>88</v>
      </c>
      <c r="L44" s="4" t="s">
        <v>31</v>
      </c>
      <c r="M44" s="4" t="s">
        <v>34</v>
      </c>
      <c r="N44" s="4" t="s">
        <v>381</v>
      </c>
      <c r="O44" s="4" t="s">
        <v>387</v>
      </c>
      <c r="P44" s="4" t="s">
        <v>401</v>
      </c>
      <c r="Q44" s="4" t="s">
        <v>61</v>
      </c>
      <c r="R44" s="4" t="s">
        <v>87</v>
      </c>
      <c r="S44" s="4" t="s">
        <v>86</v>
      </c>
      <c r="T44" s="4">
        <v>399.57</v>
      </c>
      <c r="U44" s="4">
        <v>83.91</v>
      </c>
      <c r="V44" s="4">
        <v>0</v>
      </c>
      <c r="W44" s="4">
        <v>0</v>
      </c>
      <c r="X44" s="4">
        <v>1</v>
      </c>
      <c r="Y44" s="4">
        <v>399.57</v>
      </c>
      <c r="Z44" s="4">
        <v>483.48</v>
      </c>
      <c r="AA44" s="4" t="s">
        <v>457</v>
      </c>
      <c r="AB44" s="4" t="s">
        <v>31</v>
      </c>
      <c r="AC44" s="4">
        <v>13.752927</v>
      </c>
      <c r="AD44" s="4" t="s">
        <v>31</v>
      </c>
      <c r="AE44" s="5">
        <v>45007.04115740741</v>
      </c>
      <c r="AF44" s="4" t="s">
        <v>31</v>
      </c>
      <c r="AG44" s="4" t="b">
        <v>0</v>
      </c>
      <c r="AH44" s="4" t="s">
        <v>31</v>
      </c>
      <c r="AI44" s="4" t="s">
        <v>31</v>
      </c>
      <c r="AJ44" s="4" t="s">
        <v>385</v>
      </c>
      <c r="AK44" s="4" t="s">
        <v>385</v>
      </c>
      <c r="AL44" s="4" t="s">
        <v>31</v>
      </c>
      <c r="AM44" s="4" t="s">
        <v>386</v>
      </c>
      <c r="AN44" s="4" t="s">
        <v>381</v>
      </c>
      <c r="AO44" s="4">
        <v>399.57</v>
      </c>
      <c r="AP44" s="4">
        <v>83.91</v>
      </c>
      <c r="AQ44" s="4">
        <v>0</v>
      </c>
    </row>
    <row r="45" spans="1:43" ht="14.4" x14ac:dyDescent="0.3">
      <c r="A45" s="5">
        <v>45009.04115740741</v>
      </c>
      <c r="B45" s="4" t="s">
        <v>35</v>
      </c>
      <c r="C45" s="4" t="s">
        <v>39</v>
      </c>
      <c r="D45" s="4" t="s">
        <v>387</v>
      </c>
      <c r="E45" s="4" t="s">
        <v>52</v>
      </c>
      <c r="F45" s="4" t="s">
        <v>53</v>
      </c>
      <c r="G45" s="4" t="s">
        <v>103</v>
      </c>
      <c r="H45" s="4">
        <v>430.96</v>
      </c>
      <c r="I45" s="4">
        <v>430.96</v>
      </c>
      <c r="J45" s="4">
        <v>0</v>
      </c>
      <c r="K45" s="4" t="s">
        <v>102</v>
      </c>
      <c r="L45" s="4" t="s">
        <v>31</v>
      </c>
      <c r="M45" s="4" t="s">
        <v>34</v>
      </c>
      <c r="N45" s="4" t="s">
        <v>381</v>
      </c>
      <c r="O45" s="4" t="s">
        <v>387</v>
      </c>
      <c r="P45" s="4" t="s">
        <v>408</v>
      </c>
      <c r="Q45" s="4" t="s">
        <v>56</v>
      </c>
      <c r="R45" s="4" t="s">
        <v>409</v>
      </c>
      <c r="S45" s="4" t="s">
        <v>52</v>
      </c>
      <c r="T45" s="4">
        <v>341.49</v>
      </c>
      <c r="U45" s="4">
        <v>71.709999999999994</v>
      </c>
      <c r="V45" s="4">
        <v>17.760000000000002</v>
      </c>
      <c r="W45" s="4">
        <v>0</v>
      </c>
      <c r="X45" s="4">
        <v>1</v>
      </c>
      <c r="Y45" s="4">
        <v>341.49</v>
      </c>
      <c r="Z45" s="4">
        <v>430.96</v>
      </c>
      <c r="AA45" s="4" t="s">
        <v>458</v>
      </c>
      <c r="AB45" s="4" t="s">
        <v>31</v>
      </c>
      <c r="AC45" s="4">
        <v>12.826413000000001</v>
      </c>
      <c r="AD45" s="4" t="s">
        <v>31</v>
      </c>
      <c r="AE45" s="5">
        <v>45007.04115740741</v>
      </c>
      <c r="AF45" s="4" t="s">
        <v>31</v>
      </c>
      <c r="AG45" s="4" t="b">
        <v>0</v>
      </c>
      <c r="AH45" s="4" t="s">
        <v>31</v>
      </c>
      <c r="AI45" s="4" t="s">
        <v>31</v>
      </c>
      <c r="AJ45" s="4" t="s">
        <v>385</v>
      </c>
      <c r="AK45" s="4" t="s">
        <v>385</v>
      </c>
      <c r="AL45" s="4" t="s">
        <v>31</v>
      </c>
      <c r="AM45" s="4" t="s">
        <v>386</v>
      </c>
      <c r="AN45" s="4" t="s">
        <v>381</v>
      </c>
      <c r="AO45" s="4">
        <v>341.48700000000002</v>
      </c>
      <c r="AP45" s="4">
        <v>71.712000000000003</v>
      </c>
      <c r="AQ45" s="4">
        <v>17.757000000000001</v>
      </c>
    </row>
    <row r="46" spans="1:43" ht="14.4" x14ac:dyDescent="0.3">
      <c r="A46" s="5">
        <v>45009.04115740741</v>
      </c>
      <c r="B46" s="4" t="s">
        <v>35</v>
      </c>
      <c r="C46" s="4" t="s">
        <v>39</v>
      </c>
      <c r="D46" s="4" t="s">
        <v>387</v>
      </c>
      <c r="E46" s="4" t="s">
        <v>75</v>
      </c>
      <c r="F46" s="4" t="s">
        <v>76</v>
      </c>
      <c r="G46" s="4" t="s">
        <v>101</v>
      </c>
      <c r="H46" s="4">
        <v>183.74</v>
      </c>
      <c r="I46" s="4">
        <v>183.74</v>
      </c>
      <c r="J46" s="4">
        <v>0</v>
      </c>
      <c r="K46" s="4" t="s">
        <v>100</v>
      </c>
      <c r="L46" s="4" t="s">
        <v>31</v>
      </c>
      <c r="M46" s="4" t="s">
        <v>34</v>
      </c>
      <c r="N46" s="4" t="s">
        <v>381</v>
      </c>
      <c r="O46" s="4" t="s">
        <v>387</v>
      </c>
      <c r="P46" s="4" t="s">
        <v>451</v>
      </c>
      <c r="Q46" s="4" t="s">
        <v>44</v>
      </c>
      <c r="R46" s="4" t="s">
        <v>76</v>
      </c>
      <c r="S46" s="4" t="s">
        <v>75</v>
      </c>
      <c r="T46" s="4">
        <v>151.85</v>
      </c>
      <c r="U46" s="4">
        <v>31.89</v>
      </c>
      <c r="V46" s="4">
        <v>0</v>
      </c>
      <c r="W46" s="4">
        <v>0</v>
      </c>
      <c r="X46" s="4">
        <v>1</v>
      </c>
      <c r="Y46" s="4">
        <v>151.85</v>
      </c>
      <c r="Z46" s="4">
        <v>183.74</v>
      </c>
      <c r="AA46" s="4" t="s">
        <v>459</v>
      </c>
      <c r="AB46" s="4" t="s">
        <v>31</v>
      </c>
      <c r="AC46" s="4">
        <v>5.534249</v>
      </c>
      <c r="AD46" s="4" t="s">
        <v>31</v>
      </c>
      <c r="AE46" s="5">
        <v>45007.04115740741</v>
      </c>
      <c r="AF46" s="4" t="s">
        <v>31</v>
      </c>
      <c r="AG46" s="4" t="b">
        <v>0</v>
      </c>
      <c r="AH46" s="4" t="s">
        <v>31</v>
      </c>
      <c r="AI46" s="4" t="s">
        <v>31</v>
      </c>
      <c r="AJ46" s="4" t="s">
        <v>385</v>
      </c>
      <c r="AK46" s="4" t="s">
        <v>385</v>
      </c>
      <c r="AL46" s="4" t="s">
        <v>31</v>
      </c>
      <c r="AM46" s="4" t="s">
        <v>386</v>
      </c>
      <c r="AN46" s="4" t="s">
        <v>381</v>
      </c>
      <c r="AO46" s="4">
        <v>151.851</v>
      </c>
      <c r="AP46" s="4">
        <v>31.888999999999999</v>
      </c>
      <c r="AQ46" s="4">
        <v>0</v>
      </c>
    </row>
    <row r="47" spans="1:43" ht="14.4" x14ac:dyDescent="0.3">
      <c r="A47" s="5">
        <v>45011.999490740738</v>
      </c>
      <c r="B47" s="4" t="s">
        <v>35</v>
      </c>
      <c r="C47" s="4" t="s">
        <v>39</v>
      </c>
      <c r="D47" s="4" t="s">
        <v>411</v>
      </c>
      <c r="E47" s="4" t="s">
        <v>46</v>
      </c>
      <c r="F47" s="4" t="s">
        <v>47</v>
      </c>
      <c r="G47" s="4" t="s">
        <v>108</v>
      </c>
      <c r="H47" s="4">
        <v>-55.92</v>
      </c>
      <c r="I47" s="4">
        <v>-55.92</v>
      </c>
      <c r="J47" s="4">
        <v>0</v>
      </c>
      <c r="K47" s="4" t="s">
        <v>107</v>
      </c>
      <c r="L47" s="4" t="s">
        <v>31</v>
      </c>
      <c r="M47" s="4" t="s">
        <v>34</v>
      </c>
      <c r="N47" s="4" t="s">
        <v>381</v>
      </c>
      <c r="O47" s="4" t="s">
        <v>412</v>
      </c>
      <c r="P47" s="4" t="s">
        <v>413</v>
      </c>
      <c r="Q47" s="4" t="s">
        <v>44</v>
      </c>
      <c r="R47" s="4" t="s">
        <v>47</v>
      </c>
      <c r="S47" s="4" t="s">
        <v>46</v>
      </c>
      <c r="T47" s="4">
        <v>-46.21</v>
      </c>
      <c r="U47" s="4">
        <v>-9.7100000000000009</v>
      </c>
      <c r="V47" s="4">
        <v>0</v>
      </c>
      <c r="W47" s="4">
        <v>0</v>
      </c>
      <c r="X47" s="4">
        <v>1</v>
      </c>
      <c r="Y47" s="4">
        <v>-46.21</v>
      </c>
      <c r="Z47" s="4">
        <v>-55.92</v>
      </c>
      <c r="AA47" s="4" t="s">
        <v>392</v>
      </c>
      <c r="AB47" s="4" t="s">
        <v>393</v>
      </c>
      <c r="AC47" s="4">
        <v>0.68780039999999998</v>
      </c>
      <c r="AD47" s="4" t="s">
        <v>31</v>
      </c>
      <c r="AE47" s="4" t="s">
        <v>31</v>
      </c>
      <c r="AF47" s="4" t="s">
        <v>31</v>
      </c>
      <c r="AG47" s="4" t="b">
        <v>0</v>
      </c>
      <c r="AH47" s="4" t="s">
        <v>49</v>
      </c>
      <c r="AI47" s="5">
        <v>44965.04115740741</v>
      </c>
      <c r="AJ47" s="4" t="s">
        <v>31</v>
      </c>
      <c r="AK47" s="4" t="s">
        <v>31</v>
      </c>
      <c r="AL47" s="4" t="s">
        <v>31</v>
      </c>
      <c r="AM47" s="4" t="s">
        <v>395</v>
      </c>
      <c r="AN47" s="4" t="s">
        <v>381</v>
      </c>
      <c r="AO47" s="4">
        <v>-46.212000000000003</v>
      </c>
      <c r="AP47" s="4">
        <v>-9.7050000000000001</v>
      </c>
      <c r="AQ47" s="4">
        <v>0</v>
      </c>
    </row>
    <row r="48" spans="1:43" ht="14.4" x14ac:dyDescent="0.3">
      <c r="A48" s="5">
        <v>45011.999490740738</v>
      </c>
      <c r="B48" s="4" t="s">
        <v>35</v>
      </c>
      <c r="C48" s="4" t="s">
        <v>39</v>
      </c>
      <c r="D48" s="4" t="s">
        <v>387</v>
      </c>
      <c r="E48" s="4" t="s">
        <v>57</v>
      </c>
      <c r="F48" s="4" t="s">
        <v>58</v>
      </c>
      <c r="G48" s="4" t="s">
        <v>115</v>
      </c>
      <c r="H48" s="4">
        <v>-296.45999999999998</v>
      </c>
      <c r="I48" s="4">
        <v>-296.45999999999998</v>
      </c>
      <c r="J48" s="4">
        <v>0</v>
      </c>
      <c r="K48" s="4" t="s">
        <v>114</v>
      </c>
      <c r="L48" s="4" t="s">
        <v>31</v>
      </c>
      <c r="M48" s="4" t="s">
        <v>34</v>
      </c>
      <c r="N48" s="4" t="s">
        <v>381</v>
      </c>
      <c r="O48" s="4" t="s">
        <v>390</v>
      </c>
      <c r="P48" s="4" t="s">
        <v>391</v>
      </c>
      <c r="Q48" s="4" t="s">
        <v>44</v>
      </c>
      <c r="R48" s="4" t="s">
        <v>58</v>
      </c>
      <c r="S48" s="4" t="s">
        <v>57</v>
      </c>
      <c r="T48" s="4">
        <v>-245.01</v>
      </c>
      <c r="U48" s="4">
        <v>-51.45</v>
      </c>
      <c r="V48" s="4">
        <v>0</v>
      </c>
      <c r="W48" s="4">
        <v>0</v>
      </c>
      <c r="X48" s="4">
        <v>1</v>
      </c>
      <c r="Y48" s="4">
        <v>-245.01</v>
      </c>
      <c r="Z48" s="4">
        <v>-296.45999999999998</v>
      </c>
      <c r="AA48" s="4" t="s">
        <v>441</v>
      </c>
      <c r="AB48" s="4" t="s">
        <v>31</v>
      </c>
      <c r="AC48" s="4">
        <v>-9.9999999999999995E-7</v>
      </c>
      <c r="AD48" s="4" t="s">
        <v>31</v>
      </c>
      <c r="AE48" s="4" t="s">
        <v>31</v>
      </c>
      <c r="AF48" s="4" t="s">
        <v>31</v>
      </c>
      <c r="AG48" s="4" t="b">
        <v>0</v>
      </c>
      <c r="AH48" s="4" t="s">
        <v>31</v>
      </c>
      <c r="AI48" s="4" t="s">
        <v>31</v>
      </c>
      <c r="AJ48" s="4" t="s">
        <v>385</v>
      </c>
      <c r="AK48" s="4" t="s">
        <v>385</v>
      </c>
      <c r="AL48" s="4" t="s">
        <v>31</v>
      </c>
      <c r="AM48" s="4" t="s">
        <v>442</v>
      </c>
      <c r="AN48" s="4" t="s">
        <v>381</v>
      </c>
      <c r="AO48" s="4">
        <v>-245.00800000000001</v>
      </c>
      <c r="AP48" s="4">
        <v>-51.451999999999998</v>
      </c>
      <c r="AQ48" s="4">
        <v>0</v>
      </c>
    </row>
    <row r="49" spans="1:43" ht="14.4" x14ac:dyDescent="0.3">
      <c r="A49" s="5">
        <v>45011.999490740738</v>
      </c>
      <c r="B49" s="4" t="s">
        <v>35</v>
      </c>
      <c r="C49" s="4" t="s">
        <v>39</v>
      </c>
      <c r="D49" s="4" t="s">
        <v>387</v>
      </c>
      <c r="E49" s="4" t="s">
        <v>57</v>
      </c>
      <c r="F49" s="4" t="s">
        <v>58</v>
      </c>
      <c r="G49" s="4" t="s">
        <v>111</v>
      </c>
      <c r="H49" s="4">
        <v>-2.97</v>
      </c>
      <c r="I49" s="4">
        <v>-2.97</v>
      </c>
      <c r="J49" s="4">
        <v>0</v>
      </c>
      <c r="K49" s="4" t="s">
        <v>110</v>
      </c>
      <c r="L49" s="4" t="s">
        <v>31</v>
      </c>
      <c r="M49" s="4" t="s">
        <v>34</v>
      </c>
      <c r="N49" s="4" t="s">
        <v>381</v>
      </c>
      <c r="O49" s="4" t="s">
        <v>390</v>
      </c>
      <c r="P49" s="4" t="s">
        <v>391</v>
      </c>
      <c r="Q49" s="4" t="s">
        <v>44</v>
      </c>
      <c r="R49" s="4" t="s">
        <v>58</v>
      </c>
      <c r="S49" s="4" t="s">
        <v>57</v>
      </c>
      <c r="T49" s="4">
        <v>-2.4500000000000002</v>
      </c>
      <c r="U49" s="4">
        <v>-0.52</v>
      </c>
      <c r="V49" s="4">
        <v>0</v>
      </c>
      <c r="W49" s="4">
        <v>0</v>
      </c>
      <c r="X49" s="4">
        <v>1</v>
      </c>
      <c r="Y49" s="4">
        <v>-2.4500000000000002</v>
      </c>
      <c r="Z49" s="4">
        <v>-2.97</v>
      </c>
      <c r="AA49" s="4" t="s">
        <v>460</v>
      </c>
      <c r="AB49" s="4" t="s">
        <v>31</v>
      </c>
      <c r="AC49" s="4">
        <v>-9.9999999999999995E-7</v>
      </c>
      <c r="AD49" s="4" t="s">
        <v>31</v>
      </c>
      <c r="AE49" s="4" t="s">
        <v>31</v>
      </c>
      <c r="AF49" s="4" t="s">
        <v>31</v>
      </c>
      <c r="AG49" s="4" t="b">
        <v>0</v>
      </c>
      <c r="AH49" s="4" t="s">
        <v>31</v>
      </c>
      <c r="AI49" s="4" t="s">
        <v>31</v>
      </c>
      <c r="AJ49" s="4" t="s">
        <v>385</v>
      </c>
      <c r="AK49" s="4" t="s">
        <v>385</v>
      </c>
      <c r="AL49" s="4" t="s">
        <v>31</v>
      </c>
      <c r="AM49" s="4" t="s">
        <v>442</v>
      </c>
      <c r="AN49" s="4" t="s">
        <v>381</v>
      </c>
      <c r="AO49" s="4">
        <v>-2.4550000000000001</v>
      </c>
      <c r="AP49" s="4">
        <v>-0.51500000000000001</v>
      </c>
      <c r="AQ49" s="4">
        <v>0</v>
      </c>
    </row>
    <row r="50" spans="1:43" ht="14.4" x14ac:dyDescent="0.3">
      <c r="A50" s="5">
        <v>45012.999490740738</v>
      </c>
      <c r="B50" s="4" t="s">
        <v>35</v>
      </c>
      <c r="C50" s="4" t="s">
        <v>39</v>
      </c>
      <c r="D50" s="4" t="s">
        <v>445</v>
      </c>
      <c r="E50" s="4" t="s">
        <v>40</v>
      </c>
      <c r="F50" s="4" t="s">
        <v>41</v>
      </c>
      <c r="G50" s="4" t="s">
        <v>125</v>
      </c>
      <c r="H50" s="4">
        <v>427.93</v>
      </c>
      <c r="I50" s="4">
        <v>427.93</v>
      </c>
      <c r="J50" s="4">
        <v>0</v>
      </c>
      <c r="K50" s="4" t="s">
        <v>124</v>
      </c>
      <c r="L50" s="4" t="s">
        <v>31</v>
      </c>
      <c r="M50" s="4" t="s">
        <v>34</v>
      </c>
      <c r="N50" s="4" t="s">
        <v>381</v>
      </c>
      <c r="O50" s="4" t="s">
        <v>445</v>
      </c>
      <c r="P50" s="4" t="s">
        <v>446</v>
      </c>
      <c r="Q50" s="4" t="s">
        <v>44</v>
      </c>
      <c r="R50" s="4" t="s">
        <v>41</v>
      </c>
      <c r="S50" s="4" t="s">
        <v>40</v>
      </c>
      <c r="T50" s="4">
        <v>353.66</v>
      </c>
      <c r="U50" s="4">
        <v>74.27</v>
      </c>
      <c r="V50" s="4">
        <v>0</v>
      </c>
      <c r="W50" s="4">
        <v>0</v>
      </c>
      <c r="X50" s="4">
        <v>1</v>
      </c>
      <c r="Y50" s="4">
        <v>353.66</v>
      </c>
      <c r="Z50" s="4">
        <v>427.93</v>
      </c>
      <c r="AA50" s="4" t="s">
        <v>461</v>
      </c>
      <c r="AB50" s="4" t="s">
        <v>31</v>
      </c>
      <c r="AC50" s="4">
        <v>15.960364</v>
      </c>
      <c r="AD50" s="4" t="s">
        <v>31</v>
      </c>
      <c r="AE50" s="5">
        <v>45009.04115740741</v>
      </c>
      <c r="AF50" s="4" t="s">
        <v>31</v>
      </c>
      <c r="AG50" s="4" t="b">
        <v>0</v>
      </c>
      <c r="AH50" s="4" t="s">
        <v>31</v>
      </c>
      <c r="AI50" s="4" t="s">
        <v>31</v>
      </c>
      <c r="AJ50" s="4" t="s">
        <v>385</v>
      </c>
      <c r="AK50" s="4" t="s">
        <v>385</v>
      </c>
      <c r="AL50" s="4" t="s">
        <v>31</v>
      </c>
      <c r="AM50" s="4" t="s">
        <v>386</v>
      </c>
      <c r="AN50" s="4" t="s">
        <v>381</v>
      </c>
      <c r="AO50" s="4">
        <v>353.65899999999999</v>
      </c>
      <c r="AP50" s="4">
        <v>74.268000000000001</v>
      </c>
      <c r="AQ50" s="4">
        <v>0</v>
      </c>
    </row>
    <row r="51" spans="1:43" ht="14.4" x14ac:dyDescent="0.3">
      <c r="A51" s="5">
        <v>45012.999490740738</v>
      </c>
      <c r="B51" s="4" t="s">
        <v>35</v>
      </c>
      <c r="C51" s="4" t="s">
        <v>39</v>
      </c>
      <c r="D51" s="4" t="s">
        <v>445</v>
      </c>
      <c r="E51" s="4" t="s">
        <v>40</v>
      </c>
      <c r="F51" s="4" t="s">
        <v>41</v>
      </c>
      <c r="G51" s="4" t="s">
        <v>123</v>
      </c>
      <c r="H51" s="4">
        <v>178.35</v>
      </c>
      <c r="I51" s="4">
        <v>178.35</v>
      </c>
      <c r="J51" s="4">
        <v>0</v>
      </c>
      <c r="K51" s="4" t="s">
        <v>122</v>
      </c>
      <c r="L51" s="4" t="s">
        <v>31</v>
      </c>
      <c r="M51" s="4" t="s">
        <v>34</v>
      </c>
      <c r="N51" s="4" t="s">
        <v>381</v>
      </c>
      <c r="O51" s="4" t="s">
        <v>445</v>
      </c>
      <c r="P51" s="4" t="s">
        <v>446</v>
      </c>
      <c r="Q51" s="4" t="s">
        <v>44</v>
      </c>
      <c r="R51" s="4" t="s">
        <v>41</v>
      </c>
      <c r="S51" s="4" t="s">
        <v>40</v>
      </c>
      <c r="T51" s="4">
        <v>147.4</v>
      </c>
      <c r="U51" s="4">
        <v>30.95</v>
      </c>
      <c r="V51" s="4">
        <v>0</v>
      </c>
      <c r="W51" s="4">
        <v>0</v>
      </c>
      <c r="X51" s="4">
        <v>1</v>
      </c>
      <c r="Y51" s="4">
        <v>147.4</v>
      </c>
      <c r="Z51" s="4">
        <v>178.35</v>
      </c>
      <c r="AA51" s="4" t="s">
        <v>462</v>
      </c>
      <c r="AB51" s="4" t="s">
        <v>31</v>
      </c>
      <c r="AC51" s="4">
        <v>7.0901320999999999</v>
      </c>
      <c r="AD51" s="4" t="s">
        <v>31</v>
      </c>
      <c r="AE51" s="5">
        <v>45011.999490740738</v>
      </c>
      <c r="AF51" s="4" t="s">
        <v>31</v>
      </c>
      <c r="AG51" s="4" t="b">
        <v>0</v>
      </c>
      <c r="AH51" s="4" t="s">
        <v>31</v>
      </c>
      <c r="AI51" s="4" t="s">
        <v>31</v>
      </c>
      <c r="AJ51" s="4" t="s">
        <v>385</v>
      </c>
      <c r="AK51" s="4" t="s">
        <v>385</v>
      </c>
      <c r="AL51" s="4" t="s">
        <v>31</v>
      </c>
      <c r="AM51" s="4" t="s">
        <v>386</v>
      </c>
      <c r="AN51" s="4" t="s">
        <v>381</v>
      </c>
      <c r="AO51" s="4">
        <v>147.399</v>
      </c>
      <c r="AP51" s="4">
        <v>30.954000000000001</v>
      </c>
      <c r="AQ51" s="4">
        <v>0</v>
      </c>
    </row>
    <row r="52" spans="1:43" ht="14.4" x14ac:dyDescent="0.3">
      <c r="A52" s="5">
        <v>45012.999490740738</v>
      </c>
      <c r="B52" s="4" t="s">
        <v>35</v>
      </c>
      <c r="C52" s="4" t="s">
        <v>39</v>
      </c>
      <c r="D52" s="4" t="s">
        <v>411</v>
      </c>
      <c r="E52" s="4" t="s">
        <v>46</v>
      </c>
      <c r="F52" s="4" t="s">
        <v>47</v>
      </c>
      <c r="G52" s="4" t="s">
        <v>121</v>
      </c>
      <c r="H52" s="4">
        <v>782.69</v>
      </c>
      <c r="I52" s="4">
        <v>782.69</v>
      </c>
      <c r="J52" s="4">
        <v>0</v>
      </c>
      <c r="K52" s="4" t="s">
        <v>120</v>
      </c>
      <c r="L52" s="4" t="s">
        <v>31</v>
      </c>
      <c r="M52" s="4" t="s">
        <v>34</v>
      </c>
      <c r="N52" s="4" t="s">
        <v>381</v>
      </c>
      <c r="O52" s="4" t="s">
        <v>412</v>
      </c>
      <c r="P52" s="4" t="s">
        <v>413</v>
      </c>
      <c r="Q52" s="4" t="s">
        <v>56</v>
      </c>
      <c r="R52" s="4" t="s">
        <v>47</v>
      </c>
      <c r="S52" s="4" t="s">
        <v>46</v>
      </c>
      <c r="T52" s="4">
        <v>646.85</v>
      </c>
      <c r="U52" s="4">
        <v>135.84</v>
      </c>
      <c r="V52" s="4">
        <v>0</v>
      </c>
      <c r="W52" s="4">
        <v>0</v>
      </c>
      <c r="X52" s="4">
        <v>1</v>
      </c>
      <c r="Y52" s="4">
        <v>646.85</v>
      </c>
      <c r="Z52" s="4">
        <v>782.69</v>
      </c>
      <c r="AA52" s="4" t="s">
        <v>463</v>
      </c>
      <c r="AB52" s="4" t="s">
        <v>31</v>
      </c>
      <c r="AC52" s="4">
        <v>19.391217000000001</v>
      </c>
      <c r="AD52" s="4" t="s">
        <v>31</v>
      </c>
      <c r="AE52" s="5">
        <v>45007.04115740741</v>
      </c>
      <c r="AF52" s="4" t="s">
        <v>31</v>
      </c>
      <c r="AG52" s="4" t="b">
        <v>0</v>
      </c>
      <c r="AH52" s="4" t="s">
        <v>31</v>
      </c>
      <c r="AI52" s="4" t="s">
        <v>31</v>
      </c>
      <c r="AJ52" s="4" t="s">
        <v>385</v>
      </c>
      <c r="AK52" s="4" t="s">
        <v>385</v>
      </c>
      <c r="AL52" s="4" t="s">
        <v>31</v>
      </c>
      <c r="AM52" s="4" t="s">
        <v>386</v>
      </c>
      <c r="AN52" s="4" t="s">
        <v>381</v>
      </c>
      <c r="AO52" s="4">
        <v>646.85</v>
      </c>
      <c r="AP52" s="4">
        <v>135.83799999999999</v>
      </c>
      <c r="AQ52" s="4">
        <v>0</v>
      </c>
    </row>
    <row r="53" spans="1:43" ht="14.4" x14ac:dyDescent="0.3">
      <c r="A53" s="5">
        <v>45012.999490740738</v>
      </c>
      <c r="B53" s="4" t="s">
        <v>35</v>
      </c>
      <c r="C53" s="4" t="s">
        <v>39</v>
      </c>
      <c r="D53" s="4" t="s">
        <v>387</v>
      </c>
      <c r="E53" s="4" t="s">
        <v>86</v>
      </c>
      <c r="F53" s="4" t="s">
        <v>87</v>
      </c>
      <c r="G53" s="4" t="s">
        <v>127</v>
      </c>
      <c r="H53" s="4">
        <v>-8.73</v>
      </c>
      <c r="I53" s="4">
        <v>0</v>
      </c>
      <c r="J53" s="4">
        <v>-8.73</v>
      </c>
      <c r="K53" s="4" t="s">
        <v>126</v>
      </c>
      <c r="L53" s="4" t="s">
        <v>31</v>
      </c>
      <c r="M53" s="4" t="s">
        <v>34</v>
      </c>
      <c r="N53" s="4" t="s">
        <v>381</v>
      </c>
      <c r="O53" s="4" t="s">
        <v>387</v>
      </c>
      <c r="P53" s="4" t="s">
        <v>401</v>
      </c>
      <c r="Q53" s="4" t="s">
        <v>44</v>
      </c>
      <c r="R53" s="4" t="s">
        <v>87</v>
      </c>
      <c r="S53" s="4" t="s">
        <v>86</v>
      </c>
      <c r="T53" s="4">
        <v>-7.21</v>
      </c>
      <c r="U53" s="4">
        <v>-1.52</v>
      </c>
      <c r="V53" s="4">
        <v>0</v>
      </c>
      <c r="W53" s="4">
        <v>0</v>
      </c>
      <c r="X53" s="4">
        <v>1</v>
      </c>
      <c r="Y53" s="4">
        <v>-7.21</v>
      </c>
      <c r="Z53" s="4">
        <v>-8.73</v>
      </c>
      <c r="AA53" s="4" t="s">
        <v>402</v>
      </c>
      <c r="AB53" s="4" t="s">
        <v>393</v>
      </c>
      <c r="AC53" s="4">
        <v>0.25433329999999998</v>
      </c>
      <c r="AD53" s="4" t="s">
        <v>31</v>
      </c>
      <c r="AE53" s="4" t="s">
        <v>31</v>
      </c>
      <c r="AF53" s="4" t="s">
        <v>31</v>
      </c>
      <c r="AG53" s="4" t="b">
        <v>0</v>
      </c>
      <c r="AH53" s="4" t="s">
        <v>464</v>
      </c>
      <c r="AI53" s="5">
        <v>44944.04115740741</v>
      </c>
      <c r="AJ53" s="4" t="s">
        <v>31</v>
      </c>
      <c r="AK53" s="4" t="s">
        <v>31</v>
      </c>
      <c r="AL53" s="4" t="s">
        <v>31</v>
      </c>
      <c r="AM53" s="4" t="s">
        <v>395</v>
      </c>
      <c r="AN53" s="4" t="s">
        <v>381</v>
      </c>
      <c r="AO53" s="4">
        <v>-7.2149999999999999</v>
      </c>
      <c r="AP53" s="4">
        <v>-1.5149999999999999</v>
      </c>
      <c r="AQ53" s="4">
        <v>0</v>
      </c>
    </row>
    <row r="54" spans="1:43" ht="14.4" x14ac:dyDescent="0.3">
      <c r="A54" s="5">
        <v>45015.999490740738</v>
      </c>
      <c r="B54" s="4" t="s">
        <v>35</v>
      </c>
      <c r="C54" s="4" t="s">
        <v>39</v>
      </c>
      <c r="D54" s="4" t="s">
        <v>380</v>
      </c>
      <c r="E54" s="4" t="s">
        <v>139</v>
      </c>
      <c r="F54" s="4" t="s">
        <v>140</v>
      </c>
      <c r="G54" s="4" t="s">
        <v>144</v>
      </c>
      <c r="H54" s="4">
        <v>501.2</v>
      </c>
      <c r="I54" s="4">
        <v>501.2</v>
      </c>
      <c r="J54" s="4">
        <v>0</v>
      </c>
      <c r="K54" s="4" t="s">
        <v>143</v>
      </c>
      <c r="L54" s="4" t="s">
        <v>31</v>
      </c>
      <c r="M54" s="4" t="s">
        <v>34</v>
      </c>
      <c r="N54" s="4" t="s">
        <v>381</v>
      </c>
      <c r="O54" s="4" t="s">
        <v>465</v>
      </c>
      <c r="P54" s="4" t="s">
        <v>466</v>
      </c>
      <c r="Q54" s="4" t="s">
        <v>44</v>
      </c>
      <c r="R54" s="4" t="s">
        <v>140</v>
      </c>
      <c r="S54" s="4" t="s">
        <v>139</v>
      </c>
      <c r="T54" s="4">
        <v>397.15</v>
      </c>
      <c r="U54" s="4">
        <v>83.4</v>
      </c>
      <c r="V54" s="4">
        <v>20.65</v>
      </c>
      <c r="W54" s="4">
        <v>0</v>
      </c>
      <c r="X54" s="4">
        <v>1</v>
      </c>
      <c r="Y54" s="4">
        <v>397.15</v>
      </c>
      <c r="Z54" s="4">
        <v>501.2</v>
      </c>
      <c r="AA54" s="4" t="s">
        <v>467</v>
      </c>
      <c r="AB54" s="4" t="s">
        <v>31</v>
      </c>
      <c r="AC54" s="4">
        <v>14.370198</v>
      </c>
      <c r="AD54" s="4" t="s">
        <v>31</v>
      </c>
      <c r="AE54" s="5">
        <v>45013.999490740738</v>
      </c>
      <c r="AF54" s="4" t="s">
        <v>31</v>
      </c>
      <c r="AG54" s="4" t="b">
        <v>0</v>
      </c>
      <c r="AH54" s="4" t="s">
        <v>31</v>
      </c>
      <c r="AI54" s="4" t="s">
        <v>31</v>
      </c>
      <c r="AJ54" s="4" t="s">
        <v>385</v>
      </c>
      <c r="AK54" s="4" t="s">
        <v>385</v>
      </c>
      <c r="AL54" s="4" t="s">
        <v>31</v>
      </c>
      <c r="AM54" s="4" t="s">
        <v>386</v>
      </c>
      <c r="AN54" s="4" t="s">
        <v>381</v>
      </c>
      <c r="AO54" s="4">
        <v>397.14800000000002</v>
      </c>
      <c r="AP54" s="4">
        <v>83.400999999999996</v>
      </c>
      <c r="AQ54" s="4">
        <v>20.652000000000001</v>
      </c>
    </row>
    <row r="55" spans="1:43" ht="14.4" x14ac:dyDescent="0.3">
      <c r="A55" s="5">
        <v>45020.999490740738</v>
      </c>
      <c r="B55" s="4" t="s">
        <v>35</v>
      </c>
      <c r="C55" s="4" t="s">
        <v>39</v>
      </c>
      <c r="D55" s="4" t="s">
        <v>445</v>
      </c>
      <c r="E55" s="4" t="s">
        <v>146</v>
      </c>
      <c r="F55" s="4" t="s">
        <v>147</v>
      </c>
      <c r="G55" s="4" t="s">
        <v>149</v>
      </c>
      <c r="H55" s="4">
        <v>985.99</v>
      </c>
      <c r="I55" s="4">
        <v>985.99</v>
      </c>
      <c r="J55" s="4">
        <v>0</v>
      </c>
      <c r="K55" s="4" t="s">
        <v>148</v>
      </c>
      <c r="L55" s="4" t="s">
        <v>31</v>
      </c>
      <c r="M55" s="4" t="s">
        <v>34</v>
      </c>
      <c r="N55" s="4" t="s">
        <v>381</v>
      </c>
      <c r="O55" s="4" t="s">
        <v>468</v>
      </c>
      <c r="P55" s="4" t="s">
        <v>469</v>
      </c>
      <c r="Q55" s="4" t="s">
        <v>44</v>
      </c>
      <c r="R55" s="4" t="s">
        <v>147</v>
      </c>
      <c r="S55" s="4" t="s">
        <v>146</v>
      </c>
      <c r="T55" s="4">
        <v>814.86</v>
      </c>
      <c r="U55" s="4">
        <v>171.12</v>
      </c>
      <c r="V55" s="4">
        <v>0</v>
      </c>
      <c r="W55" s="4">
        <v>0</v>
      </c>
      <c r="X55" s="4">
        <v>1</v>
      </c>
      <c r="Y55" s="4">
        <v>814.86</v>
      </c>
      <c r="Z55" s="4">
        <v>985.99</v>
      </c>
      <c r="AA55" s="4" t="s">
        <v>470</v>
      </c>
      <c r="AB55" s="4" t="s">
        <v>31</v>
      </c>
      <c r="AC55" s="4">
        <v>28.692602999999998</v>
      </c>
      <c r="AD55" s="4" t="s">
        <v>31</v>
      </c>
      <c r="AE55" s="5">
        <v>45009.04115740741</v>
      </c>
      <c r="AF55" s="4" t="s">
        <v>31</v>
      </c>
      <c r="AG55" s="4" t="b">
        <v>0</v>
      </c>
      <c r="AH55" s="4" t="s">
        <v>31</v>
      </c>
      <c r="AI55" s="4" t="s">
        <v>31</v>
      </c>
      <c r="AJ55" s="4" t="s">
        <v>385</v>
      </c>
      <c r="AK55" s="4" t="s">
        <v>385</v>
      </c>
      <c r="AL55" s="4" t="s">
        <v>31</v>
      </c>
      <c r="AM55" s="4" t="s">
        <v>386</v>
      </c>
      <c r="AN55" s="4" t="s">
        <v>381</v>
      </c>
      <c r="AO55" s="4">
        <v>814.86400000000003</v>
      </c>
      <c r="AP55" s="4">
        <v>171.12200000000001</v>
      </c>
      <c r="AQ55" s="4">
        <v>0</v>
      </c>
    </row>
    <row r="56" spans="1:43" ht="14.4" x14ac:dyDescent="0.3">
      <c r="A56" s="5">
        <v>45026.999490740738</v>
      </c>
      <c r="B56" s="4" t="s">
        <v>35</v>
      </c>
      <c r="C56" s="4" t="s">
        <v>39</v>
      </c>
      <c r="D56" s="4" t="s">
        <v>380</v>
      </c>
      <c r="E56" s="4" t="s">
        <v>151</v>
      </c>
      <c r="F56" s="4" t="s">
        <v>152</v>
      </c>
      <c r="G56" s="4" t="s">
        <v>154</v>
      </c>
      <c r="H56" s="4">
        <v>247.82</v>
      </c>
      <c r="I56" s="4">
        <v>247.82</v>
      </c>
      <c r="J56" s="4">
        <v>0</v>
      </c>
      <c r="K56" s="4" t="s">
        <v>153</v>
      </c>
      <c r="L56" s="4" t="s">
        <v>31</v>
      </c>
      <c r="M56" s="4" t="s">
        <v>34</v>
      </c>
      <c r="N56" s="4" t="s">
        <v>381</v>
      </c>
      <c r="O56" s="4" t="s">
        <v>415</v>
      </c>
      <c r="P56" s="4" t="s">
        <v>416</v>
      </c>
      <c r="Q56" s="4" t="s">
        <v>33</v>
      </c>
      <c r="R56" s="4" t="s">
        <v>152</v>
      </c>
      <c r="S56" s="4" t="s">
        <v>151</v>
      </c>
      <c r="T56" s="4">
        <v>196.37</v>
      </c>
      <c r="U56" s="4">
        <v>41.24</v>
      </c>
      <c r="V56" s="4">
        <v>10.210000000000001</v>
      </c>
      <c r="W56" s="4">
        <v>0</v>
      </c>
      <c r="X56" s="4">
        <v>1</v>
      </c>
      <c r="Y56" s="4">
        <v>196.37</v>
      </c>
      <c r="Z56" s="4">
        <v>247.82</v>
      </c>
      <c r="AA56" s="4" t="s">
        <v>471</v>
      </c>
      <c r="AB56" s="4" t="s">
        <v>31</v>
      </c>
      <c r="AC56" s="4">
        <v>8.0869990000000005</v>
      </c>
      <c r="AD56" s="4" t="s">
        <v>31</v>
      </c>
      <c r="AE56" s="5">
        <v>45025.999490740738</v>
      </c>
      <c r="AF56" s="4" t="s">
        <v>31</v>
      </c>
      <c r="AG56" s="4" t="b">
        <v>0</v>
      </c>
      <c r="AH56" s="4" t="s">
        <v>31</v>
      </c>
      <c r="AI56" s="4" t="s">
        <v>31</v>
      </c>
      <c r="AJ56" s="4" t="s">
        <v>385</v>
      </c>
      <c r="AK56" s="4" t="s">
        <v>385</v>
      </c>
      <c r="AL56" s="4" t="s">
        <v>31</v>
      </c>
      <c r="AM56" s="4" t="s">
        <v>386</v>
      </c>
      <c r="AN56" s="4" t="s">
        <v>381</v>
      </c>
      <c r="AO56" s="4">
        <v>196.37200000000001</v>
      </c>
      <c r="AP56" s="4">
        <v>41.238</v>
      </c>
      <c r="AQ56" s="4">
        <v>10.211</v>
      </c>
    </row>
    <row r="57" spans="1:43" ht="14.4" x14ac:dyDescent="0.3">
      <c r="A57" s="5">
        <v>45033.999490740738</v>
      </c>
      <c r="B57" s="4" t="s">
        <v>35</v>
      </c>
      <c r="C57" s="4" t="s">
        <v>39</v>
      </c>
      <c r="D57" s="4" t="s">
        <v>411</v>
      </c>
      <c r="E57" s="4" t="s">
        <v>157</v>
      </c>
      <c r="F57" s="4" t="s">
        <v>158</v>
      </c>
      <c r="G57" s="4" t="s">
        <v>160</v>
      </c>
      <c r="H57" s="4">
        <v>491.22</v>
      </c>
      <c r="I57" s="4">
        <v>491.22</v>
      </c>
      <c r="J57" s="4">
        <v>0</v>
      </c>
      <c r="K57" s="4" t="s">
        <v>159</v>
      </c>
      <c r="L57" s="4" t="s">
        <v>31</v>
      </c>
      <c r="M57" s="4" t="s">
        <v>34</v>
      </c>
      <c r="N57" s="4" t="s">
        <v>381</v>
      </c>
      <c r="O57" s="4" t="s">
        <v>472</v>
      </c>
      <c r="P57" s="4" t="s">
        <v>473</v>
      </c>
      <c r="Q57" s="4" t="s">
        <v>33</v>
      </c>
      <c r="R57" s="4" t="s">
        <v>158</v>
      </c>
      <c r="S57" s="4" t="s">
        <v>157</v>
      </c>
      <c r="T57" s="4">
        <v>405.97</v>
      </c>
      <c r="U57" s="4">
        <v>85.25</v>
      </c>
      <c r="V57" s="4">
        <v>0</v>
      </c>
      <c r="W57" s="4">
        <v>0</v>
      </c>
      <c r="X57" s="4">
        <v>1</v>
      </c>
      <c r="Y57" s="4">
        <v>405.97</v>
      </c>
      <c r="Z57" s="4">
        <v>491.22</v>
      </c>
      <c r="AA57" s="4" t="s">
        <v>474</v>
      </c>
      <c r="AB57" s="4" t="s">
        <v>31</v>
      </c>
      <c r="AC57" s="4">
        <v>8.6757279999999994</v>
      </c>
      <c r="AD57" s="4" t="s">
        <v>31</v>
      </c>
      <c r="AE57" s="5">
        <v>45033.999490740738</v>
      </c>
      <c r="AF57" s="4" t="s">
        <v>31</v>
      </c>
      <c r="AG57" s="4" t="b">
        <v>0</v>
      </c>
      <c r="AH57" s="4" t="s">
        <v>31</v>
      </c>
      <c r="AI57" s="4" t="s">
        <v>31</v>
      </c>
      <c r="AJ57" s="4" t="s">
        <v>385</v>
      </c>
      <c r="AK57" s="4" t="s">
        <v>385</v>
      </c>
      <c r="AL57" s="4" t="s">
        <v>31</v>
      </c>
      <c r="AM57" s="4" t="s">
        <v>386</v>
      </c>
      <c r="AN57" s="4" t="s">
        <v>381</v>
      </c>
      <c r="AO57" s="4">
        <v>405.971</v>
      </c>
      <c r="AP57" s="4">
        <v>85.254000000000005</v>
      </c>
      <c r="AQ57" s="4">
        <v>0</v>
      </c>
    </row>
    <row r="58" spans="1:43" ht="14.4" x14ac:dyDescent="0.3">
      <c r="A58" s="5">
        <v>45034.999490740738</v>
      </c>
      <c r="B58" s="4" t="s">
        <v>35</v>
      </c>
      <c r="C58" s="4" t="s">
        <v>39</v>
      </c>
      <c r="D58" s="4" t="s">
        <v>387</v>
      </c>
      <c r="E58" s="4" t="s">
        <v>52</v>
      </c>
      <c r="F58" s="4" t="s">
        <v>53</v>
      </c>
      <c r="G58" s="4" t="s">
        <v>162</v>
      </c>
      <c r="H58" s="4">
        <v>277.05</v>
      </c>
      <c r="I58" s="4">
        <v>277.05</v>
      </c>
      <c r="J58" s="4">
        <v>0</v>
      </c>
      <c r="K58" s="4" t="s">
        <v>161</v>
      </c>
      <c r="L58" s="4" t="s">
        <v>31</v>
      </c>
      <c r="M58" s="4" t="s">
        <v>34</v>
      </c>
      <c r="N58" s="4" t="s">
        <v>381</v>
      </c>
      <c r="O58" s="4" t="s">
        <v>387</v>
      </c>
      <c r="P58" s="4" t="s">
        <v>408</v>
      </c>
      <c r="Q58" s="4" t="s">
        <v>56</v>
      </c>
      <c r="R58" s="4" t="s">
        <v>409</v>
      </c>
      <c r="S58" s="4" t="s">
        <v>52</v>
      </c>
      <c r="T58" s="4">
        <v>219.53</v>
      </c>
      <c r="U58" s="4">
        <v>46.1</v>
      </c>
      <c r="V58" s="4">
        <v>11.42</v>
      </c>
      <c r="W58" s="4">
        <v>0</v>
      </c>
      <c r="X58" s="4">
        <v>1</v>
      </c>
      <c r="Y58" s="4">
        <v>219.53</v>
      </c>
      <c r="Z58" s="4">
        <v>277.05</v>
      </c>
      <c r="AA58" s="4" t="s">
        <v>475</v>
      </c>
      <c r="AB58" s="4" t="s">
        <v>31</v>
      </c>
      <c r="AC58" s="4">
        <v>7.4241489999999999</v>
      </c>
      <c r="AD58" s="4" t="s">
        <v>31</v>
      </c>
      <c r="AE58" s="5">
        <v>45033.999490740738</v>
      </c>
      <c r="AF58" s="4" t="s">
        <v>31</v>
      </c>
      <c r="AG58" s="4" t="b">
        <v>0</v>
      </c>
      <c r="AH58" s="4" t="s">
        <v>31</v>
      </c>
      <c r="AI58" s="4" t="s">
        <v>31</v>
      </c>
      <c r="AJ58" s="4" t="s">
        <v>385</v>
      </c>
      <c r="AK58" s="4" t="s">
        <v>385</v>
      </c>
      <c r="AL58" s="4" t="s">
        <v>31</v>
      </c>
      <c r="AM58" s="4" t="s">
        <v>386</v>
      </c>
      <c r="AN58" s="4" t="s">
        <v>381</v>
      </c>
      <c r="AO58" s="4">
        <v>219.53</v>
      </c>
      <c r="AP58" s="4">
        <v>46.100999999999999</v>
      </c>
      <c r="AQ58" s="4">
        <v>11.416</v>
      </c>
    </row>
    <row r="59" spans="1:43" ht="14.4" x14ac:dyDescent="0.3">
      <c r="A59" s="5">
        <v>45035.999490740738</v>
      </c>
      <c r="B59" s="4" t="s">
        <v>35</v>
      </c>
      <c r="C59" s="4" t="s">
        <v>39</v>
      </c>
      <c r="D59" s="4" t="s">
        <v>387</v>
      </c>
      <c r="E59" s="4" t="s">
        <v>86</v>
      </c>
      <c r="F59" s="4" t="s">
        <v>87</v>
      </c>
      <c r="G59" s="4" t="s">
        <v>168</v>
      </c>
      <c r="H59" s="4">
        <v>1045.75</v>
      </c>
      <c r="I59" s="4">
        <v>1045.75</v>
      </c>
      <c r="J59" s="4">
        <v>0</v>
      </c>
      <c r="K59" s="4" t="s">
        <v>167</v>
      </c>
      <c r="L59" s="4" t="s">
        <v>31</v>
      </c>
      <c r="M59" s="4" t="s">
        <v>34</v>
      </c>
      <c r="N59" s="4" t="s">
        <v>381</v>
      </c>
      <c r="O59" s="4" t="s">
        <v>387</v>
      </c>
      <c r="P59" s="4" t="s">
        <v>401</v>
      </c>
      <c r="Q59" s="4" t="s">
        <v>61</v>
      </c>
      <c r="R59" s="4" t="s">
        <v>87</v>
      </c>
      <c r="S59" s="4" t="s">
        <v>86</v>
      </c>
      <c r="T59" s="4">
        <v>864.26</v>
      </c>
      <c r="U59" s="4">
        <v>181.5</v>
      </c>
      <c r="V59" s="4">
        <v>0</v>
      </c>
      <c r="W59" s="4">
        <v>0</v>
      </c>
      <c r="X59" s="4">
        <v>1</v>
      </c>
      <c r="Y59" s="4">
        <v>864.26</v>
      </c>
      <c r="Z59" s="4">
        <v>1045.75</v>
      </c>
      <c r="AA59" s="4" t="s">
        <v>476</v>
      </c>
      <c r="AB59" s="4" t="s">
        <v>31</v>
      </c>
      <c r="AC59" s="4">
        <v>28.262356</v>
      </c>
      <c r="AD59" s="4" t="s">
        <v>31</v>
      </c>
      <c r="AE59" s="5">
        <v>45034.999490740738</v>
      </c>
      <c r="AF59" s="4" t="s">
        <v>31</v>
      </c>
      <c r="AG59" s="4" t="b">
        <v>0</v>
      </c>
      <c r="AH59" s="4" t="s">
        <v>31</v>
      </c>
      <c r="AI59" s="4" t="s">
        <v>31</v>
      </c>
      <c r="AJ59" s="4" t="s">
        <v>385</v>
      </c>
      <c r="AK59" s="4" t="s">
        <v>385</v>
      </c>
      <c r="AL59" s="4" t="s">
        <v>31</v>
      </c>
      <c r="AM59" s="4" t="s">
        <v>386</v>
      </c>
      <c r="AN59" s="4" t="s">
        <v>381</v>
      </c>
      <c r="AO59" s="4">
        <v>864.26</v>
      </c>
      <c r="AP59" s="4">
        <v>181.495</v>
      </c>
      <c r="AQ59" s="4">
        <v>0</v>
      </c>
    </row>
    <row r="60" spans="1:43" ht="14.4" x14ac:dyDescent="0.3">
      <c r="A60" s="5">
        <v>45035.999490740738</v>
      </c>
      <c r="B60" s="4" t="s">
        <v>35</v>
      </c>
      <c r="C60" s="4" t="s">
        <v>39</v>
      </c>
      <c r="D60" s="4" t="s">
        <v>387</v>
      </c>
      <c r="E60" s="4" t="s">
        <v>57</v>
      </c>
      <c r="F60" s="4" t="s">
        <v>58</v>
      </c>
      <c r="G60" s="4" t="s">
        <v>166</v>
      </c>
      <c r="H60" s="4">
        <v>438.66</v>
      </c>
      <c r="I60" s="4">
        <v>438.66</v>
      </c>
      <c r="J60" s="4">
        <v>0</v>
      </c>
      <c r="K60" s="4" t="s">
        <v>165</v>
      </c>
      <c r="L60" s="4" t="s">
        <v>31</v>
      </c>
      <c r="M60" s="4" t="s">
        <v>34</v>
      </c>
      <c r="N60" s="4" t="s">
        <v>381</v>
      </c>
      <c r="O60" s="4" t="s">
        <v>390</v>
      </c>
      <c r="P60" s="4" t="s">
        <v>391</v>
      </c>
      <c r="Q60" s="4" t="s">
        <v>61</v>
      </c>
      <c r="R60" s="4" t="s">
        <v>58</v>
      </c>
      <c r="S60" s="4" t="s">
        <v>57</v>
      </c>
      <c r="T60" s="4">
        <v>362.53</v>
      </c>
      <c r="U60" s="4">
        <v>76.13</v>
      </c>
      <c r="V60" s="4">
        <v>0</v>
      </c>
      <c r="W60" s="4">
        <v>0</v>
      </c>
      <c r="X60" s="4">
        <v>1</v>
      </c>
      <c r="Y60" s="4">
        <v>362.53</v>
      </c>
      <c r="Z60" s="4">
        <v>438.66</v>
      </c>
      <c r="AA60" s="4" t="s">
        <v>477</v>
      </c>
      <c r="AB60" s="4" t="s">
        <v>31</v>
      </c>
      <c r="AC60" s="4">
        <v>11.128455000000001</v>
      </c>
      <c r="AD60" s="4" t="s">
        <v>31</v>
      </c>
      <c r="AE60" s="5">
        <v>45034.999490740738</v>
      </c>
      <c r="AF60" s="4" t="s">
        <v>31</v>
      </c>
      <c r="AG60" s="4" t="b">
        <v>0</v>
      </c>
      <c r="AH60" s="4" t="s">
        <v>31</v>
      </c>
      <c r="AI60" s="4" t="s">
        <v>31</v>
      </c>
      <c r="AJ60" s="4" t="s">
        <v>385</v>
      </c>
      <c r="AK60" s="4" t="s">
        <v>385</v>
      </c>
      <c r="AL60" s="4" t="s">
        <v>31</v>
      </c>
      <c r="AM60" s="4" t="s">
        <v>386</v>
      </c>
      <c r="AN60" s="4" t="s">
        <v>381</v>
      </c>
      <c r="AO60" s="4">
        <v>362.529</v>
      </c>
      <c r="AP60" s="4">
        <v>76.131</v>
      </c>
      <c r="AQ60" s="4">
        <v>0</v>
      </c>
    </row>
    <row r="61" spans="1:43" ht="14.4" x14ac:dyDescent="0.3">
      <c r="A61" s="5">
        <v>45035.999490740738</v>
      </c>
      <c r="B61" s="4" t="s">
        <v>35</v>
      </c>
      <c r="C61" s="4" t="s">
        <v>39</v>
      </c>
      <c r="D61" s="4" t="s">
        <v>387</v>
      </c>
      <c r="E61" s="4" t="s">
        <v>96</v>
      </c>
      <c r="F61" s="4" t="s">
        <v>97</v>
      </c>
      <c r="G61" s="4" t="s">
        <v>164</v>
      </c>
      <c r="H61" s="4">
        <v>1054.3499999999999</v>
      </c>
      <c r="I61" s="4">
        <v>1054.3499999999999</v>
      </c>
      <c r="J61" s="4">
        <v>0</v>
      </c>
      <c r="K61" s="4" t="s">
        <v>163</v>
      </c>
      <c r="L61" s="4" t="s">
        <v>31</v>
      </c>
      <c r="M61" s="4" t="s">
        <v>34</v>
      </c>
      <c r="N61" s="4" t="s">
        <v>381</v>
      </c>
      <c r="O61" s="4" t="s">
        <v>387</v>
      </c>
      <c r="P61" s="4" t="s">
        <v>398</v>
      </c>
      <c r="Q61" s="4" t="s">
        <v>44</v>
      </c>
      <c r="R61" s="4" t="s">
        <v>97</v>
      </c>
      <c r="S61" s="4" t="s">
        <v>96</v>
      </c>
      <c r="T61" s="4">
        <v>871.36</v>
      </c>
      <c r="U61" s="4">
        <v>182.99</v>
      </c>
      <c r="V61" s="4">
        <v>0</v>
      </c>
      <c r="W61" s="4">
        <v>0</v>
      </c>
      <c r="X61" s="4">
        <v>1</v>
      </c>
      <c r="Y61" s="4">
        <v>871.36</v>
      </c>
      <c r="Z61" s="4">
        <v>1054.3499999999999</v>
      </c>
      <c r="AA61" s="4" t="s">
        <v>478</v>
      </c>
      <c r="AB61" s="4" t="s">
        <v>31</v>
      </c>
      <c r="AC61" s="4">
        <v>28.805071000000002</v>
      </c>
      <c r="AD61" s="4" t="s">
        <v>31</v>
      </c>
      <c r="AE61" s="5">
        <v>45034.999490740738</v>
      </c>
      <c r="AF61" s="4" t="s">
        <v>31</v>
      </c>
      <c r="AG61" s="4" t="b">
        <v>0</v>
      </c>
      <c r="AH61" s="4" t="s">
        <v>31</v>
      </c>
      <c r="AI61" s="4" t="s">
        <v>31</v>
      </c>
      <c r="AJ61" s="4" t="s">
        <v>385</v>
      </c>
      <c r="AK61" s="4" t="s">
        <v>385</v>
      </c>
      <c r="AL61" s="4" t="s">
        <v>31</v>
      </c>
      <c r="AM61" s="4" t="s">
        <v>386</v>
      </c>
      <c r="AN61" s="4" t="s">
        <v>381</v>
      </c>
      <c r="AO61" s="4">
        <v>871.36400000000003</v>
      </c>
      <c r="AP61" s="4">
        <v>182.98599999999999</v>
      </c>
      <c r="AQ61" s="4">
        <v>0</v>
      </c>
    </row>
    <row r="62" spans="1:43" ht="14.4" x14ac:dyDescent="0.3">
      <c r="A62" s="5">
        <v>45036.999490740738</v>
      </c>
      <c r="B62" s="4" t="s">
        <v>35</v>
      </c>
      <c r="C62" s="4" t="s">
        <v>39</v>
      </c>
      <c r="D62" s="4" t="s">
        <v>387</v>
      </c>
      <c r="E62" s="4" t="s">
        <v>174</v>
      </c>
      <c r="F62" s="4" t="s">
        <v>175</v>
      </c>
      <c r="G62" s="4" t="s">
        <v>177</v>
      </c>
      <c r="H62" s="4">
        <v>282.95999999999998</v>
      </c>
      <c r="I62" s="4">
        <v>282.95999999999998</v>
      </c>
      <c r="J62" s="4">
        <v>0</v>
      </c>
      <c r="K62" s="4" t="s">
        <v>176</v>
      </c>
      <c r="L62" s="4" t="s">
        <v>31</v>
      </c>
      <c r="M62" s="4" t="s">
        <v>34</v>
      </c>
      <c r="N62" s="4" t="s">
        <v>381</v>
      </c>
      <c r="O62" s="4" t="s">
        <v>479</v>
      </c>
      <c r="P62" s="4" t="s">
        <v>480</v>
      </c>
      <c r="Q62" s="4" t="s">
        <v>44</v>
      </c>
      <c r="R62" s="4" t="s">
        <v>175</v>
      </c>
      <c r="S62" s="4" t="s">
        <v>174</v>
      </c>
      <c r="T62" s="4">
        <v>233.85</v>
      </c>
      <c r="U62" s="4">
        <v>49.11</v>
      </c>
      <c r="V62" s="4">
        <v>0</v>
      </c>
      <c r="W62" s="4">
        <v>0</v>
      </c>
      <c r="X62" s="4">
        <v>1</v>
      </c>
      <c r="Y62" s="4">
        <v>233.85</v>
      </c>
      <c r="Z62" s="4">
        <v>282.95999999999998</v>
      </c>
      <c r="AA62" s="4" t="s">
        <v>481</v>
      </c>
      <c r="AB62" s="4" t="s">
        <v>31</v>
      </c>
      <c r="AC62" s="4">
        <v>5.6565000000000003</v>
      </c>
      <c r="AD62" s="4" t="s">
        <v>31</v>
      </c>
      <c r="AE62" s="5">
        <v>45036.999490740738</v>
      </c>
      <c r="AF62" s="4" t="s">
        <v>31</v>
      </c>
      <c r="AG62" s="4" t="b">
        <v>0</v>
      </c>
      <c r="AH62" s="4" t="s">
        <v>31</v>
      </c>
      <c r="AI62" s="4" t="s">
        <v>31</v>
      </c>
      <c r="AJ62" s="4" t="s">
        <v>385</v>
      </c>
      <c r="AK62" s="4" t="s">
        <v>385</v>
      </c>
      <c r="AL62" s="4" t="s">
        <v>31</v>
      </c>
      <c r="AM62" s="4" t="s">
        <v>386</v>
      </c>
      <c r="AN62" s="4" t="s">
        <v>381</v>
      </c>
      <c r="AO62" s="4">
        <v>233.85300000000001</v>
      </c>
      <c r="AP62" s="4">
        <v>49.109000000000002</v>
      </c>
      <c r="AQ62" s="4">
        <v>0</v>
      </c>
    </row>
    <row r="63" spans="1:43" ht="14.4" x14ac:dyDescent="0.3">
      <c r="A63" s="5">
        <v>45049.999490740738</v>
      </c>
      <c r="B63" s="4" t="s">
        <v>35</v>
      </c>
      <c r="C63" s="4" t="s">
        <v>39</v>
      </c>
      <c r="D63" s="4" t="s">
        <v>380</v>
      </c>
      <c r="E63" s="4" t="s">
        <v>139</v>
      </c>
      <c r="F63" s="4" t="s">
        <v>140</v>
      </c>
      <c r="G63" s="4" t="s">
        <v>182</v>
      </c>
      <c r="H63" s="4">
        <v>369.79</v>
      </c>
      <c r="I63" s="4">
        <v>369.79</v>
      </c>
      <c r="J63" s="4">
        <v>0</v>
      </c>
      <c r="K63" s="4" t="s">
        <v>181</v>
      </c>
      <c r="L63" s="4" t="s">
        <v>31</v>
      </c>
      <c r="M63" s="4" t="s">
        <v>34</v>
      </c>
      <c r="N63" s="4" t="s">
        <v>381</v>
      </c>
      <c r="O63" s="4" t="s">
        <v>465</v>
      </c>
      <c r="P63" s="4" t="s">
        <v>466</v>
      </c>
      <c r="Q63" s="4" t="s">
        <v>44</v>
      </c>
      <c r="R63" s="4" t="s">
        <v>140</v>
      </c>
      <c r="S63" s="4" t="s">
        <v>139</v>
      </c>
      <c r="T63" s="4">
        <v>293.02</v>
      </c>
      <c r="U63" s="4">
        <v>61.53</v>
      </c>
      <c r="V63" s="4">
        <v>15.24</v>
      </c>
      <c r="W63" s="4">
        <v>0</v>
      </c>
      <c r="X63" s="4">
        <v>1</v>
      </c>
      <c r="Y63" s="4">
        <v>293.02</v>
      </c>
      <c r="Z63" s="4">
        <v>369.79</v>
      </c>
      <c r="AA63" s="4" t="s">
        <v>482</v>
      </c>
      <c r="AB63" s="4" t="s">
        <v>31</v>
      </c>
      <c r="AC63" s="4">
        <v>11.578854</v>
      </c>
      <c r="AD63" s="4" t="s">
        <v>31</v>
      </c>
      <c r="AE63" s="5">
        <v>45048.999490740738</v>
      </c>
      <c r="AF63" s="4" t="s">
        <v>31</v>
      </c>
      <c r="AG63" s="4" t="b">
        <v>0</v>
      </c>
      <c r="AH63" s="4" t="s">
        <v>31</v>
      </c>
      <c r="AI63" s="4" t="s">
        <v>31</v>
      </c>
      <c r="AJ63" s="4" t="s">
        <v>385</v>
      </c>
      <c r="AK63" s="4" t="s">
        <v>385</v>
      </c>
      <c r="AL63" s="4" t="s">
        <v>31</v>
      </c>
      <c r="AM63" s="4" t="s">
        <v>386</v>
      </c>
      <c r="AN63" s="4" t="s">
        <v>381</v>
      </c>
      <c r="AO63" s="4">
        <v>293.017</v>
      </c>
      <c r="AP63" s="4">
        <v>61.533999999999999</v>
      </c>
      <c r="AQ63" s="4">
        <v>15.237</v>
      </c>
    </row>
    <row r="64" spans="1:43" ht="14.4" x14ac:dyDescent="0.3">
      <c r="A64" s="5">
        <v>45063.999490740738</v>
      </c>
      <c r="B64" s="4" t="s">
        <v>35</v>
      </c>
      <c r="C64" s="4" t="s">
        <v>39</v>
      </c>
      <c r="D64" s="4" t="s">
        <v>387</v>
      </c>
      <c r="E64" s="4" t="s">
        <v>57</v>
      </c>
      <c r="F64" s="4" t="s">
        <v>58</v>
      </c>
      <c r="G64" s="4" t="s">
        <v>193</v>
      </c>
      <c r="H64" s="4">
        <v>883.76</v>
      </c>
      <c r="I64" s="4">
        <v>0</v>
      </c>
      <c r="J64" s="4">
        <v>883.76</v>
      </c>
      <c r="K64" s="4" t="s">
        <v>192</v>
      </c>
      <c r="L64" s="4" t="s">
        <v>31</v>
      </c>
      <c r="M64" s="4" t="s">
        <v>34</v>
      </c>
      <c r="N64" s="4" t="s">
        <v>381</v>
      </c>
      <c r="O64" s="4" t="s">
        <v>390</v>
      </c>
      <c r="P64" s="4" t="s">
        <v>391</v>
      </c>
      <c r="Q64" s="4" t="s">
        <v>61</v>
      </c>
      <c r="R64" s="4" t="s">
        <v>58</v>
      </c>
      <c r="S64" s="4" t="s">
        <v>57</v>
      </c>
      <c r="T64" s="4">
        <v>730.38</v>
      </c>
      <c r="U64" s="4">
        <v>153.38</v>
      </c>
      <c r="V64" s="4">
        <v>0</v>
      </c>
      <c r="W64" s="4">
        <v>0</v>
      </c>
      <c r="X64" s="4">
        <v>1</v>
      </c>
      <c r="Y64" s="4">
        <v>730.38</v>
      </c>
      <c r="Z64" s="4">
        <v>883.76</v>
      </c>
      <c r="AA64" s="4" t="s">
        <v>483</v>
      </c>
      <c r="AB64" s="4" t="s">
        <v>31</v>
      </c>
      <c r="AC64" s="4">
        <v>22.808028</v>
      </c>
      <c r="AD64" s="4" t="s">
        <v>31</v>
      </c>
      <c r="AE64" s="5">
        <v>45062.999490740738</v>
      </c>
      <c r="AF64" s="4" t="s">
        <v>31</v>
      </c>
      <c r="AG64" s="4" t="b">
        <v>0</v>
      </c>
      <c r="AH64" s="4" t="s">
        <v>31</v>
      </c>
      <c r="AI64" s="4" t="s">
        <v>31</v>
      </c>
      <c r="AJ64" s="4" t="s">
        <v>385</v>
      </c>
      <c r="AK64" s="4" t="s">
        <v>385</v>
      </c>
      <c r="AL64" s="4" t="s">
        <v>31</v>
      </c>
      <c r="AM64" s="4" t="s">
        <v>386</v>
      </c>
      <c r="AN64" s="4" t="s">
        <v>381</v>
      </c>
      <c r="AO64" s="4">
        <v>730.37599999999998</v>
      </c>
      <c r="AP64" s="4">
        <v>153.37899999999999</v>
      </c>
      <c r="AQ64" s="4">
        <v>0</v>
      </c>
    </row>
    <row r="65" spans="1:43" ht="14.4" x14ac:dyDescent="0.3">
      <c r="A65" s="5">
        <v>45063.999490740738</v>
      </c>
      <c r="B65" s="4" t="s">
        <v>35</v>
      </c>
      <c r="C65" s="4" t="s">
        <v>39</v>
      </c>
      <c r="D65" s="4" t="s">
        <v>387</v>
      </c>
      <c r="E65" s="4" t="s">
        <v>86</v>
      </c>
      <c r="F65" s="4" t="s">
        <v>87</v>
      </c>
      <c r="G65" s="4" t="s">
        <v>191</v>
      </c>
      <c r="H65" s="4">
        <v>770.31</v>
      </c>
      <c r="I65" s="4">
        <v>0</v>
      </c>
      <c r="J65" s="4">
        <v>770.31</v>
      </c>
      <c r="K65" s="4" t="s">
        <v>190</v>
      </c>
      <c r="L65" s="4" t="s">
        <v>31</v>
      </c>
      <c r="M65" s="4" t="s">
        <v>34</v>
      </c>
      <c r="N65" s="4" t="s">
        <v>381</v>
      </c>
      <c r="O65" s="4" t="s">
        <v>387</v>
      </c>
      <c r="P65" s="4" t="s">
        <v>401</v>
      </c>
      <c r="Q65" s="4" t="s">
        <v>61</v>
      </c>
      <c r="R65" s="4" t="s">
        <v>87</v>
      </c>
      <c r="S65" s="4" t="s">
        <v>86</v>
      </c>
      <c r="T65" s="4">
        <v>636.62</v>
      </c>
      <c r="U65" s="4">
        <v>133.69</v>
      </c>
      <c r="V65" s="4">
        <v>0</v>
      </c>
      <c r="W65" s="4">
        <v>0</v>
      </c>
      <c r="X65" s="4">
        <v>1</v>
      </c>
      <c r="Y65" s="4">
        <v>636.62</v>
      </c>
      <c r="Z65" s="4">
        <v>770.31</v>
      </c>
      <c r="AA65" s="4" t="s">
        <v>484</v>
      </c>
      <c r="AB65" s="4" t="s">
        <v>31</v>
      </c>
      <c r="AC65" s="4">
        <v>22.997195000000001</v>
      </c>
      <c r="AD65" s="4" t="s">
        <v>31</v>
      </c>
      <c r="AE65" s="5">
        <v>45062.999490740738</v>
      </c>
      <c r="AF65" s="4" t="s">
        <v>31</v>
      </c>
      <c r="AG65" s="4" t="b">
        <v>0</v>
      </c>
      <c r="AH65" s="4" t="s">
        <v>31</v>
      </c>
      <c r="AI65" s="4" t="s">
        <v>31</v>
      </c>
      <c r="AJ65" s="4" t="s">
        <v>385</v>
      </c>
      <c r="AK65" s="4" t="s">
        <v>385</v>
      </c>
      <c r="AL65" s="4" t="s">
        <v>31</v>
      </c>
      <c r="AM65" s="4" t="s">
        <v>386</v>
      </c>
      <c r="AN65" s="4" t="s">
        <v>381</v>
      </c>
      <c r="AO65" s="4">
        <v>636.62</v>
      </c>
      <c r="AP65" s="4">
        <v>133.69</v>
      </c>
      <c r="AQ65" s="4">
        <v>0</v>
      </c>
    </row>
    <row r="66" spans="1:43" ht="14.4" x14ac:dyDescent="0.3">
      <c r="A66" s="5">
        <v>45063.999490740738</v>
      </c>
      <c r="B66" s="4" t="s">
        <v>35</v>
      </c>
      <c r="C66" s="4" t="s">
        <v>39</v>
      </c>
      <c r="D66" s="4" t="s">
        <v>387</v>
      </c>
      <c r="E66" s="4" t="s">
        <v>75</v>
      </c>
      <c r="F66" s="4" t="s">
        <v>76</v>
      </c>
      <c r="G66" s="4" t="s">
        <v>189</v>
      </c>
      <c r="H66" s="4">
        <v>306.77</v>
      </c>
      <c r="I66" s="4">
        <v>306.77</v>
      </c>
      <c r="J66" s="4">
        <v>0</v>
      </c>
      <c r="K66" s="4" t="s">
        <v>188</v>
      </c>
      <c r="L66" s="4" t="s">
        <v>31</v>
      </c>
      <c r="M66" s="4" t="s">
        <v>34</v>
      </c>
      <c r="N66" s="4" t="s">
        <v>381</v>
      </c>
      <c r="O66" s="4" t="s">
        <v>387</v>
      </c>
      <c r="P66" s="4" t="s">
        <v>451</v>
      </c>
      <c r="Q66" s="4" t="s">
        <v>44</v>
      </c>
      <c r="R66" s="4" t="s">
        <v>76</v>
      </c>
      <c r="S66" s="4" t="s">
        <v>75</v>
      </c>
      <c r="T66" s="4">
        <v>253.53</v>
      </c>
      <c r="U66" s="4">
        <v>53.24</v>
      </c>
      <c r="V66" s="4">
        <v>0</v>
      </c>
      <c r="W66" s="4">
        <v>0</v>
      </c>
      <c r="X66" s="4">
        <v>1</v>
      </c>
      <c r="Y66" s="4">
        <v>253.53</v>
      </c>
      <c r="Z66" s="4">
        <v>306.77</v>
      </c>
      <c r="AA66" s="4" t="s">
        <v>485</v>
      </c>
      <c r="AB66" s="4" t="s">
        <v>31</v>
      </c>
      <c r="AC66" s="4">
        <v>8.4965489999999999</v>
      </c>
      <c r="AD66" s="4" t="s">
        <v>31</v>
      </c>
      <c r="AE66" s="5">
        <v>45062.999490740738</v>
      </c>
      <c r="AF66" s="4" t="s">
        <v>31</v>
      </c>
      <c r="AG66" s="4" t="b">
        <v>0</v>
      </c>
      <c r="AH66" s="4" t="s">
        <v>31</v>
      </c>
      <c r="AI66" s="4" t="s">
        <v>31</v>
      </c>
      <c r="AJ66" s="4" t="s">
        <v>385</v>
      </c>
      <c r="AK66" s="4" t="s">
        <v>385</v>
      </c>
      <c r="AL66" s="4" t="s">
        <v>31</v>
      </c>
      <c r="AM66" s="4" t="s">
        <v>386</v>
      </c>
      <c r="AN66" s="4" t="s">
        <v>381</v>
      </c>
      <c r="AO66" s="4">
        <v>253.53200000000001</v>
      </c>
      <c r="AP66" s="4">
        <v>53.241999999999997</v>
      </c>
      <c r="AQ66" s="4">
        <v>0</v>
      </c>
    </row>
    <row r="67" spans="1:43" ht="14.4" x14ac:dyDescent="0.3">
      <c r="A67" s="5">
        <v>45067.999490740738</v>
      </c>
      <c r="B67" s="4" t="s">
        <v>35</v>
      </c>
      <c r="C67" s="4" t="s">
        <v>39</v>
      </c>
      <c r="D67" s="4" t="s">
        <v>387</v>
      </c>
      <c r="E67" s="4" t="s">
        <v>52</v>
      </c>
      <c r="F67" s="4" t="s">
        <v>53</v>
      </c>
      <c r="G67" s="4" t="s">
        <v>205</v>
      </c>
      <c r="H67" s="4">
        <v>-6.02</v>
      </c>
      <c r="I67" s="4">
        <v>-6.02</v>
      </c>
      <c r="J67" s="4">
        <v>0</v>
      </c>
      <c r="K67" s="4" t="s">
        <v>204</v>
      </c>
      <c r="L67" s="4" t="s">
        <v>31</v>
      </c>
      <c r="M67" s="4" t="s">
        <v>34</v>
      </c>
      <c r="N67" s="4" t="s">
        <v>381</v>
      </c>
      <c r="O67" s="4" t="s">
        <v>387</v>
      </c>
      <c r="P67" s="4" t="s">
        <v>408</v>
      </c>
      <c r="Q67" s="4" t="s">
        <v>44</v>
      </c>
      <c r="R67" s="4" t="s">
        <v>409</v>
      </c>
      <c r="S67" s="4" t="s">
        <v>52</v>
      </c>
      <c r="T67" s="4">
        <v>-4.7699999999999996</v>
      </c>
      <c r="U67" s="4">
        <v>-1</v>
      </c>
      <c r="V67" s="4">
        <v>-0.25</v>
      </c>
      <c r="W67" s="4">
        <v>0</v>
      </c>
      <c r="X67" s="4">
        <v>1</v>
      </c>
      <c r="Y67" s="4">
        <v>-4.7699999999999996</v>
      </c>
      <c r="Z67" s="4">
        <v>-6.02</v>
      </c>
      <c r="AA67" s="4" t="s">
        <v>406</v>
      </c>
      <c r="AB67" s="4" t="s">
        <v>393</v>
      </c>
      <c r="AC67" s="4">
        <v>0.24166660000000001</v>
      </c>
      <c r="AD67" s="4" t="s">
        <v>31</v>
      </c>
      <c r="AE67" s="4" t="s">
        <v>31</v>
      </c>
      <c r="AF67" s="4" t="s">
        <v>31</v>
      </c>
      <c r="AG67" s="4" t="b">
        <v>0</v>
      </c>
      <c r="AH67" s="4" t="s">
        <v>103</v>
      </c>
      <c r="AI67" s="5">
        <v>45009.04115740741</v>
      </c>
      <c r="AJ67" s="4" t="s">
        <v>31</v>
      </c>
      <c r="AK67" s="4" t="s">
        <v>31</v>
      </c>
      <c r="AL67" s="4" t="s">
        <v>31</v>
      </c>
      <c r="AM67" s="4" t="s">
        <v>395</v>
      </c>
      <c r="AN67" s="4" t="s">
        <v>381</v>
      </c>
      <c r="AO67" s="4">
        <v>-4.7729999999999997</v>
      </c>
      <c r="AP67" s="4">
        <v>-1.002</v>
      </c>
      <c r="AQ67" s="4">
        <v>-0.248</v>
      </c>
    </row>
    <row r="68" spans="1:43" ht="14.4" x14ac:dyDescent="0.3">
      <c r="A68" s="5">
        <v>45067.999490740738</v>
      </c>
      <c r="B68" s="4" t="s">
        <v>35</v>
      </c>
      <c r="C68" s="4" t="s">
        <v>39</v>
      </c>
      <c r="D68" s="4" t="s">
        <v>411</v>
      </c>
      <c r="E68" s="4" t="s">
        <v>46</v>
      </c>
      <c r="F68" s="4" t="s">
        <v>47</v>
      </c>
      <c r="G68" s="4" t="s">
        <v>203</v>
      </c>
      <c r="H68" s="4">
        <v>-57.45</v>
      </c>
      <c r="I68" s="4">
        <v>-57.45</v>
      </c>
      <c r="J68" s="4">
        <v>0</v>
      </c>
      <c r="K68" s="4" t="s">
        <v>202</v>
      </c>
      <c r="L68" s="4" t="s">
        <v>31</v>
      </c>
      <c r="M68" s="4" t="s">
        <v>34</v>
      </c>
      <c r="N68" s="4" t="s">
        <v>381</v>
      </c>
      <c r="O68" s="4" t="s">
        <v>412</v>
      </c>
      <c r="P68" s="4" t="s">
        <v>413</v>
      </c>
      <c r="Q68" s="4" t="s">
        <v>44</v>
      </c>
      <c r="R68" s="4" t="s">
        <v>47</v>
      </c>
      <c r="S68" s="4" t="s">
        <v>46</v>
      </c>
      <c r="T68" s="4">
        <v>-47.48</v>
      </c>
      <c r="U68" s="4">
        <v>-9.9700000000000006</v>
      </c>
      <c r="V68" s="4">
        <v>0</v>
      </c>
      <c r="W68" s="4">
        <v>0</v>
      </c>
      <c r="X68" s="4">
        <v>1</v>
      </c>
      <c r="Y68" s="4">
        <v>-47.48</v>
      </c>
      <c r="Z68" s="4">
        <v>-57.45</v>
      </c>
      <c r="AA68" s="4" t="s">
        <v>406</v>
      </c>
      <c r="AB68" s="4" t="s">
        <v>393</v>
      </c>
      <c r="AC68" s="4">
        <v>1.9512502</v>
      </c>
      <c r="AD68" s="4" t="s">
        <v>31</v>
      </c>
      <c r="AE68" s="4" t="s">
        <v>31</v>
      </c>
      <c r="AF68" s="4" t="s">
        <v>31</v>
      </c>
      <c r="AG68" s="4" t="b">
        <v>0</v>
      </c>
      <c r="AH68" s="4" t="s">
        <v>49</v>
      </c>
      <c r="AI68" s="5">
        <v>44965.04115740741</v>
      </c>
      <c r="AJ68" s="4" t="s">
        <v>31</v>
      </c>
      <c r="AK68" s="4" t="s">
        <v>31</v>
      </c>
      <c r="AL68" s="4" t="s">
        <v>31</v>
      </c>
      <c r="AM68" s="4" t="s">
        <v>395</v>
      </c>
      <c r="AN68" s="4" t="s">
        <v>381</v>
      </c>
      <c r="AO68" s="4">
        <v>-47.478000000000002</v>
      </c>
      <c r="AP68" s="4">
        <v>-9.9700000000000006</v>
      </c>
      <c r="AQ68" s="4">
        <v>0</v>
      </c>
    </row>
    <row r="69" spans="1:43" ht="14.4" x14ac:dyDescent="0.3">
      <c r="A69" s="5">
        <v>45067.999490740738</v>
      </c>
      <c r="B69" s="4" t="s">
        <v>35</v>
      </c>
      <c r="C69" s="4" t="s">
        <v>39</v>
      </c>
      <c r="D69" s="4" t="s">
        <v>445</v>
      </c>
      <c r="E69" s="4" t="s">
        <v>146</v>
      </c>
      <c r="F69" s="4" t="s">
        <v>147</v>
      </c>
      <c r="G69" s="4" t="s">
        <v>197</v>
      </c>
      <c r="H69" s="4">
        <v>1328.46</v>
      </c>
      <c r="I69" s="4">
        <v>1328.46</v>
      </c>
      <c r="J69" s="4">
        <v>0</v>
      </c>
      <c r="K69" s="4" t="s">
        <v>196</v>
      </c>
      <c r="L69" s="4" t="s">
        <v>31</v>
      </c>
      <c r="M69" s="4" t="s">
        <v>34</v>
      </c>
      <c r="N69" s="4" t="s">
        <v>381</v>
      </c>
      <c r="O69" s="4" t="s">
        <v>468</v>
      </c>
      <c r="P69" s="4" t="s">
        <v>469</v>
      </c>
      <c r="Q69" s="4" t="s">
        <v>44</v>
      </c>
      <c r="R69" s="4" t="s">
        <v>147</v>
      </c>
      <c r="S69" s="4" t="s">
        <v>146</v>
      </c>
      <c r="T69" s="4">
        <v>1097.9000000000001</v>
      </c>
      <c r="U69" s="4">
        <v>230.56</v>
      </c>
      <c r="V69" s="4">
        <v>0</v>
      </c>
      <c r="W69" s="4">
        <v>0</v>
      </c>
      <c r="X69" s="4">
        <v>1</v>
      </c>
      <c r="Y69" s="4">
        <v>1097.9000000000001</v>
      </c>
      <c r="Z69" s="4">
        <v>1328.46</v>
      </c>
      <c r="AA69" s="4" t="s">
        <v>486</v>
      </c>
      <c r="AB69" s="4" t="s">
        <v>31</v>
      </c>
      <c r="AC69" s="4">
        <v>34.573512000000001</v>
      </c>
      <c r="AD69" s="4" t="s">
        <v>31</v>
      </c>
      <c r="AE69" s="5">
        <v>45063.999490740738</v>
      </c>
      <c r="AF69" s="4" t="s">
        <v>31</v>
      </c>
      <c r="AG69" s="4" t="b">
        <v>0</v>
      </c>
      <c r="AH69" s="4" t="s">
        <v>31</v>
      </c>
      <c r="AI69" s="4" t="s">
        <v>31</v>
      </c>
      <c r="AJ69" s="4" t="s">
        <v>385</v>
      </c>
      <c r="AK69" s="4" t="s">
        <v>385</v>
      </c>
      <c r="AL69" s="4" t="s">
        <v>31</v>
      </c>
      <c r="AM69" s="4" t="s">
        <v>386</v>
      </c>
      <c r="AN69" s="4" t="s">
        <v>381</v>
      </c>
      <c r="AO69" s="4">
        <v>1097.8979999999999</v>
      </c>
      <c r="AP69" s="4">
        <v>230.559</v>
      </c>
      <c r="AQ69" s="4">
        <v>0</v>
      </c>
    </row>
    <row r="70" spans="1:43" ht="14.4" x14ac:dyDescent="0.3">
      <c r="A70" s="5">
        <v>45067.999490740738</v>
      </c>
      <c r="B70" s="4" t="s">
        <v>35</v>
      </c>
      <c r="C70" s="4" t="s">
        <v>39</v>
      </c>
      <c r="D70" s="4" t="s">
        <v>387</v>
      </c>
      <c r="E70" s="4" t="s">
        <v>57</v>
      </c>
      <c r="F70" s="4" t="s">
        <v>58</v>
      </c>
      <c r="G70" s="4" t="s">
        <v>199</v>
      </c>
      <c r="H70" s="4">
        <v>-4.82</v>
      </c>
      <c r="I70" s="4">
        <v>0</v>
      </c>
      <c r="J70" s="4">
        <v>-4.82</v>
      </c>
      <c r="K70" s="4" t="s">
        <v>198</v>
      </c>
      <c r="L70" s="4" t="s">
        <v>31</v>
      </c>
      <c r="M70" s="4" t="s">
        <v>34</v>
      </c>
      <c r="N70" s="4" t="s">
        <v>381</v>
      </c>
      <c r="O70" s="4" t="s">
        <v>390</v>
      </c>
      <c r="P70" s="4" t="s">
        <v>391</v>
      </c>
      <c r="Q70" s="4" t="s">
        <v>44</v>
      </c>
      <c r="R70" s="4" t="s">
        <v>58</v>
      </c>
      <c r="S70" s="4" t="s">
        <v>57</v>
      </c>
      <c r="T70" s="4">
        <v>-3.98</v>
      </c>
      <c r="U70" s="4">
        <v>-0.84</v>
      </c>
      <c r="V70" s="4">
        <v>0</v>
      </c>
      <c r="W70" s="4">
        <v>0</v>
      </c>
      <c r="X70" s="4">
        <v>1</v>
      </c>
      <c r="Y70" s="4">
        <v>-3.98</v>
      </c>
      <c r="Z70" s="4">
        <v>-4.82</v>
      </c>
      <c r="AA70" s="4" t="s">
        <v>406</v>
      </c>
      <c r="AB70" s="4" t="s">
        <v>393</v>
      </c>
      <c r="AC70" s="4">
        <v>0.10612489999999999</v>
      </c>
      <c r="AD70" s="4" t="s">
        <v>31</v>
      </c>
      <c r="AE70" s="4" t="s">
        <v>31</v>
      </c>
      <c r="AF70" s="4" t="s">
        <v>31</v>
      </c>
      <c r="AG70" s="4" t="b">
        <v>0</v>
      </c>
      <c r="AH70" s="4" t="s">
        <v>60</v>
      </c>
      <c r="AI70" s="5">
        <v>44966.04115740741</v>
      </c>
      <c r="AJ70" s="4" t="s">
        <v>31</v>
      </c>
      <c r="AK70" s="4" t="s">
        <v>31</v>
      </c>
      <c r="AL70" s="4" t="s">
        <v>31</v>
      </c>
      <c r="AM70" s="4" t="s">
        <v>395</v>
      </c>
      <c r="AN70" s="4" t="s">
        <v>381</v>
      </c>
      <c r="AO70" s="4">
        <v>-3.9790000000000001</v>
      </c>
      <c r="AP70" s="4">
        <v>-0.83599999999999997</v>
      </c>
      <c r="AQ70" s="4">
        <v>0</v>
      </c>
    </row>
    <row r="71" spans="1:43" ht="14.4" x14ac:dyDescent="0.3">
      <c r="A71" s="5">
        <v>45069.999490740738</v>
      </c>
      <c r="B71" s="4" t="s">
        <v>35</v>
      </c>
      <c r="C71" s="4" t="s">
        <v>39</v>
      </c>
      <c r="D71" s="4" t="s">
        <v>411</v>
      </c>
      <c r="E71" s="4" t="s">
        <v>46</v>
      </c>
      <c r="F71" s="4" t="s">
        <v>47</v>
      </c>
      <c r="G71" s="4" t="s">
        <v>214</v>
      </c>
      <c r="H71" s="4">
        <v>664</v>
      </c>
      <c r="I71" s="4">
        <v>664</v>
      </c>
      <c r="J71" s="4">
        <v>0</v>
      </c>
      <c r="K71" s="4" t="s">
        <v>213</v>
      </c>
      <c r="L71" s="4" t="s">
        <v>31</v>
      </c>
      <c r="M71" s="4" t="s">
        <v>34</v>
      </c>
      <c r="N71" s="4" t="s">
        <v>381</v>
      </c>
      <c r="O71" s="4" t="s">
        <v>412</v>
      </c>
      <c r="P71" s="4" t="s">
        <v>413</v>
      </c>
      <c r="Q71" s="4" t="s">
        <v>56</v>
      </c>
      <c r="R71" s="4" t="s">
        <v>47</v>
      </c>
      <c r="S71" s="4" t="s">
        <v>46</v>
      </c>
      <c r="T71" s="4">
        <v>548.76</v>
      </c>
      <c r="U71" s="4">
        <v>115.24</v>
      </c>
      <c r="V71" s="4">
        <v>0</v>
      </c>
      <c r="W71" s="4">
        <v>0</v>
      </c>
      <c r="X71" s="4">
        <v>1</v>
      </c>
      <c r="Y71" s="4">
        <v>548.76</v>
      </c>
      <c r="Z71" s="4">
        <v>664</v>
      </c>
      <c r="AA71" s="4" t="s">
        <v>487</v>
      </c>
      <c r="AB71" s="4" t="s">
        <v>31</v>
      </c>
      <c r="AC71" s="4">
        <v>16.701198999999999</v>
      </c>
      <c r="AD71" s="4" t="s">
        <v>31</v>
      </c>
      <c r="AE71" s="5">
        <v>45062.999490740738</v>
      </c>
      <c r="AF71" s="4" t="s">
        <v>31</v>
      </c>
      <c r="AG71" s="4" t="b">
        <v>0</v>
      </c>
      <c r="AH71" s="4" t="s">
        <v>31</v>
      </c>
      <c r="AI71" s="4" t="s">
        <v>31</v>
      </c>
      <c r="AJ71" s="4" t="s">
        <v>385</v>
      </c>
      <c r="AK71" s="4" t="s">
        <v>385</v>
      </c>
      <c r="AL71" s="4" t="s">
        <v>31</v>
      </c>
      <c r="AM71" s="4" t="s">
        <v>386</v>
      </c>
      <c r="AN71" s="4" t="s">
        <v>381</v>
      </c>
      <c r="AO71" s="4">
        <v>548.76300000000003</v>
      </c>
      <c r="AP71" s="4">
        <v>115.24</v>
      </c>
      <c r="AQ71" s="4">
        <v>0</v>
      </c>
    </row>
    <row r="72" spans="1:43" ht="14.4" x14ac:dyDescent="0.3">
      <c r="A72" s="5">
        <v>45069.999490740738</v>
      </c>
      <c r="B72" s="4" t="s">
        <v>35</v>
      </c>
      <c r="C72" s="4" t="s">
        <v>39</v>
      </c>
      <c r="D72" s="4" t="s">
        <v>387</v>
      </c>
      <c r="E72" s="4" t="s">
        <v>96</v>
      </c>
      <c r="F72" s="4" t="s">
        <v>97</v>
      </c>
      <c r="G72" s="4" t="s">
        <v>212</v>
      </c>
      <c r="H72" s="4">
        <v>1291.22</v>
      </c>
      <c r="I72" s="4">
        <v>1291.22</v>
      </c>
      <c r="J72" s="4">
        <v>0</v>
      </c>
      <c r="K72" s="4" t="s">
        <v>211</v>
      </c>
      <c r="L72" s="4" t="s">
        <v>31</v>
      </c>
      <c r="M72" s="4" t="s">
        <v>34</v>
      </c>
      <c r="N72" s="4" t="s">
        <v>381</v>
      </c>
      <c r="O72" s="4" t="s">
        <v>387</v>
      </c>
      <c r="P72" s="4" t="s">
        <v>398</v>
      </c>
      <c r="Q72" s="4" t="s">
        <v>44</v>
      </c>
      <c r="R72" s="4" t="s">
        <v>97</v>
      </c>
      <c r="S72" s="4" t="s">
        <v>96</v>
      </c>
      <c r="T72" s="4">
        <v>1067.1300000000001</v>
      </c>
      <c r="U72" s="4">
        <v>224.1</v>
      </c>
      <c r="V72" s="4">
        <v>0</v>
      </c>
      <c r="W72" s="4">
        <v>0</v>
      </c>
      <c r="X72" s="4">
        <v>1</v>
      </c>
      <c r="Y72" s="4">
        <v>1067.1300000000001</v>
      </c>
      <c r="Z72" s="4">
        <v>1291.22</v>
      </c>
      <c r="AA72" s="4" t="s">
        <v>488</v>
      </c>
      <c r="AB72" s="4" t="s">
        <v>31</v>
      </c>
      <c r="AC72" s="4">
        <v>37.415861999999997</v>
      </c>
      <c r="AD72" s="4" t="s">
        <v>31</v>
      </c>
      <c r="AE72" s="5">
        <v>45062.999490740738</v>
      </c>
      <c r="AF72" s="4" t="s">
        <v>31</v>
      </c>
      <c r="AG72" s="4" t="b">
        <v>0</v>
      </c>
      <c r="AH72" s="4" t="s">
        <v>31</v>
      </c>
      <c r="AI72" s="4" t="s">
        <v>31</v>
      </c>
      <c r="AJ72" s="4" t="s">
        <v>385</v>
      </c>
      <c r="AK72" s="4" t="s">
        <v>385</v>
      </c>
      <c r="AL72" s="4" t="s">
        <v>31</v>
      </c>
      <c r="AM72" s="4" t="s">
        <v>386</v>
      </c>
      <c r="AN72" s="4" t="s">
        <v>381</v>
      </c>
      <c r="AO72" s="4">
        <v>1067.125</v>
      </c>
      <c r="AP72" s="4">
        <v>224.096</v>
      </c>
      <c r="AQ72" s="4">
        <v>0</v>
      </c>
    </row>
    <row r="73" spans="1:43" ht="14.4" x14ac:dyDescent="0.3">
      <c r="A73" s="5">
        <v>45081.999490740738</v>
      </c>
      <c r="B73" s="4" t="s">
        <v>35</v>
      </c>
      <c r="C73" s="4" t="s">
        <v>39</v>
      </c>
      <c r="D73" s="4" t="s">
        <v>489</v>
      </c>
      <c r="E73" s="4" t="s">
        <v>218</v>
      </c>
      <c r="F73" s="4" t="s">
        <v>219</v>
      </c>
      <c r="G73" s="4" t="s">
        <v>221</v>
      </c>
      <c r="H73" s="4">
        <v>568.74</v>
      </c>
      <c r="I73" s="4">
        <v>568.74</v>
      </c>
      <c r="J73" s="4">
        <v>0</v>
      </c>
      <c r="K73" s="4" t="s">
        <v>220</v>
      </c>
      <c r="L73" s="4" t="s">
        <v>31</v>
      </c>
      <c r="M73" s="4" t="s">
        <v>34</v>
      </c>
      <c r="N73" s="4" t="s">
        <v>381</v>
      </c>
      <c r="O73" s="4" t="s">
        <v>490</v>
      </c>
      <c r="P73" s="4" t="s">
        <v>491</v>
      </c>
      <c r="Q73" s="4" t="s">
        <v>44</v>
      </c>
      <c r="R73" s="4" t="s">
        <v>219</v>
      </c>
      <c r="S73" s="4" t="s">
        <v>218</v>
      </c>
      <c r="T73" s="4">
        <v>470.03</v>
      </c>
      <c r="U73" s="4">
        <v>98.71</v>
      </c>
      <c r="V73" s="4">
        <v>0</v>
      </c>
      <c r="W73" s="4">
        <v>0</v>
      </c>
      <c r="X73" s="4">
        <v>1</v>
      </c>
      <c r="Y73" s="4">
        <v>470.03</v>
      </c>
      <c r="Z73" s="4">
        <v>568.74</v>
      </c>
      <c r="AA73" s="4" t="s">
        <v>492</v>
      </c>
      <c r="AB73" s="4" t="s">
        <v>31</v>
      </c>
      <c r="AC73" s="4">
        <v>20.851246</v>
      </c>
      <c r="AD73" s="4" t="s">
        <v>31</v>
      </c>
      <c r="AE73" s="5">
        <v>45078.999490740738</v>
      </c>
      <c r="AF73" s="4" t="s">
        <v>31</v>
      </c>
      <c r="AG73" s="4" t="b">
        <v>0</v>
      </c>
      <c r="AH73" s="4" t="s">
        <v>31</v>
      </c>
      <c r="AI73" s="4" t="s">
        <v>31</v>
      </c>
      <c r="AJ73" s="4" t="s">
        <v>385</v>
      </c>
      <c r="AK73" s="4" t="s">
        <v>385</v>
      </c>
      <c r="AL73" s="4" t="s">
        <v>31</v>
      </c>
      <c r="AM73" s="4" t="s">
        <v>386</v>
      </c>
      <c r="AN73" s="4" t="s">
        <v>381</v>
      </c>
      <c r="AO73" s="4">
        <v>470.03100000000001</v>
      </c>
      <c r="AP73" s="4">
        <v>98.706999999999994</v>
      </c>
      <c r="AQ73" s="4">
        <v>0</v>
      </c>
    </row>
    <row r="74" spans="1:43" ht="14.4" x14ac:dyDescent="0.3">
      <c r="A74" s="5">
        <v>45088.999490740738</v>
      </c>
      <c r="B74" s="4" t="s">
        <v>35</v>
      </c>
      <c r="C74" s="4" t="s">
        <v>39</v>
      </c>
      <c r="D74" s="4" t="s">
        <v>387</v>
      </c>
      <c r="E74" s="4" t="s">
        <v>174</v>
      </c>
      <c r="F74" s="4" t="s">
        <v>175</v>
      </c>
      <c r="G74" s="4" t="s">
        <v>225</v>
      </c>
      <c r="H74" s="4">
        <v>359.27</v>
      </c>
      <c r="I74" s="4">
        <v>359.27</v>
      </c>
      <c r="J74" s="4">
        <v>0</v>
      </c>
      <c r="K74" s="4" t="s">
        <v>224</v>
      </c>
      <c r="L74" s="4" t="s">
        <v>31</v>
      </c>
      <c r="M74" s="4" t="s">
        <v>34</v>
      </c>
      <c r="N74" s="4" t="s">
        <v>381</v>
      </c>
      <c r="O74" s="4" t="s">
        <v>479</v>
      </c>
      <c r="P74" s="4" t="s">
        <v>480</v>
      </c>
      <c r="Q74" s="4" t="s">
        <v>44</v>
      </c>
      <c r="R74" s="4" t="s">
        <v>175</v>
      </c>
      <c r="S74" s="4" t="s">
        <v>174</v>
      </c>
      <c r="T74" s="4">
        <v>296.92</v>
      </c>
      <c r="U74" s="4">
        <v>62.35</v>
      </c>
      <c r="V74" s="4">
        <v>0</v>
      </c>
      <c r="W74" s="4">
        <v>0</v>
      </c>
      <c r="X74" s="4">
        <v>1</v>
      </c>
      <c r="Y74" s="4">
        <v>296.92</v>
      </c>
      <c r="Z74" s="4">
        <v>359.27</v>
      </c>
      <c r="AA74" s="4" t="s">
        <v>493</v>
      </c>
      <c r="AB74" s="4" t="s">
        <v>31</v>
      </c>
      <c r="AC74" s="4">
        <v>11.01825</v>
      </c>
      <c r="AD74" s="4" t="s">
        <v>31</v>
      </c>
      <c r="AE74" s="5">
        <v>45088.999490740738</v>
      </c>
      <c r="AF74" s="4" t="s">
        <v>31</v>
      </c>
      <c r="AG74" s="4" t="b">
        <v>0</v>
      </c>
      <c r="AH74" s="4" t="s">
        <v>31</v>
      </c>
      <c r="AI74" s="4" t="s">
        <v>31</v>
      </c>
      <c r="AJ74" s="4" t="s">
        <v>385</v>
      </c>
      <c r="AK74" s="4" t="s">
        <v>385</v>
      </c>
      <c r="AL74" s="4" t="s">
        <v>31</v>
      </c>
      <c r="AM74" s="4" t="s">
        <v>386</v>
      </c>
      <c r="AN74" s="4" t="s">
        <v>381</v>
      </c>
      <c r="AO74" s="4">
        <v>296.91800000000001</v>
      </c>
      <c r="AP74" s="4">
        <v>62.353000000000002</v>
      </c>
      <c r="AQ74" s="4">
        <v>0</v>
      </c>
    </row>
    <row r="75" spans="1:43" ht="14.4" x14ac:dyDescent="0.3">
      <c r="A75" s="5">
        <v>45096.999490740738</v>
      </c>
      <c r="B75" s="4" t="s">
        <v>35</v>
      </c>
      <c r="C75" s="4" t="s">
        <v>39</v>
      </c>
      <c r="D75" s="4" t="s">
        <v>432</v>
      </c>
      <c r="E75" s="4" t="s">
        <v>230</v>
      </c>
      <c r="F75" s="4" t="s">
        <v>231</v>
      </c>
      <c r="G75" s="4" t="s">
        <v>233</v>
      </c>
      <c r="H75" s="4">
        <v>227.93</v>
      </c>
      <c r="I75" s="4">
        <v>227.93</v>
      </c>
      <c r="J75" s="4">
        <v>0</v>
      </c>
      <c r="K75" s="4" t="s">
        <v>232</v>
      </c>
      <c r="L75" s="4" t="s">
        <v>31</v>
      </c>
      <c r="M75" s="4" t="s">
        <v>34</v>
      </c>
      <c r="N75" s="4" t="s">
        <v>381</v>
      </c>
      <c r="O75" s="4" t="s">
        <v>433</v>
      </c>
      <c r="P75" s="4" t="s">
        <v>434</v>
      </c>
      <c r="Q75" s="4" t="s">
        <v>61</v>
      </c>
      <c r="R75" s="4" t="s">
        <v>231</v>
      </c>
      <c r="S75" s="4" t="s">
        <v>230</v>
      </c>
      <c r="T75" s="4">
        <v>180.61</v>
      </c>
      <c r="U75" s="4">
        <v>37.93</v>
      </c>
      <c r="V75" s="4">
        <v>9.39</v>
      </c>
      <c r="W75" s="4">
        <v>0</v>
      </c>
      <c r="X75" s="4">
        <v>1</v>
      </c>
      <c r="Y75" s="4">
        <v>180.61</v>
      </c>
      <c r="Z75" s="4">
        <v>227.93</v>
      </c>
      <c r="AA75" s="4" t="s">
        <v>494</v>
      </c>
      <c r="AB75" s="4" t="s">
        <v>31</v>
      </c>
      <c r="AC75" s="4">
        <v>2.8563339999999999</v>
      </c>
      <c r="AD75" s="4" t="s">
        <v>31</v>
      </c>
      <c r="AE75" s="5">
        <v>45092.999490740738</v>
      </c>
      <c r="AF75" s="4" t="s">
        <v>31</v>
      </c>
      <c r="AG75" s="4" t="b">
        <v>0</v>
      </c>
      <c r="AH75" s="4" t="s">
        <v>31</v>
      </c>
      <c r="AI75" s="4" t="s">
        <v>31</v>
      </c>
      <c r="AJ75" s="4" t="s">
        <v>385</v>
      </c>
      <c r="AK75" s="4" t="s">
        <v>385</v>
      </c>
      <c r="AL75" s="4" t="s">
        <v>31</v>
      </c>
      <c r="AM75" s="4" t="s">
        <v>386</v>
      </c>
      <c r="AN75" s="4" t="s">
        <v>381</v>
      </c>
      <c r="AO75" s="4">
        <v>180.613</v>
      </c>
      <c r="AP75" s="4">
        <v>37.929000000000002</v>
      </c>
      <c r="AQ75" s="4">
        <v>9.3919999999999995</v>
      </c>
    </row>
    <row r="76" spans="1:43" ht="14.4" x14ac:dyDescent="0.3">
      <c r="A76" s="5">
        <v>45099.999490740738</v>
      </c>
      <c r="B76" s="4" t="s">
        <v>35</v>
      </c>
      <c r="C76" s="4" t="s">
        <v>39</v>
      </c>
      <c r="D76" s="4" t="s">
        <v>445</v>
      </c>
      <c r="E76" s="4" t="s">
        <v>40</v>
      </c>
      <c r="F76" s="4" t="s">
        <v>41</v>
      </c>
      <c r="G76" s="4" t="s">
        <v>239</v>
      </c>
      <c r="H76" s="4">
        <v>463.13</v>
      </c>
      <c r="I76" s="4">
        <v>463.13</v>
      </c>
      <c r="J76" s="4">
        <v>0</v>
      </c>
      <c r="K76" s="4" t="s">
        <v>238</v>
      </c>
      <c r="L76" s="4" t="s">
        <v>31</v>
      </c>
      <c r="M76" s="4" t="s">
        <v>34</v>
      </c>
      <c r="N76" s="4" t="s">
        <v>381</v>
      </c>
      <c r="O76" s="4" t="s">
        <v>445</v>
      </c>
      <c r="P76" s="4" t="s">
        <v>446</v>
      </c>
      <c r="Q76" s="4" t="s">
        <v>56</v>
      </c>
      <c r="R76" s="4" t="s">
        <v>41</v>
      </c>
      <c r="S76" s="4" t="s">
        <v>40</v>
      </c>
      <c r="T76" s="4">
        <v>382.75</v>
      </c>
      <c r="U76" s="4">
        <v>80.38</v>
      </c>
      <c r="V76" s="4">
        <v>0</v>
      </c>
      <c r="W76" s="4">
        <v>0</v>
      </c>
      <c r="X76" s="4">
        <v>1</v>
      </c>
      <c r="Y76" s="4">
        <v>382.75</v>
      </c>
      <c r="Z76" s="4">
        <v>463.13</v>
      </c>
      <c r="AA76" s="4" t="s">
        <v>495</v>
      </c>
      <c r="AB76" s="4" t="s">
        <v>31</v>
      </c>
      <c r="AC76" s="4">
        <v>12.406276</v>
      </c>
      <c r="AD76" s="4" t="s">
        <v>31</v>
      </c>
      <c r="AE76" s="5">
        <v>45098.999490740738</v>
      </c>
      <c r="AF76" s="4" t="s">
        <v>31</v>
      </c>
      <c r="AG76" s="4" t="b">
        <v>0</v>
      </c>
      <c r="AH76" s="4" t="s">
        <v>31</v>
      </c>
      <c r="AI76" s="4" t="s">
        <v>31</v>
      </c>
      <c r="AJ76" s="4" t="s">
        <v>385</v>
      </c>
      <c r="AK76" s="4" t="s">
        <v>385</v>
      </c>
      <c r="AL76" s="4" t="s">
        <v>31</v>
      </c>
      <c r="AM76" s="4" t="s">
        <v>386</v>
      </c>
      <c r="AN76" s="4" t="s">
        <v>381</v>
      </c>
      <c r="AO76" s="4">
        <v>382.74900000000002</v>
      </c>
      <c r="AP76" s="4">
        <v>80.376999999999995</v>
      </c>
      <c r="AQ76" s="4">
        <v>0</v>
      </c>
    </row>
    <row r="77" spans="1:43" ht="14.4" x14ac:dyDescent="0.3">
      <c r="A77" s="5">
        <v>45112.999490740738</v>
      </c>
      <c r="B77" s="4" t="s">
        <v>35</v>
      </c>
      <c r="C77" s="4" t="s">
        <v>39</v>
      </c>
      <c r="D77" s="4" t="s">
        <v>387</v>
      </c>
      <c r="E77" s="4" t="s">
        <v>57</v>
      </c>
      <c r="F77" s="4" t="s">
        <v>58</v>
      </c>
      <c r="G77" s="4" t="s">
        <v>246</v>
      </c>
      <c r="H77" s="4">
        <v>889.96</v>
      </c>
      <c r="I77" s="4">
        <v>0</v>
      </c>
      <c r="J77" s="4">
        <v>889.96</v>
      </c>
      <c r="K77" s="4" t="s">
        <v>245</v>
      </c>
      <c r="L77" s="4" t="s">
        <v>31</v>
      </c>
      <c r="M77" s="4" t="s">
        <v>34</v>
      </c>
      <c r="N77" s="4" t="s">
        <v>381</v>
      </c>
      <c r="O77" s="4" t="s">
        <v>390</v>
      </c>
      <c r="P77" s="4" t="s">
        <v>391</v>
      </c>
      <c r="Q77" s="4" t="s">
        <v>61</v>
      </c>
      <c r="R77" s="4" t="s">
        <v>58</v>
      </c>
      <c r="S77" s="4" t="s">
        <v>57</v>
      </c>
      <c r="T77" s="4">
        <v>735.51</v>
      </c>
      <c r="U77" s="4">
        <v>154.46</v>
      </c>
      <c r="V77" s="4">
        <v>0</v>
      </c>
      <c r="W77" s="4">
        <v>0</v>
      </c>
      <c r="X77" s="4">
        <v>1</v>
      </c>
      <c r="Y77" s="4">
        <v>735.51</v>
      </c>
      <c r="Z77" s="4">
        <v>889.96</v>
      </c>
      <c r="AA77" s="4" t="s">
        <v>496</v>
      </c>
      <c r="AB77" s="4" t="s">
        <v>31</v>
      </c>
      <c r="AC77" s="4">
        <v>28.637802000000001</v>
      </c>
      <c r="AD77" s="4" t="s">
        <v>31</v>
      </c>
      <c r="AE77" s="5">
        <v>45111.999490740738</v>
      </c>
      <c r="AF77" s="4" t="s">
        <v>31</v>
      </c>
      <c r="AG77" s="4" t="b">
        <v>0</v>
      </c>
      <c r="AH77" s="4" t="s">
        <v>31</v>
      </c>
      <c r="AI77" s="4" t="s">
        <v>31</v>
      </c>
      <c r="AJ77" s="4" t="s">
        <v>385</v>
      </c>
      <c r="AK77" s="4" t="s">
        <v>385</v>
      </c>
      <c r="AL77" s="4" t="s">
        <v>31</v>
      </c>
      <c r="AM77" s="4" t="s">
        <v>386</v>
      </c>
      <c r="AN77" s="4" t="s">
        <v>381</v>
      </c>
      <c r="AO77" s="4">
        <v>735.50800000000004</v>
      </c>
      <c r="AP77" s="4">
        <v>154.45699999999999</v>
      </c>
      <c r="AQ77" s="4">
        <v>0</v>
      </c>
    </row>
    <row r="78" spans="1:43" ht="14.4" x14ac:dyDescent="0.3">
      <c r="A78" s="5">
        <v>45112.999490740738</v>
      </c>
      <c r="B78" s="4" t="s">
        <v>35</v>
      </c>
      <c r="C78" s="4" t="s">
        <v>39</v>
      </c>
      <c r="D78" s="4" t="s">
        <v>387</v>
      </c>
      <c r="E78" s="4" t="s">
        <v>96</v>
      </c>
      <c r="F78" s="4" t="s">
        <v>97</v>
      </c>
      <c r="G78" s="4" t="s">
        <v>244</v>
      </c>
      <c r="H78" s="4">
        <v>462.33</v>
      </c>
      <c r="I78" s="4">
        <v>462.33</v>
      </c>
      <c r="J78" s="4">
        <v>0</v>
      </c>
      <c r="K78" s="4" t="s">
        <v>243</v>
      </c>
      <c r="L78" s="4" t="s">
        <v>31</v>
      </c>
      <c r="M78" s="4" t="s">
        <v>34</v>
      </c>
      <c r="N78" s="4" t="s">
        <v>381</v>
      </c>
      <c r="O78" s="4" t="s">
        <v>387</v>
      </c>
      <c r="P78" s="4" t="s">
        <v>398</v>
      </c>
      <c r="Q78" s="4" t="s">
        <v>61</v>
      </c>
      <c r="R78" s="4" t="s">
        <v>97</v>
      </c>
      <c r="S78" s="4" t="s">
        <v>96</v>
      </c>
      <c r="T78" s="4">
        <v>382.09</v>
      </c>
      <c r="U78" s="4">
        <v>80.239999999999995</v>
      </c>
      <c r="V78" s="4">
        <v>0</v>
      </c>
      <c r="W78" s="4">
        <v>0</v>
      </c>
      <c r="X78" s="4">
        <v>1</v>
      </c>
      <c r="Y78" s="4">
        <v>382.09</v>
      </c>
      <c r="Z78" s="4">
        <v>462.33</v>
      </c>
      <c r="AA78" s="4" t="s">
        <v>497</v>
      </c>
      <c r="AB78" s="4" t="s">
        <v>31</v>
      </c>
      <c r="AC78" s="4">
        <v>8.4765779999999999</v>
      </c>
      <c r="AD78" s="4" t="s">
        <v>31</v>
      </c>
      <c r="AE78" s="5">
        <v>45111.999490740738</v>
      </c>
      <c r="AF78" s="4" t="s">
        <v>31</v>
      </c>
      <c r="AG78" s="4" t="b">
        <v>0</v>
      </c>
      <c r="AH78" s="4" t="s">
        <v>31</v>
      </c>
      <c r="AI78" s="4" t="s">
        <v>31</v>
      </c>
      <c r="AJ78" s="4" t="s">
        <v>385</v>
      </c>
      <c r="AK78" s="4" t="s">
        <v>385</v>
      </c>
      <c r="AL78" s="4" t="s">
        <v>31</v>
      </c>
      <c r="AM78" s="4" t="s">
        <v>386</v>
      </c>
      <c r="AN78" s="4" t="s">
        <v>381</v>
      </c>
      <c r="AO78" s="4">
        <v>382.09100000000001</v>
      </c>
      <c r="AP78" s="4">
        <v>80.239000000000004</v>
      </c>
      <c r="AQ78" s="4">
        <v>0</v>
      </c>
    </row>
    <row r="79" spans="1:43" ht="14.4" x14ac:dyDescent="0.3">
      <c r="A79" s="5">
        <v>45113.999490740738</v>
      </c>
      <c r="B79" s="4" t="s">
        <v>35</v>
      </c>
      <c r="C79" s="4" t="s">
        <v>39</v>
      </c>
      <c r="D79" s="4" t="s">
        <v>432</v>
      </c>
      <c r="E79" s="4" t="s">
        <v>230</v>
      </c>
      <c r="F79" s="4" t="s">
        <v>231</v>
      </c>
      <c r="G79" s="4" t="s">
        <v>249</v>
      </c>
      <c r="H79" s="4">
        <v>-227.93</v>
      </c>
      <c r="I79" s="4">
        <v>-227.93</v>
      </c>
      <c r="J79" s="4">
        <v>0</v>
      </c>
      <c r="K79" s="4" t="s">
        <v>248</v>
      </c>
      <c r="L79" s="4" t="s">
        <v>31</v>
      </c>
      <c r="M79" s="4" t="s">
        <v>34</v>
      </c>
      <c r="N79" s="4" t="s">
        <v>381</v>
      </c>
      <c r="O79" s="4" t="s">
        <v>433</v>
      </c>
      <c r="P79" s="4" t="s">
        <v>434</v>
      </c>
      <c r="Q79" s="4" t="s">
        <v>44</v>
      </c>
      <c r="R79" s="4" t="s">
        <v>231</v>
      </c>
      <c r="S79" s="4" t="s">
        <v>230</v>
      </c>
      <c r="T79" s="4">
        <v>-180.61</v>
      </c>
      <c r="U79" s="4">
        <v>-37.93</v>
      </c>
      <c r="V79" s="4">
        <v>-9.39</v>
      </c>
      <c r="W79" s="4">
        <v>0</v>
      </c>
      <c r="X79" s="4">
        <v>1</v>
      </c>
      <c r="Y79" s="4">
        <v>-180.61</v>
      </c>
      <c r="Z79" s="4">
        <v>-227.93</v>
      </c>
      <c r="AA79" s="4" t="s">
        <v>498</v>
      </c>
      <c r="AB79" s="4" t="s">
        <v>393</v>
      </c>
      <c r="AC79" s="4">
        <v>2.8563336000000001</v>
      </c>
      <c r="AD79" s="4" t="s">
        <v>31</v>
      </c>
      <c r="AE79" s="4" t="s">
        <v>31</v>
      </c>
      <c r="AF79" s="4" t="s">
        <v>31</v>
      </c>
      <c r="AG79" s="4" t="b">
        <v>0</v>
      </c>
      <c r="AH79" s="4" t="s">
        <v>233</v>
      </c>
      <c r="AI79" s="5">
        <v>45096.999490740738</v>
      </c>
      <c r="AJ79" s="4" t="s">
        <v>31</v>
      </c>
      <c r="AK79" s="4" t="s">
        <v>31</v>
      </c>
      <c r="AL79" s="4" t="s">
        <v>31</v>
      </c>
      <c r="AM79" s="4" t="s">
        <v>395</v>
      </c>
      <c r="AN79" s="4" t="s">
        <v>381</v>
      </c>
      <c r="AO79" s="4">
        <v>-180.613</v>
      </c>
      <c r="AP79" s="4">
        <v>-37.929000000000002</v>
      </c>
      <c r="AQ79" s="4">
        <v>-9.3919999999999995</v>
      </c>
    </row>
    <row r="80" spans="1:43" ht="14.4" x14ac:dyDescent="0.3">
      <c r="A80" s="5">
        <v>45113.999490740738</v>
      </c>
      <c r="B80" s="4" t="s">
        <v>35</v>
      </c>
      <c r="C80" s="4" t="s">
        <v>39</v>
      </c>
      <c r="D80" s="4" t="s">
        <v>387</v>
      </c>
      <c r="E80" s="4" t="s">
        <v>174</v>
      </c>
      <c r="F80" s="4" t="s">
        <v>175</v>
      </c>
      <c r="G80" s="4" t="s">
        <v>255</v>
      </c>
      <c r="H80" s="4">
        <v>308.18</v>
      </c>
      <c r="I80" s="4">
        <v>308.18</v>
      </c>
      <c r="J80" s="4">
        <v>0</v>
      </c>
      <c r="K80" s="4" t="s">
        <v>254</v>
      </c>
      <c r="L80" s="4" t="s">
        <v>31</v>
      </c>
      <c r="M80" s="4" t="s">
        <v>34</v>
      </c>
      <c r="N80" s="4" t="s">
        <v>381</v>
      </c>
      <c r="O80" s="4" t="s">
        <v>479</v>
      </c>
      <c r="P80" s="4" t="s">
        <v>480</v>
      </c>
      <c r="Q80" s="4" t="s">
        <v>44</v>
      </c>
      <c r="R80" s="4" t="s">
        <v>175</v>
      </c>
      <c r="S80" s="4" t="s">
        <v>174</v>
      </c>
      <c r="T80" s="4">
        <v>254.7</v>
      </c>
      <c r="U80" s="4">
        <v>53.49</v>
      </c>
      <c r="V80" s="4">
        <v>0</v>
      </c>
      <c r="W80" s="4">
        <v>0</v>
      </c>
      <c r="X80" s="4">
        <v>1</v>
      </c>
      <c r="Y80" s="4">
        <v>254.7</v>
      </c>
      <c r="Z80" s="4">
        <v>308.18</v>
      </c>
      <c r="AA80" s="4" t="s">
        <v>499</v>
      </c>
      <c r="AB80" s="4" t="s">
        <v>31</v>
      </c>
      <c r="AC80" s="4">
        <v>15.571999999999999</v>
      </c>
      <c r="AD80" s="4" t="s">
        <v>31</v>
      </c>
      <c r="AE80" s="5">
        <v>45112.999490740738</v>
      </c>
      <c r="AF80" s="4" t="s">
        <v>31</v>
      </c>
      <c r="AG80" s="4" t="b">
        <v>0</v>
      </c>
      <c r="AH80" s="4" t="s">
        <v>31</v>
      </c>
      <c r="AI80" s="4" t="s">
        <v>31</v>
      </c>
      <c r="AJ80" s="4" t="s">
        <v>385</v>
      </c>
      <c r="AK80" s="4" t="s">
        <v>385</v>
      </c>
      <c r="AL80" s="4" t="s">
        <v>31</v>
      </c>
      <c r="AM80" s="4" t="s">
        <v>386</v>
      </c>
      <c r="AN80" s="4" t="s">
        <v>381</v>
      </c>
      <c r="AO80" s="4">
        <v>254.69800000000001</v>
      </c>
      <c r="AP80" s="4">
        <v>53.487000000000002</v>
      </c>
      <c r="AQ80" s="4">
        <v>0</v>
      </c>
    </row>
    <row r="81" spans="1:43" ht="14.4" x14ac:dyDescent="0.3">
      <c r="A81" s="5">
        <v>45113.999490740738</v>
      </c>
      <c r="B81" s="4" t="s">
        <v>35</v>
      </c>
      <c r="C81" s="4" t="s">
        <v>39</v>
      </c>
      <c r="D81" s="4" t="s">
        <v>432</v>
      </c>
      <c r="E81" s="4" t="s">
        <v>230</v>
      </c>
      <c r="F81" s="4" t="s">
        <v>231</v>
      </c>
      <c r="G81" s="4" t="s">
        <v>253</v>
      </c>
      <c r="H81" s="4">
        <v>227.93</v>
      </c>
      <c r="I81" s="4">
        <v>227.93</v>
      </c>
      <c r="J81" s="4">
        <v>0</v>
      </c>
      <c r="K81" s="4" t="s">
        <v>252</v>
      </c>
      <c r="L81" s="4" t="s">
        <v>31</v>
      </c>
      <c r="M81" s="4" t="s">
        <v>34</v>
      </c>
      <c r="N81" s="4" t="s">
        <v>381</v>
      </c>
      <c r="O81" s="4" t="s">
        <v>433</v>
      </c>
      <c r="P81" s="4" t="s">
        <v>434</v>
      </c>
      <c r="Q81" s="4" t="s">
        <v>61</v>
      </c>
      <c r="R81" s="4" t="s">
        <v>231</v>
      </c>
      <c r="S81" s="4" t="s">
        <v>230</v>
      </c>
      <c r="T81" s="4">
        <v>188.38</v>
      </c>
      <c r="U81" s="4">
        <v>39.56</v>
      </c>
      <c r="V81" s="4">
        <v>0</v>
      </c>
      <c r="W81" s="4">
        <v>0</v>
      </c>
      <c r="X81" s="4">
        <v>1</v>
      </c>
      <c r="Y81" s="4">
        <v>188.38</v>
      </c>
      <c r="Z81" s="4">
        <v>227.93</v>
      </c>
      <c r="AA81" s="4" t="s">
        <v>500</v>
      </c>
      <c r="AB81" s="4" t="s">
        <v>31</v>
      </c>
      <c r="AC81" s="4">
        <v>2.8563336000000001</v>
      </c>
      <c r="AD81" s="4" t="s">
        <v>31</v>
      </c>
      <c r="AE81" s="5">
        <v>45113.999490740738</v>
      </c>
      <c r="AF81" s="4" t="s">
        <v>31</v>
      </c>
      <c r="AG81" s="4" t="b">
        <v>0</v>
      </c>
      <c r="AH81" s="4" t="s">
        <v>31</v>
      </c>
      <c r="AI81" s="4" t="s">
        <v>31</v>
      </c>
      <c r="AJ81" s="4" t="s">
        <v>385</v>
      </c>
      <c r="AK81" s="4" t="s">
        <v>385</v>
      </c>
      <c r="AL81" s="4" t="s">
        <v>31</v>
      </c>
      <c r="AM81" s="4" t="s">
        <v>386</v>
      </c>
      <c r="AN81" s="4" t="s">
        <v>381</v>
      </c>
      <c r="AO81" s="4">
        <v>188.375</v>
      </c>
      <c r="AP81" s="4">
        <v>39.558999999999997</v>
      </c>
      <c r="AQ81" s="4">
        <v>0</v>
      </c>
    </row>
    <row r="82" spans="1:43" ht="14.4" x14ac:dyDescent="0.3">
      <c r="A82" s="5">
        <v>45113.999490740738</v>
      </c>
      <c r="B82" s="4" t="s">
        <v>35</v>
      </c>
      <c r="C82" s="4" t="s">
        <v>39</v>
      </c>
      <c r="D82" s="4" t="s">
        <v>445</v>
      </c>
      <c r="E82" s="4" t="s">
        <v>146</v>
      </c>
      <c r="F82" s="4" t="s">
        <v>147</v>
      </c>
      <c r="G82" s="4" t="s">
        <v>251</v>
      </c>
      <c r="H82" s="4">
        <v>725.38</v>
      </c>
      <c r="I82" s="4">
        <v>725.38</v>
      </c>
      <c r="J82" s="4">
        <v>0</v>
      </c>
      <c r="K82" s="4" t="s">
        <v>250</v>
      </c>
      <c r="L82" s="4" t="s">
        <v>31</v>
      </c>
      <c r="M82" s="4" t="s">
        <v>34</v>
      </c>
      <c r="N82" s="4" t="s">
        <v>381</v>
      </c>
      <c r="O82" s="4" t="s">
        <v>468</v>
      </c>
      <c r="P82" s="4" t="s">
        <v>469</v>
      </c>
      <c r="Q82" s="4" t="s">
        <v>44</v>
      </c>
      <c r="R82" s="4" t="s">
        <v>147</v>
      </c>
      <c r="S82" s="4" t="s">
        <v>146</v>
      </c>
      <c r="T82" s="4">
        <v>599.49</v>
      </c>
      <c r="U82" s="4">
        <v>125.89</v>
      </c>
      <c r="V82" s="4">
        <v>0</v>
      </c>
      <c r="W82" s="4">
        <v>0</v>
      </c>
      <c r="X82" s="4">
        <v>1</v>
      </c>
      <c r="Y82" s="4">
        <v>599.49</v>
      </c>
      <c r="Z82" s="4">
        <v>725.38</v>
      </c>
      <c r="AA82" s="4" t="s">
        <v>485</v>
      </c>
      <c r="AB82" s="4" t="s">
        <v>31</v>
      </c>
      <c r="AC82" s="4">
        <v>24.247983000000001</v>
      </c>
      <c r="AD82" s="4" t="s">
        <v>31</v>
      </c>
      <c r="AE82" s="5">
        <v>45113.999490740738</v>
      </c>
      <c r="AF82" s="4" t="s">
        <v>31</v>
      </c>
      <c r="AG82" s="4" t="b">
        <v>0</v>
      </c>
      <c r="AH82" s="4" t="s">
        <v>31</v>
      </c>
      <c r="AI82" s="4" t="s">
        <v>31</v>
      </c>
      <c r="AJ82" s="4" t="s">
        <v>385</v>
      </c>
      <c r="AK82" s="4" t="s">
        <v>385</v>
      </c>
      <c r="AL82" s="4" t="s">
        <v>31</v>
      </c>
      <c r="AM82" s="4" t="s">
        <v>386</v>
      </c>
      <c r="AN82" s="4" t="s">
        <v>381</v>
      </c>
      <c r="AO82" s="4">
        <v>599.48900000000003</v>
      </c>
      <c r="AP82" s="4">
        <v>125.893</v>
      </c>
      <c r="AQ82" s="4">
        <v>0</v>
      </c>
    </row>
    <row r="83" spans="1:43" ht="14.4" x14ac:dyDescent="0.3">
      <c r="A83" s="5">
        <v>45127.999490740738</v>
      </c>
      <c r="B83" s="4" t="s">
        <v>35</v>
      </c>
      <c r="C83" s="4" t="s">
        <v>39</v>
      </c>
      <c r="D83" s="4" t="s">
        <v>380</v>
      </c>
      <c r="E83" s="4" t="s">
        <v>139</v>
      </c>
      <c r="F83" s="4" t="s">
        <v>140</v>
      </c>
      <c r="G83" s="4" t="s">
        <v>264</v>
      </c>
      <c r="H83" s="4">
        <v>-44.12</v>
      </c>
      <c r="I83" s="4">
        <v>-44.12</v>
      </c>
      <c r="J83" s="4">
        <v>0</v>
      </c>
      <c r="K83" s="4" t="s">
        <v>263</v>
      </c>
      <c r="L83" s="4" t="s">
        <v>31</v>
      </c>
      <c r="M83" s="4" t="s">
        <v>34</v>
      </c>
      <c r="N83" s="4" t="s">
        <v>381</v>
      </c>
      <c r="O83" s="4" t="s">
        <v>465</v>
      </c>
      <c r="P83" s="4" t="s">
        <v>466</v>
      </c>
      <c r="Q83" s="4" t="s">
        <v>44</v>
      </c>
      <c r="R83" s="4" t="s">
        <v>140</v>
      </c>
      <c r="S83" s="4" t="s">
        <v>139</v>
      </c>
      <c r="T83" s="4">
        <v>-34.96</v>
      </c>
      <c r="U83" s="4">
        <v>-7.34</v>
      </c>
      <c r="V83" s="4">
        <v>-1.82</v>
      </c>
      <c r="W83" s="4">
        <v>0</v>
      </c>
      <c r="X83" s="4">
        <v>1</v>
      </c>
      <c r="Y83" s="4">
        <v>-34.96</v>
      </c>
      <c r="Z83" s="4">
        <v>-44.12</v>
      </c>
      <c r="AA83" s="4" t="s">
        <v>501</v>
      </c>
      <c r="AB83" s="4" t="s">
        <v>393</v>
      </c>
      <c r="AC83" s="4">
        <v>0.54574999999999996</v>
      </c>
      <c r="AD83" s="4" t="s">
        <v>31</v>
      </c>
      <c r="AE83" s="4" t="s">
        <v>31</v>
      </c>
      <c r="AF83" s="4" t="s">
        <v>31</v>
      </c>
      <c r="AG83" s="4" t="b">
        <v>0</v>
      </c>
      <c r="AH83" s="4" t="s">
        <v>144</v>
      </c>
      <c r="AI83" s="5">
        <v>45015.999490740738</v>
      </c>
      <c r="AJ83" s="4" t="s">
        <v>31</v>
      </c>
      <c r="AK83" s="4" t="s">
        <v>31</v>
      </c>
      <c r="AL83" s="4" t="s">
        <v>31</v>
      </c>
      <c r="AM83" s="4" t="s">
        <v>395</v>
      </c>
      <c r="AN83" s="4" t="s">
        <v>381</v>
      </c>
      <c r="AO83" s="4">
        <v>-34.959000000000003</v>
      </c>
      <c r="AP83" s="4">
        <v>-7.3410000000000002</v>
      </c>
      <c r="AQ83" s="4">
        <v>-1.8180000000000001</v>
      </c>
    </row>
    <row r="84" spans="1:43" ht="14.4" x14ac:dyDescent="0.3">
      <c r="A84" s="5">
        <v>45130.999490740738</v>
      </c>
      <c r="B84" s="4" t="s">
        <v>35</v>
      </c>
      <c r="C84" s="4" t="s">
        <v>39</v>
      </c>
      <c r="D84" s="4" t="s">
        <v>380</v>
      </c>
      <c r="E84" s="4" t="s">
        <v>139</v>
      </c>
      <c r="F84" s="4" t="s">
        <v>140</v>
      </c>
      <c r="G84" s="4" t="s">
        <v>280</v>
      </c>
      <c r="H84" s="4">
        <v>447.03</v>
      </c>
      <c r="I84" s="4">
        <v>447.03</v>
      </c>
      <c r="J84" s="4">
        <v>0</v>
      </c>
      <c r="K84" s="4" t="s">
        <v>279</v>
      </c>
      <c r="L84" s="4" t="s">
        <v>31</v>
      </c>
      <c r="M84" s="4" t="s">
        <v>34</v>
      </c>
      <c r="N84" s="4" t="s">
        <v>381</v>
      </c>
      <c r="O84" s="4" t="s">
        <v>465</v>
      </c>
      <c r="P84" s="4" t="s">
        <v>466</v>
      </c>
      <c r="Q84" s="4" t="s">
        <v>56</v>
      </c>
      <c r="R84" s="4" t="s">
        <v>140</v>
      </c>
      <c r="S84" s="4" t="s">
        <v>139</v>
      </c>
      <c r="T84" s="4">
        <v>354.22</v>
      </c>
      <c r="U84" s="4">
        <v>74.39</v>
      </c>
      <c r="V84" s="4">
        <v>18.420000000000002</v>
      </c>
      <c r="W84" s="4">
        <v>0</v>
      </c>
      <c r="X84" s="4">
        <v>1</v>
      </c>
      <c r="Y84" s="4">
        <v>354.22</v>
      </c>
      <c r="Z84" s="4">
        <v>447.03</v>
      </c>
      <c r="AA84" s="4" t="s">
        <v>502</v>
      </c>
      <c r="AB84" s="4" t="s">
        <v>31</v>
      </c>
      <c r="AC84" s="4">
        <v>14.327785</v>
      </c>
      <c r="AD84" s="4" t="s">
        <v>31</v>
      </c>
      <c r="AE84" s="5">
        <v>45126.999490740738</v>
      </c>
      <c r="AF84" s="4" t="s">
        <v>31</v>
      </c>
      <c r="AG84" s="4" t="b">
        <v>0</v>
      </c>
      <c r="AH84" s="4" t="s">
        <v>31</v>
      </c>
      <c r="AI84" s="4" t="s">
        <v>31</v>
      </c>
      <c r="AJ84" s="4" t="s">
        <v>385</v>
      </c>
      <c r="AK84" s="4" t="s">
        <v>385</v>
      </c>
      <c r="AL84" s="4" t="s">
        <v>31</v>
      </c>
      <c r="AM84" s="4" t="s">
        <v>386</v>
      </c>
      <c r="AN84" s="4" t="s">
        <v>381</v>
      </c>
      <c r="AO84" s="4">
        <v>354.22300000000001</v>
      </c>
      <c r="AP84" s="4">
        <v>74.387</v>
      </c>
      <c r="AQ84" s="4">
        <v>18.420000000000002</v>
      </c>
    </row>
    <row r="85" spans="1:43" ht="14.4" x14ac:dyDescent="0.3">
      <c r="A85" s="5">
        <v>45133.999490740738</v>
      </c>
      <c r="B85" s="4" t="s">
        <v>35</v>
      </c>
      <c r="C85" s="4" t="s">
        <v>39</v>
      </c>
      <c r="D85" s="4" t="s">
        <v>411</v>
      </c>
      <c r="E85" s="4" t="s">
        <v>46</v>
      </c>
      <c r="F85" s="4" t="s">
        <v>47</v>
      </c>
      <c r="G85" s="4" t="s">
        <v>285</v>
      </c>
      <c r="H85" s="4">
        <v>-85.75</v>
      </c>
      <c r="I85" s="4">
        <v>-85.75</v>
      </c>
      <c r="J85" s="4">
        <v>0</v>
      </c>
      <c r="K85" s="4" t="s">
        <v>284</v>
      </c>
      <c r="L85" s="4" t="s">
        <v>31</v>
      </c>
      <c r="M85" s="4" t="s">
        <v>34</v>
      </c>
      <c r="N85" s="4" t="s">
        <v>381</v>
      </c>
      <c r="O85" s="4" t="s">
        <v>412</v>
      </c>
      <c r="P85" s="4" t="s">
        <v>413</v>
      </c>
      <c r="Q85" s="4" t="s">
        <v>44</v>
      </c>
      <c r="R85" s="4" t="s">
        <v>47</v>
      </c>
      <c r="S85" s="4" t="s">
        <v>46</v>
      </c>
      <c r="T85" s="4">
        <v>-70.87</v>
      </c>
      <c r="U85" s="4">
        <v>-14.88</v>
      </c>
      <c r="V85" s="4">
        <v>0</v>
      </c>
      <c r="W85" s="4">
        <v>0</v>
      </c>
      <c r="X85" s="4">
        <v>1</v>
      </c>
      <c r="Y85" s="4">
        <v>-70.87</v>
      </c>
      <c r="Z85" s="4">
        <v>-85.75</v>
      </c>
      <c r="AA85" s="4" t="s">
        <v>406</v>
      </c>
      <c r="AB85" s="4" t="s">
        <v>393</v>
      </c>
      <c r="AC85" s="4">
        <v>2.7665972000000001</v>
      </c>
      <c r="AD85" s="4" t="s">
        <v>31</v>
      </c>
      <c r="AE85" s="4" t="s">
        <v>31</v>
      </c>
      <c r="AF85" s="4" t="s">
        <v>31</v>
      </c>
      <c r="AG85" s="4" t="b">
        <v>0</v>
      </c>
      <c r="AH85" s="4" t="s">
        <v>49</v>
      </c>
      <c r="AI85" s="5">
        <v>44965.04115740741</v>
      </c>
      <c r="AJ85" s="4" t="s">
        <v>31</v>
      </c>
      <c r="AK85" s="4" t="s">
        <v>31</v>
      </c>
      <c r="AL85" s="4" t="s">
        <v>31</v>
      </c>
      <c r="AM85" s="4" t="s">
        <v>395</v>
      </c>
      <c r="AN85" s="4" t="s">
        <v>381</v>
      </c>
      <c r="AO85" s="4">
        <v>-70.872</v>
      </c>
      <c r="AP85" s="4">
        <v>-14.882999999999999</v>
      </c>
      <c r="AQ85" s="4">
        <v>0</v>
      </c>
    </row>
    <row r="86" spans="1:43" ht="14.4" x14ac:dyDescent="0.3">
      <c r="A86" s="5">
        <v>45134.999490740738</v>
      </c>
      <c r="B86" s="4" t="s">
        <v>35</v>
      </c>
      <c r="C86" s="4" t="s">
        <v>39</v>
      </c>
      <c r="D86" s="4" t="s">
        <v>411</v>
      </c>
      <c r="E86" s="4" t="s">
        <v>46</v>
      </c>
      <c r="F86" s="4" t="s">
        <v>47</v>
      </c>
      <c r="G86" s="4" t="s">
        <v>290</v>
      </c>
      <c r="H86" s="4">
        <v>244.7</v>
      </c>
      <c r="I86" s="4">
        <v>244.7</v>
      </c>
      <c r="J86" s="4">
        <v>0</v>
      </c>
      <c r="K86" s="4" t="s">
        <v>289</v>
      </c>
      <c r="L86" s="4" t="s">
        <v>31</v>
      </c>
      <c r="M86" s="4" t="s">
        <v>34</v>
      </c>
      <c r="N86" s="4" t="s">
        <v>381</v>
      </c>
      <c r="O86" s="4" t="s">
        <v>412</v>
      </c>
      <c r="P86" s="4" t="s">
        <v>413</v>
      </c>
      <c r="Q86" s="4" t="s">
        <v>56</v>
      </c>
      <c r="R86" s="4" t="s">
        <v>47</v>
      </c>
      <c r="S86" s="4" t="s">
        <v>46</v>
      </c>
      <c r="T86" s="4">
        <v>202.23</v>
      </c>
      <c r="U86" s="4">
        <v>42.47</v>
      </c>
      <c r="V86" s="4">
        <v>0</v>
      </c>
      <c r="W86" s="4">
        <v>0</v>
      </c>
      <c r="X86" s="4">
        <v>1</v>
      </c>
      <c r="Y86" s="4">
        <v>202.23</v>
      </c>
      <c r="Z86" s="4">
        <v>244.7</v>
      </c>
      <c r="AA86" s="4" t="s">
        <v>503</v>
      </c>
      <c r="AB86" s="4" t="s">
        <v>31</v>
      </c>
      <c r="AC86" s="4">
        <v>5.10344</v>
      </c>
      <c r="AD86" s="4" t="s">
        <v>31</v>
      </c>
      <c r="AE86" s="5">
        <v>45133.999490740738</v>
      </c>
      <c r="AF86" s="4" t="s">
        <v>31</v>
      </c>
      <c r="AG86" s="4" t="b">
        <v>0</v>
      </c>
      <c r="AH86" s="4" t="s">
        <v>31</v>
      </c>
      <c r="AI86" s="4" t="s">
        <v>31</v>
      </c>
      <c r="AJ86" s="4" t="s">
        <v>385</v>
      </c>
      <c r="AK86" s="4" t="s">
        <v>385</v>
      </c>
      <c r="AL86" s="4" t="s">
        <v>31</v>
      </c>
      <c r="AM86" s="4" t="s">
        <v>386</v>
      </c>
      <c r="AN86" s="4" t="s">
        <v>381</v>
      </c>
      <c r="AO86" s="4">
        <v>202.233</v>
      </c>
      <c r="AP86" s="4">
        <v>42.469000000000001</v>
      </c>
      <c r="AQ86" s="4">
        <v>0</v>
      </c>
    </row>
    <row r="87" spans="1:43" ht="14.4" x14ac:dyDescent="0.3">
      <c r="A87" s="5">
        <v>45141.999490740738</v>
      </c>
      <c r="B87" s="4" t="s">
        <v>35</v>
      </c>
      <c r="C87" s="4" t="s">
        <v>39</v>
      </c>
      <c r="D87" s="4" t="s">
        <v>445</v>
      </c>
      <c r="E87" s="4" t="s">
        <v>40</v>
      </c>
      <c r="F87" s="4" t="s">
        <v>41</v>
      </c>
      <c r="G87" s="4" t="s">
        <v>297</v>
      </c>
      <c r="H87" s="4">
        <v>225.72</v>
      </c>
      <c r="I87" s="4">
        <v>0</v>
      </c>
      <c r="J87" s="4">
        <v>225.72</v>
      </c>
      <c r="K87" s="4" t="s">
        <v>296</v>
      </c>
      <c r="L87" s="4" t="s">
        <v>31</v>
      </c>
      <c r="M87" s="4" t="s">
        <v>34</v>
      </c>
      <c r="N87" s="4" t="s">
        <v>381</v>
      </c>
      <c r="O87" s="4" t="s">
        <v>445</v>
      </c>
      <c r="P87" s="4" t="s">
        <v>446</v>
      </c>
      <c r="Q87" s="4" t="s">
        <v>33</v>
      </c>
      <c r="R87" s="4" t="s">
        <v>41</v>
      </c>
      <c r="S87" s="4" t="s">
        <v>40</v>
      </c>
      <c r="T87" s="4">
        <v>186.55</v>
      </c>
      <c r="U87" s="4">
        <v>39.17</v>
      </c>
      <c r="V87" s="4">
        <v>0</v>
      </c>
      <c r="W87" s="4">
        <v>0</v>
      </c>
      <c r="X87" s="4">
        <v>1</v>
      </c>
      <c r="Y87" s="4">
        <v>186.55</v>
      </c>
      <c r="Z87" s="4">
        <v>225.72</v>
      </c>
      <c r="AA87" s="4" t="s">
        <v>504</v>
      </c>
      <c r="AB87" s="4" t="s">
        <v>31</v>
      </c>
      <c r="AC87" s="4">
        <v>24.662496999999998</v>
      </c>
      <c r="AD87" s="4" t="s">
        <v>31</v>
      </c>
      <c r="AE87" s="5">
        <v>45132.999490740738</v>
      </c>
      <c r="AF87" s="4" t="s">
        <v>31</v>
      </c>
      <c r="AG87" s="4" t="b">
        <v>0</v>
      </c>
      <c r="AH87" s="4" t="s">
        <v>31</v>
      </c>
      <c r="AI87" s="4" t="s">
        <v>31</v>
      </c>
      <c r="AJ87" s="4" t="s">
        <v>385</v>
      </c>
      <c r="AK87" s="4" t="s">
        <v>385</v>
      </c>
      <c r="AL87" s="4" t="s">
        <v>31</v>
      </c>
      <c r="AM87" s="4" t="s">
        <v>386</v>
      </c>
      <c r="AN87" s="4" t="s">
        <v>381</v>
      </c>
      <c r="AO87" s="4">
        <v>186.54499999999999</v>
      </c>
      <c r="AP87" s="4">
        <v>39.174999999999997</v>
      </c>
      <c r="AQ87" s="4">
        <v>0</v>
      </c>
    </row>
    <row r="88" spans="1:43" ht="14.4" x14ac:dyDescent="0.3">
      <c r="A88" s="5">
        <v>45144.999490740738</v>
      </c>
      <c r="B88" s="4" t="s">
        <v>35</v>
      </c>
      <c r="C88" s="4" t="s">
        <v>39</v>
      </c>
      <c r="D88" s="4" t="s">
        <v>489</v>
      </c>
      <c r="E88" s="4" t="s">
        <v>218</v>
      </c>
      <c r="F88" s="4" t="s">
        <v>219</v>
      </c>
      <c r="G88" s="4" t="s">
        <v>300</v>
      </c>
      <c r="H88" s="4">
        <v>847.65</v>
      </c>
      <c r="I88" s="4">
        <v>0</v>
      </c>
      <c r="J88" s="4">
        <v>847.65</v>
      </c>
      <c r="K88" s="4" t="s">
        <v>299</v>
      </c>
      <c r="L88" s="4" t="s">
        <v>31</v>
      </c>
      <c r="M88" s="4" t="s">
        <v>34</v>
      </c>
      <c r="N88" s="4" t="s">
        <v>381</v>
      </c>
      <c r="O88" s="4" t="s">
        <v>490</v>
      </c>
      <c r="P88" s="4" t="s">
        <v>491</v>
      </c>
      <c r="Q88" s="4" t="s">
        <v>44</v>
      </c>
      <c r="R88" s="4" t="s">
        <v>219</v>
      </c>
      <c r="S88" s="4" t="s">
        <v>218</v>
      </c>
      <c r="T88" s="4">
        <v>700.54</v>
      </c>
      <c r="U88" s="4">
        <v>147.11000000000001</v>
      </c>
      <c r="V88" s="4">
        <v>0</v>
      </c>
      <c r="W88" s="4">
        <v>0</v>
      </c>
      <c r="X88" s="4">
        <v>1</v>
      </c>
      <c r="Y88" s="4">
        <v>700.54</v>
      </c>
      <c r="Z88" s="4">
        <v>847.65</v>
      </c>
      <c r="AA88" s="4" t="s">
        <v>505</v>
      </c>
      <c r="AB88" s="4" t="s">
        <v>31</v>
      </c>
      <c r="AC88" s="4">
        <v>19.101011799999998</v>
      </c>
      <c r="AD88" s="4" t="s">
        <v>31</v>
      </c>
      <c r="AE88" s="5">
        <v>45139.999490740738</v>
      </c>
      <c r="AF88" s="4" t="s">
        <v>31</v>
      </c>
      <c r="AG88" s="4" t="b">
        <v>0</v>
      </c>
      <c r="AH88" s="4" t="s">
        <v>31</v>
      </c>
      <c r="AI88" s="4" t="s">
        <v>31</v>
      </c>
      <c r="AJ88" s="4" t="s">
        <v>385</v>
      </c>
      <c r="AK88" s="4" t="s">
        <v>385</v>
      </c>
      <c r="AL88" s="4" t="s">
        <v>31</v>
      </c>
      <c r="AM88" s="4" t="s">
        <v>386</v>
      </c>
      <c r="AN88" s="4" t="s">
        <v>381</v>
      </c>
      <c r="AO88" s="4">
        <v>700.53499999999997</v>
      </c>
      <c r="AP88" s="4">
        <v>147.11199999999999</v>
      </c>
      <c r="AQ88" s="4">
        <v>0</v>
      </c>
    </row>
    <row r="89" spans="1:43" ht="14.4" x14ac:dyDescent="0.3">
      <c r="A89" s="5">
        <v>45148.999490740738</v>
      </c>
      <c r="B89" s="4" t="s">
        <v>35</v>
      </c>
      <c r="C89" s="4" t="s">
        <v>39</v>
      </c>
      <c r="D89" s="4" t="s">
        <v>445</v>
      </c>
      <c r="E89" s="4" t="s">
        <v>40</v>
      </c>
      <c r="F89" s="4" t="s">
        <v>41</v>
      </c>
      <c r="G89" s="4" t="s">
        <v>305</v>
      </c>
      <c r="H89" s="4">
        <v>-14.11</v>
      </c>
      <c r="I89" s="4">
        <v>0</v>
      </c>
      <c r="J89" s="4">
        <v>-14.11</v>
      </c>
      <c r="K89" s="4" t="s">
        <v>304</v>
      </c>
      <c r="L89" s="4" t="s">
        <v>31</v>
      </c>
      <c r="M89" s="4" t="s">
        <v>34</v>
      </c>
      <c r="N89" s="4" t="s">
        <v>381</v>
      </c>
      <c r="O89" s="4" t="s">
        <v>445</v>
      </c>
      <c r="P89" s="4" t="s">
        <v>446</v>
      </c>
      <c r="Q89" s="4" t="s">
        <v>44</v>
      </c>
      <c r="R89" s="4" t="s">
        <v>41</v>
      </c>
      <c r="S89" s="4" t="s">
        <v>40</v>
      </c>
      <c r="T89" s="4">
        <v>-11.66</v>
      </c>
      <c r="U89" s="4">
        <v>-2.4500000000000002</v>
      </c>
      <c r="V89" s="4">
        <v>0</v>
      </c>
      <c r="W89" s="4">
        <v>0</v>
      </c>
      <c r="X89" s="4">
        <v>1</v>
      </c>
      <c r="Y89" s="4">
        <v>-11.66</v>
      </c>
      <c r="Z89" s="4">
        <v>-14.11</v>
      </c>
      <c r="AA89" s="4" t="s">
        <v>506</v>
      </c>
      <c r="AB89" s="4" t="s">
        <v>393</v>
      </c>
      <c r="AC89" s="4">
        <v>6.0000000000000001E-3</v>
      </c>
      <c r="AD89" s="4" t="s">
        <v>31</v>
      </c>
      <c r="AE89" s="4" t="s">
        <v>31</v>
      </c>
      <c r="AF89" s="4" t="s">
        <v>31</v>
      </c>
      <c r="AG89" s="4" t="b">
        <v>0</v>
      </c>
      <c r="AH89" s="4" t="s">
        <v>43</v>
      </c>
      <c r="AI89" s="5">
        <v>44964.04115740741</v>
      </c>
      <c r="AJ89" s="4" t="s">
        <v>31</v>
      </c>
      <c r="AK89" s="4" t="s">
        <v>31</v>
      </c>
      <c r="AL89" s="4" t="s">
        <v>31</v>
      </c>
      <c r="AM89" s="4" t="s">
        <v>507</v>
      </c>
      <c r="AN89" s="4" t="s">
        <v>381</v>
      </c>
      <c r="AO89" s="4">
        <v>-11.659000000000001</v>
      </c>
      <c r="AP89" s="4">
        <v>-2.448</v>
      </c>
      <c r="AQ89" s="4">
        <v>0</v>
      </c>
    </row>
    <row r="90" spans="1:43" ht="14.4" x14ac:dyDescent="0.3">
      <c r="A90" s="5">
        <v>45158.999490740738</v>
      </c>
      <c r="B90" s="4" t="s">
        <v>35</v>
      </c>
      <c r="C90" s="4" t="s">
        <v>39</v>
      </c>
      <c r="D90" s="4" t="s">
        <v>387</v>
      </c>
      <c r="E90" s="4" t="s">
        <v>57</v>
      </c>
      <c r="F90" s="4" t="s">
        <v>58</v>
      </c>
      <c r="G90" s="4" t="s">
        <v>319</v>
      </c>
      <c r="H90" s="4">
        <v>947.61</v>
      </c>
      <c r="I90" s="4">
        <v>0</v>
      </c>
      <c r="J90" s="4">
        <v>947.61</v>
      </c>
      <c r="K90" s="4" t="s">
        <v>318</v>
      </c>
      <c r="L90" s="4" t="s">
        <v>31</v>
      </c>
      <c r="M90" s="4" t="s">
        <v>34</v>
      </c>
      <c r="N90" s="4" t="s">
        <v>381</v>
      </c>
      <c r="O90" s="4" t="s">
        <v>390</v>
      </c>
      <c r="P90" s="4" t="s">
        <v>391</v>
      </c>
      <c r="Q90" s="4" t="s">
        <v>61</v>
      </c>
      <c r="R90" s="4" t="s">
        <v>58</v>
      </c>
      <c r="S90" s="4" t="s">
        <v>57</v>
      </c>
      <c r="T90" s="4">
        <v>783.15</v>
      </c>
      <c r="U90" s="4">
        <v>164.46</v>
      </c>
      <c r="V90" s="4">
        <v>0</v>
      </c>
      <c r="W90" s="4">
        <v>0</v>
      </c>
      <c r="X90" s="4">
        <v>1</v>
      </c>
      <c r="Y90" s="4">
        <v>783.15</v>
      </c>
      <c r="Z90" s="4">
        <v>947.61</v>
      </c>
      <c r="AA90" s="4" t="s">
        <v>508</v>
      </c>
      <c r="AB90" s="4" t="s">
        <v>31</v>
      </c>
      <c r="AC90" s="4">
        <v>29.527822</v>
      </c>
      <c r="AD90" s="4" t="s">
        <v>508</v>
      </c>
      <c r="AE90" s="5">
        <v>45154.999490740738</v>
      </c>
      <c r="AF90" s="4" t="s">
        <v>31</v>
      </c>
      <c r="AG90" s="4" t="b">
        <v>0</v>
      </c>
      <c r="AH90" s="4" t="s">
        <v>31</v>
      </c>
      <c r="AI90" s="4" t="s">
        <v>31</v>
      </c>
      <c r="AJ90" s="4" t="s">
        <v>385</v>
      </c>
      <c r="AK90" s="4" t="s">
        <v>385</v>
      </c>
      <c r="AL90" s="4" t="s">
        <v>31</v>
      </c>
      <c r="AM90" s="4" t="s">
        <v>386</v>
      </c>
      <c r="AN90" s="4" t="s">
        <v>381</v>
      </c>
      <c r="AO90" s="4">
        <v>783.149</v>
      </c>
      <c r="AP90" s="4">
        <v>164.46100000000001</v>
      </c>
      <c r="AQ90" s="4">
        <v>0</v>
      </c>
    </row>
    <row r="91" spans="1:43" ht="14.4" x14ac:dyDescent="0.3">
      <c r="A91" s="5">
        <v>45158.999490740738</v>
      </c>
      <c r="B91" s="4" t="s">
        <v>35</v>
      </c>
      <c r="C91" s="4" t="s">
        <v>39</v>
      </c>
      <c r="D91" s="4" t="s">
        <v>411</v>
      </c>
      <c r="E91" s="4" t="s">
        <v>157</v>
      </c>
      <c r="F91" s="4" t="s">
        <v>158</v>
      </c>
      <c r="G91" s="4" t="s">
        <v>331</v>
      </c>
      <c r="H91" s="4">
        <v>-4.78</v>
      </c>
      <c r="I91" s="4">
        <v>-4.78</v>
      </c>
      <c r="J91" s="4">
        <v>0</v>
      </c>
      <c r="K91" s="4" t="s">
        <v>330</v>
      </c>
      <c r="L91" s="4" t="s">
        <v>31</v>
      </c>
      <c r="M91" s="4" t="s">
        <v>34</v>
      </c>
      <c r="N91" s="4" t="s">
        <v>381</v>
      </c>
      <c r="O91" s="4" t="s">
        <v>472</v>
      </c>
      <c r="P91" s="4" t="s">
        <v>473</v>
      </c>
      <c r="Q91" s="4" t="s">
        <v>44</v>
      </c>
      <c r="R91" s="4" t="s">
        <v>158</v>
      </c>
      <c r="S91" s="4" t="s">
        <v>157</v>
      </c>
      <c r="T91" s="4">
        <v>-3.95</v>
      </c>
      <c r="U91" s="4">
        <v>-0.83</v>
      </c>
      <c r="V91" s="4">
        <v>0</v>
      </c>
      <c r="W91" s="4">
        <v>0</v>
      </c>
      <c r="X91" s="4">
        <v>1</v>
      </c>
      <c r="Y91" s="4">
        <v>-3.95</v>
      </c>
      <c r="Z91" s="4">
        <v>-4.78</v>
      </c>
      <c r="AA91" s="4" t="s">
        <v>439</v>
      </c>
      <c r="AB91" s="4" t="s">
        <v>393</v>
      </c>
      <c r="AC91" s="4">
        <v>6.8000000000000005E-2</v>
      </c>
      <c r="AD91" s="4" t="s">
        <v>31</v>
      </c>
      <c r="AE91" s="4" t="s">
        <v>31</v>
      </c>
      <c r="AF91" s="4" t="s">
        <v>31</v>
      </c>
      <c r="AG91" s="4" t="b">
        <v>0</v>
      </c>
      <c r="AH91" s="4" t="s">
        <v>160</v>
      </c>
      <c r="AI91" s="5">
        <v>45033.999490740738</v>
      </c>
      <c r="AJ91" s="4" t="s">
        <v>31</v>
      </c>
      <c r="AK91" s="4" t="s">
        <v>31</v>
      </c>
      <c r="AL91" s="4" t="s">
        <v>31</v>
      </c>
      <c r="AM91" s="4" t="s">
        <v>395</v>
      </c>
      <c r="AN91" s="4" t="s">
        <v>381</v>
      </c>
      <c r="AO91" s="4">
        <v>-3.95</v>
      </c>
      <c r="AP91" s="4">
        <v>-0.82899999999999996</v>
      </c>
      <c r="AQ91" s="4">
        <v>0</v>
      </c>
    </row>
    <row r="92" spans="1:43" ht="14.4" x14ac:dyDescent="0.3">
      <c r="A92" s="5">
        <v>45158.999490740738</v>
      </c>
      <c r="B92" s="4" t="s">
        <v>35</v>
      </c>
      <c r="C92" s="4" t="s">
        <v>39</v>
      </c>
      <c r="D92" s="4" t="s">
        <v>489</v>
      </c>
      <c r="E92" s="4" t="s">
        <v>218</v>
      </c>
      <c r="F92" s="4" t="s">
        <v>219</v>
      </c>
      <c r="G92" s="4" t="s">
        <v>327</v>
      </c>
      <c r="H92" s="4">
        <v>-847.65</v>
      </c>
      <c r="I92" s="4">
        <v>0</v>
      </c>
      <c r="J92" s="4">
        <v>-847.65</v>
      </c>
      <c r="K92" s="4" t="s">
        <v>326</v>
      </c>
      <c r="L92" s="4" t="s">
        <v>31</v>
      </c>
      <c r="M92" s="4" t="s">
        <v>34</v>
      </c>
      <c r="N92" s="4" t="s">
        <v>381</v>
      </c>
      <c r="O92" s="4" t="s">
        <v>490</v>
      </c>
      <c r="P92" s="4" t="s">
        <v>491</v>
      </c>
      <c r="Q92" s="4" t="s">
        <v>44</v>
      </c>
      <c r="R92" s="4" t="s">
        <v>219</v>
      </c>
      <c r="S92" s="4" t="s">
        <v>218</v>
      </c>
      <c r="T92" s="4">
        <v>-700.54</v>
      </c>
      <c r="U92" s="4">
        <v>-147.11000000000001</v>
      </c>
      <c r="V92" s="4">
        <v>0</v>
      </c>
      <c r="W92" s="4">
        <v>0</v>
      </c>
      <c r="X92" s="4">
        <v>1</v>
      </c>
      <c r="Y92" s="4">
        <v>-700.54</v>
      </c>
      <c r="Z92" s="4">
        <v>-847.65</v>
      </c>
      <c r="AA92" s="4" t="s">
        <v>509</v>
      </c>
      <c r="AB92" s="4" t="s">
        <v>393</v>
      </c>
      <c r="AC92" s="4">
        <v>19.101011799999998</v>
      </c>
      <c r="AD92" s="4" t="s">
        <v>31</v>
      </c>
      <c r="AE92" s="4" t="s">
        <v>31</v>
      </c>
      <c r="AF92" s="4" t="s">
        <v>31</v>
      </c>
      <c r="AG92" s="4" t="b">
        <v>0</v>
      </c>
      <c r="AH92" s="4" t="s">
        <v>300</v>
      </c>
      <c r="AI92" s="5">
        <v>45144.999490740738</v>
      </c>
      <c r="AJ92" s="4" t="s">
        <v>31</v>
      </c>
      <c r="AK92" s="4" t="s">
        <v>31</v>
      </c>
      <c r="AL92" s="4" t="s">
        <v>31</v>
      </c>
      <c r="AM92" s="4" t="s">
        <v>395</v>
      </c>
      <c r="AN92" s="4" t="s">
        <v>381</v>
      </c>
      <c r="AO92" s="4">
        <v>-700.53499999999997</v>
      </c>
      <c r="AP92" s="4">
        <v>-147.11199999999999</v>
      </c>
      <c r="AQ92" s="4">
        <v>0</v>
      </c>
    </row>
    <row r="93" spans="1:43" ht="14.4" x14ac:dyDescent="0.3">
      <c r="A93" s="5">
        <v>45158.999490740738</v>
      </c>
      <c r="B93" s="4" t="s">
        <v>35</v>
      </c>
      <c r="C93" s="4" t="s">
        <v>39</v>
      </c>
      <c r="D93" s="4" t="s">
        <v>387</v>
      </c>
      <c r="E93" s="4" t="s">
        <v>52</v>
      </c>
      <c r="F93" s="4" t="s">
        <v>53</v>
      </c>
      <c r="G93" s="4" t="s">
        <v>317</v>
      </c>
      <c r="H93" s="4">
        <v>241.56</v>
      </c>
      <c r="I93" s="4">
        <v>0</v>
      </c>
      <c r="J93" s="4">
        <v>241.56</v>
      </c>
      <c r="K93" s="4" t="s">
        <v>316</v>
      </c>
      <c r="L93" s="4" t="s">
        <v>31</v>
      </c>
      <c r="M93" s="4" t="s">
        <v>34</v>
      </c>
      <c r="N93" s="4" t="s">
        <v>381</v>
      </c>
      <c r="O93" s="4" t="s">
        <v>387</v>
      </c>
      <c r="P93" s="4" t="s">
        <v>408</v>
      </c>
      <c r="Q93" s="4" t="s">
        <v>56</v>
      </c>
      <c r="R93" s="4" t="s">
        <v>409</v>
      </c>
      <c r="S93" s="4" t="s">
        <v>52</v>
      </c>
      <c r="T93" s="4">
        <v>191.41</v>
      </c>
      <c r="U93" s="4">
        <v>40.200000000000003</v>
      </c>
      <c r="V93" s="4">
        <v>9.9499999999999993</v>
      </c>
      <c r="W93" s="4">
        <v>0</v>
      </c>
      <c r="X93" s="4">
        <v>1</v>
      </c>
      <c r="Y93" s="4">
        <v>191.41</v>
      </c>
      <c r="Z93" s="4">
        <v>241.56</v>
      </c>
      <c r="AA93" s="4" t="s">
        <v>510</v>
      </c>
      <c r="AB93" s="4" t="s">
        <v>31</v>
      </c>
      <c r="AC93" s="4">
        <v>7.2322499999999996</v>
      </c>
      <c r="AD93" s="4" t="s">
        <v>510</v>
      </c>
      <c r="AE93" s="5">
        <v>45154.999490740738</v>
      </c>
      <c r="AF93" s="4" t="s">
        <v>31</v>
      </c>
      <c r="AG93" s="4" t="b">
        <v>0</v>
      </c>
      <c r="AH93" s="4" t="s">
        <v>31</v>
      </c>
      <c r="AI93" s="4" t="s">
        <v>31</v>
      </c>
      <c r="AJ93" s="4" t="s">
        <v>385</v>
      </c>
      <c r="AK93" s="4" t="s">
        <v>385</v>
      </c>
      <c r="AL93" s="4" t="s">
        <v>31</v>
      </c>
      <c r="AM93" s="4" t="s">
        <v>386</v>
      </c>
      <c r="AN93" s="4" t="s">
        <v>381</v>
      </c>
      <c r="AO93" s="4">
        <v>191.41</v>
      </c>
      <c r="AP93" s="4">
        <v>40.195999999999998</v>
      </c>
      <c r="AQ93" s="4">
        <v>9.9529999999999994</v>
      </c>
    </row>
    <row r="94" spans="1:43" ht="14.4" x14ac:dyDescent="0.3">
      <c r="A94" s="5">
        <v>45158.999490740738</v>
      </c>
      <c r="B94" s="4" t="s">
        <v>35</v>
      </c>
      <c r="C94" s="4" t="s">
        <v>39</v>
      </c>
      <c r="D94" s="4" t="s">
        <v>387</v>
      </c>
      <c r="E94" s="4" t="s">
        <v>96</v>
      </c>
      <c r="F94" s="4" t="s">
        <v>97</v>
      </c>
      <c r="G94" s="4" t="s">
        <v>315</v>
      </c>
      <c r="H94" s="4">
        <v>1376.7</v>
      </c>
      <c r="I94" s="4">
        <v>0</v>
      </c>
      <c r="J94" s="4">
        <v>1376.7</v>
      </c>
      <c r="K94" s="4" t="s">
        <v>314</v>
      </c>
      <c r="L94" s="4" t="s">
        <v>31</v>
      </c>
      <c r="M94" s="4" t="s">
        <v>34</v>
      </c>
      <c r="N94" s="4" t="s">
        <v>381</v>
      </c>
      <c r="O94" s="4" t="s">
        <v>387</v>
      </c>
      <c r="P94" s="4" t="s">
        <v>398</v>
      </c>
      <c r="Q94" s="4" t="s">
        <v>44</v>
      </c>
      <c r="R94" s="4" t="s">
        <v>97</v>
      </c>
      <c r="S94" s="4" t="s">
        <v>96</v>
      </c>
      <c r="T94" s="4">
        <v>1137.77</v>
      </c>
      <c r="U94" s="4">
        <v>238.93</v>
      </c>
      <c r="V94" s="4">
        <v>0</v>
      </c>
      <c r="W94" s="4">
        <v>0</v>
      </c>
      <c r="X94" s="4">
        <v>1</v>
      </c>
      <c r="Y94" s="4">
        <v>1137.77</v>
      </c>
      <c r="Z94" s="4">
        <v>1376.7</v>
      </c>
      <c r="AA94" s="4" t="s">
        <v>511</v>
      </c>
      <c r="AB94" s="4" t="s">
        <v>31</v>
      </c>
      <c r="AC94" s="4">
        <v>35.198683600000003</v>
      </c>
      <c r="AD94" s="4" t="s">
        <v>511</v>
      </c>
      <c r="AE94" s="5">
        <v>45154.999490740738</v>
      </c>
      <c r="AF94" s="4" t="s">
        <v>31</v>
      </c>
      <c r="AG94" s="4" t="b">
        <v>0</v>
      </c>
      <c r="AH94" s="4" t="s">
        <v>31</v>
      </c>
      <c r="AI94" s="4" t="s">
        <v>31</v>
      </c>
      <c r="AJ94" s="4" t="s">
        <v>385</v>
      </c>
      <c r="AK94" s="4" t="s">
        <v>385</v>
      </c>
      <c r="AL94" s="4" t="s">
        <v>31</v>
      </c>
      <c r="AM94" s="4" t="s">
        <v>386</v>
      </c>
      <c r="AN94" s="4" t="s">
        <v>381</v>
      </c>
      <c r="AO94" s="4">
        <v>1137.769</v>
      </c>
      <c r="AP94" s="4">
        <v>238.93100000000001</v>
      </c>
      <c r="AQ94" s="4">
        <v>0</v>
      </c>
    </row>
    <row r="95" spans="1:43" ht="14.4" x14ac:dyDescent="0.3">
      <c r="A95" s="5">
        <v>45158.999490740738</v>
      </c>
      <c r="B95" s="4" t="s">
        <v>35</v>
      </c>
      <c r="C95" s="4" t="s">
        <v>39</v>
      </c>
      <c r="D95" s="4" t="s">
        <v>387</v>
      </c>
      <c r="E95" s="4" t="s">
        <v>86</v>
      </c>
      <c r="F95" s="4" t="s">
        <v>87</v>
      </c>
      <c r="G95" s="4" t="s">
        <v>313</v>
      </c>
      <c r="H95" s="4">
        <v>1196.0999999999999</v>
      </c>
      <c r="I95" s="4">
        <v>0</v>
      </c>
      <c r="J95" s="4">
        <v>1196.0999999999999</v>
      </c>
      <c r="K95" s="4" t="s">
        <v>312</v>
      </c>
      <c r="L95" s="4" t="s">
        <v>31</v>
      </c>
      <c r="M95" s="4" t="s">
        <v>34</v>
      </c>
      <c r="N95" s="4" t="s">
        <v>381</v>
      </c>
      <c r="O95" s="4" t="s">
        <v>387</v>
      </c>
      <c r="P95" s="4" t="s">
        <v>401</v>
      </c>
      <c r="Q95" s="4" t="s">
        <v>61</v>
      </c>
      <c r="R95" s="4" t="s">
        <v>87</v>
      </c>
      <c r="S95" s="4" t="s">
        <v>86</v>
      </c>
      <c r="T95" s="4">
        <v>988.51</v>
      </c>
      <c r="U95" s="4">
        <v>207.59</v>
      </c>
      <c r="V95" s="4">
        <v>0</v>
      </c>
      <c r="W95" s="4">
        <v>0</v>
      </c>
      <c r="X95" s="4">
        <v>1</v>
      </c>
      <c r="Y95" s="4">
        <v>988.51</v>
      </c>
      <c r="Z95" s="4">
        <v>1196.0999999999999</v>
      </c>
      <c r="AA95" s="4" t="s">
        <v>512</v>
      </c>
      <c r="AB95" s="4" t="s">
        <v>31</v>
      </c>
      <c r="AC95" s="4">
        <v>36.642927999999998</v>
      </c>
      <c r="AD95" s="4" t="s">
        <v>512</v>
      </c>
      <c r="AE95" s="5">
        <v>45154.999490740738</v>
      </c>
      <c r="AF95" s="4" t="s">
        <v>31</v>
      </c>
      <c r="AG95" s="4" t="b">
        <v>0</v>
      </c>
      <c r="AH95" s="4" t="s">
        <v>31</v>
      </c>
      <c r="AI95" s="4" t="s">
        <v>31</v>
      </c>
      <c r="AJ95" s="4" t="s">
        <v>385</v>
      </c>
      <c r="AK95" s="4" t="s">
        <v>385</v>
      </c>
      <c r="AL95" s="4" t="s">
        <v>31</v>
      </c>
      <c r="AM95" s="4" t="s">
        <v>386</v>
      </c>
      <c r="AN95" s="4" t="s">
        <v>381</v>
      </c>
      <c r="AO95" s="4">
        <v>988.51199999999994</v>
      </c>
      <c r="AP95" s="4">
        <v>207.58799999999999</v>
      </c>
      <c r="AQ95" s="4">
        <v>0</v>
      </c>
    </row>
    <row r="96" spans="1:43" ht="14.4" x14ac:dyDescent="0.3">
      <c r="A96" s="5">
        <v>45158.999490740738</v>
      </c>
      <c r="B96" s="4" t="s">
        <v>35</v>
      </c>
      <c r="C96" s="4" t="s">
        <v>39</v>
      </c>
      <c r="D96" s="4" t="s">
        <v>387</v>
      </c>
      <c r="E96" s="4" t="s">
        <v>57</v>
      </c>
      <c r="F96" s="4" t="s">
        <v>58</v>
      </c>
      <c r="G96" s="4" t="s">
        <v>325</v>
      </c>
      <c r="H96" s="4">
        <v>-30.15</v>
      </c>
      <c r="I96" s="4">
        <v>0</v>
      </c>
      <c r="J96" s="4">
        <v>-30.15</v>
      </c>
      <c r="K96" s="4" t="s">
        <v>324</v>
      </c>
      <c r="L96" s="4" t="s">
        <v>31</v>
      </c>
      <c r="M96" s="4" t="s">
        <v>34</v>
      </c>
      <c r="N96" s="4" t="s">
        <v>381</v>
      </c>
      <c r="O96" s="4" t="s">
        <v>390</v>
      </c>
      <c r="P96" s="4" t="s">
        <v>391</v>
      </c>
      <c r="Q96" s="4" t="s">
        <v>44</v>
      </c>
      <c r="R96" s="4" t="s">
        <v>58</v>
      </c>
      <c r="S96" s="4" t="s">
        <v>57</v>
      </c>
      <c r="T96" s="4">
        <v>-24.92</v>
      </c>
      <c r="U96" s="4">
        <v>-5.23</v>
      </c>
      <c r="V96" s="4">
        <v>0</v>
      </c>
      <c r="W96" s="4">
        <v>0</v>
      </c>
      <c r="X96" s="4">
        <v>1</v>
      </c>
      <c r="Y96" s="4">
        <v>-24.92</v>
      </c>
      <c r="Z96" s="4">
        <v>-30.15</v>
      </c>
      <c r="AA96" s="4" t="s">
        <v>31</v>
      </c>
      <c r="AB96" s="4" t="s">
        <v>393</v>
      </c>
      <c r="AC96" s="4">
        <v>0.43333300000000002</v>
      </c>
      <c r="AD96" s="4" t="s">
        <v>31</v>
      </c>
      <c r="AE96" s="4" t="s">
        <v>31</v>
      </c>
      <c r="AF96" s="4" t="s">
        <v>31</v>
      </c>
      <c r="AG96" s="4" t="b">
        <v>0</v>
      </c>
      <c r="AH96" s="4" t="s">
        <v>193</v>
      </c>
      <c r="AI96" s="5">
        <v>45063.999490740738</v>
      </c>
      <c r="AJ96" s="4" t="s">
        <v>31</v>
      </c>
      <c r="AK96" s="4" t="s">
        <v>31</v>
      </c>
      <c r="AL96" s="4" t="s">
        <v>31</v>
      </c>
      <c r="AM96" s="4" t="s">
        <v>395</v>
      </c>
      <c r="AN96" s="4" t="s">
        <v>381</v>
      </c>
      <c r="AO96" s="4">
        <v>-24.917000000000002</v>
      </c>
      <c r="AP96" s="4">
        <v>-5.2329999999999997</v>
      </c>
      <c r="AQ96" s="4">
        <v>0</v>
      </c>
    </row>
    <row r="97" spans="1:43" ht="14.4" x14ac:dyDescent="0.3">
      <c r="A97" s="5">
        <v>45158.999490740738</v>
      </c>
      <c r="B97" s="4" t="s">
        <v>35</v>
      </c>
      <c r="C97" s="4" t="s">
        <v>39</v>
      </c>
      <c r="D97" s="4" t="s">
        <v>387</v>
      </c>
      <c r="E97" s="4" t="s">
        <v>52</v>
      </c>
      <c r="F97" s="4" t="s">
        <v>53</v>
      </c>
      <c r="G97" s="4" t="s">
        <v>321</v>
      </c>
      <c r="H97" s="4">
        <v>-1.62</v>
      </c>
      <c r="I97" s="4">
        <v>0</v>
      </c>
      <c r="J97" s="4">
        <v>-1.62</v>
      </c>
      <c r="K97" s="4" t="s">
        <v>320</v>
      </c>
      <c r="L97" s="4" t="s">
        <v>31</v>
      </c>
      <c r="M97" s="4" t="s">
        <v>34</v>
      </c>
      <c r="N97" s="4" t="s">
        <v>381</v>
      </c>
      <c r="O97" s="4" t="s">
        <v>387</v>
      </c>
      <c r="P97" s="4" t="s">
        <v>408</v>
      </c>
      <c r="Q97" s="4" t="s">
        <v>44</v>
      </c>
      <c r="R97" s="4" t="s">
        <v>409</v>
      </c>
      <c r="S97" s="4" t="s">
        <v>52</v>
      </c>
      <c r="T97" s="4">
        <v>-1.28</v>
      </c>
      <c r="U97" s="4">
        <v>-0.27</v>
      </c>
      <c r="V97" s="4">
        <v>-7.0000000000000007E-2</v>
      </c>
      <c r="W97" s="4">
        <v>0</v>
      </c>
      <c r="X97" s="4">
        <v>1</v>
      </c>
      <c r="Y97" s="4">
        <v>-1.28</v>
      </c>
      <c r="Z97" s="4">
        <v>-1.62</v>
      </c>
      <c r="AA97" s="4" t="s">
        <v>31</v>
      </c>
      <c r="AB97" s="4" t="s">
        <v>393</v>
      </c>
      <c r="AC97" s="4">
        <v>0.03</v>
      </c>
      <c r="AD97" s="4" t="s">
        <v>31</v>
      </c>
      <c r="AE97" s="4" t="s">
        <v>31</v>
      </c>
      <c r="AF97" s="4" t="s">
        <v>31</v>
      </c>
      <c r="AG97" s="4" t="b">
        <v>0</v>
      </c>
      <c r="AH97" s="4" t="s">
        <v>103</v>
      </c>
      <c r="AI97" s="5">
        <v>45009.04115740741</v>
      </c>
      <c r="AJ97" s="4" t="s">
        <v>31</v>
      </c>
      <c r="AK97" s="4" t="s">
        <v>31</v>
      </c>
      <c r="AL97" s="4" t="s">
        <v>31</v>
      </c>
      <c r="AM97" s="4" t="s">
        <v>395</v>
      </c>
      <c r="AN97" s="4" t="s">
        <v>381</v>
      </c>
      <c r="AO97" s="4">
        <v>-1.28</v>
      </c>
      <c r="AP97" s="4">
        <v>-0.26900000000000002</v>
      </c>
      <c r="AQ97" s="4">
        <v>-6.7000000000000004E-2</v>
      </c>
    </row>
    <row r="98" spans="1:43" ht="14.4" x14ac:dyDescent="0.3">
      <c r="A98" s="5">
        <v>45159.999490740738</v>
      </c>
      <c r="B98" s="4" t="s">
        <v>35</v>
      </c>
      <c r="C98" s="4" t="s">
        <v>39</v>
      </c>
      <c r="D98" s="4" t="s">
        <v>387</v>
      </c>
      <c r="E98" s="4" t="s">
        <v>96</v>
      </c>
      <c r="F98" s="4" t="s">
        <v>97</v>
      </c>
      <c r="G98" s="4" t="s">
        <v>341</v>
      </c>
      <c r="H98" s="4">
        <v>-200</v>
      </c>
      <c r="I98" s="4">
        <v>0</v>
      </c>
      <c r="J98" s="4">
        <v>-200</v>
      </c>
      <c r="K98" s="4" t="s">
        <v>340</v>
      </c>
      <c r="L98" s="4" t="s">
        <v>31</v>
      </c>
      <c r="M98" s="4" t="s">
        <v>34</v>
      </c>
      <c r="N98" s="4" t="s">
        <v>381</v>
      </c>
      <c r="O98" s="4" t="s">
        <v>387</v>
      </c>
      <c r="P98" s="4" t="s">
        <v>398</v>
      </c>
      <c r="Q98" s="4" t="s">
        <v>33</v>
      </c>
      <c r="R98" s="4" t="s">
        <v>97</v>
      </c>
      <c r="S98" s="4" t="s">
        <v>96</v>
      </c>
      <c r="T98" s="4">
        <v>-165.29</v>
      </c>
      <c r="U98" s="4">
        <v>-34.71</v>
      </c>
      <c r="V98" s="4">
        <v>0</v>
      </c>
      <c r="W98" s="4">
        <v>0</v>
      </c>
      <c r="X98" s="4">
        <v>1</v>
      </c>
      <c r="Y98" s="4">
        <v>-165.29</v>
      </c>
      <c r="Z98" s="4">
        <v>-200</v>
      </c>
      <c r="AA98" s="4" t="s">
        <v>513</v>
      </c>
      <c r="AB98" s="4" t="s">
        <v>31</v>
      </c>
      <c r="AC98" s="4">
        <v>-9.9999999999999995E-7</v>
      </c>
      <c r="AD98" s="4" t="s">
        <v>514</v>
      </c>
      <c r="AE98" s="4" t="s">
        <v>31</v>
      </c>
      <c r="AF98" s="4" t="s">
        <v>31</v>
      </c>
      <c r="AG98" s="4" t="b">
        <v>0</v>
      </c>
      <c r="AH98" s="4" t="s">
        <v>31</v>
      </c>
      <c r="AI98" s="4" t="s">
        <v>31</v>
      </c>
      <c r="AJ98" s="4" t="s">
        <v>385</v>
      </c>
      <c r="AK98" s="4" t="s">
        <v>385</v>
      </c>
      <c r="AL98" s="4" t="s">
        <v>31</v>
      </c>
      <c r="AM98" s="4" t="s">
        <v>442</v>
      </c>
      <c r="AN98" s="4" t="s">
        <v>381</v>
      </c>
      <c r="AO98" s="4">
        <v>-165.28899999999999</v>
      </c>
      <c r="AP98" s="4">
        <v>-34.710999999999999</v>
      </c>
      <c r="AQ98" s="4">
        <v>0</v>
      </c>
    </row>
    <row r="99" spans="1:43" ht="14.4" x14ac:dyDescent="0.3">
      <c r="A99" s="5">
        <v>45159.999490740738</v>
      </c>
      <c r="B99" s="4" t="s">
        <v>35</v>
      </c>
      <c r="C99" s="4" t="s">
        <v>39</v>
      </c>
      <c r="D99" s="4" t="s">
        <v>445</v>
      </c>
      <c r="E99" s="4" t="s">
        <v>146</v>
      </c>
      <c r="F99" s="4" t="s">
        <v>147</v>
      </c>
      <c r="G99" s="4" t="s">
        <v>339</v>
      </c>
      <c r="H99" s="4">
        <v>1628.45</v>
      </c>
      <c r="I99" s="4">
        <v>0</v>
      </c>
      <c r="J99" s="4">
        <v>1628.45</v>
      </c>
      <c r="K99" s="4" t="s">
        <v>338</v>
      </c>
      <c r="L99" s="4" t="s">
        <v>31</v>
      </c>
      <c r="M99" s="4" t="s">
        <v>34</v>
      </c>
      <c r="N99" s="4" t="s">
        <v>381</v>
      </c>
      <c r="O99" s="4" t="s">
        <v>468</v>
      </c>
      <c r="P99" s="4" t="s">
        <v>469</v>
      </c>
      <c r="Q99" s="4" t="s">
        <v>44</v>
      </c>
      <c r="R99" s="4" t="s">
        <v>147</v>
      </c>
      <c r="S99" s="4" t="s">
        <v>146</v>
      </c>
      <c r="T99" s="4">
        <v>1345.83</v>
      </c>
      <c r="U99" s="4">
        <v>282.62</v>
      </c>
      <c r="V99" s="4">
        <v>0</v>
      </c>
      <c r="W99" s="4">
        <v>0</v>
      </c>
      <c r="X99" s="4">
        <v>1</v>
      </c>
      <c r="Y99" s="4">
        <v>1345.83</v>
      </c>
      <c r="Z99" s="4">
        <v>1628.45</v>
      </c>
      <c r="AA99" s="4" t="s">
        <v>515</v>
      </c>
      <c r="AB99" s="4" t="s">
        <v>31</v>
      </c>
      <c r="AC99" s="4">
        <v>42.781715300000002</v>
      </c>
      <c r="AD99" s="4" t="s">
        <v>515</v>
      </c>
      <c r="AE99" s="5">
        <v>45155.999490740738</v>
      </c>
      <c r="AF99" s="4" t="s">
        <v>31</v>
      </c>
      <c r="AG99" s="4" t="b">
        <v>0</v>
      </c>
      <c r="AH99" s="4" t="s">
        <v>31</v>
      </c>
      <c r="AI99" s="4" t="s">
        <v>31</v>
      </c>
      <c r="AJ99" s="4" t="s">
        <v>385</v>
      </c>
      <c r="AK99" s="4" t="s">
        <v>385</v>
      </c>
      <c r="AL99" s="4" t="s">
        <v>31</v>
      </c>
      <c r="AM99" s="4" t="s">
        <v>386</v>
      </c>
      <c r="AN99" s="4" t="s">
        <v>381</v>
      </c>
      <c r="AO99" s="4">
        <v>1345.826</v>
      </c>
      <c r="AP99" s="4">
        <v>282.62400000000002</v>
      </c>
      <c r="AQ99" s="4">
        <v>0</v>
      </c>
    </row>
    <row r="100" spans="1:43" ht="14.4" x14ac:dyDescent="0.3">
      <c r="A100" s="5">
        <v>45159.999490740738</v>
      </c>
      <c r="B100" s="4" t="s">
        <v>35</v>
      </c>
      <c r="C100" s="4" t="s">
        <v>39</v>
      </c>
      <c r="D100" s="4" t="s">
        <v>380</v>
      </c>
      <c r="E100" s="4" t="s">
        <v>334</v>
      </c>
      <c r="F100" s="4" t="s">
        <v>335</v>
      </c>
      <c r="G100" s="4" t="s">
        <v>337</v>
      </c>
      <c r="H100" s="4">
        <v>6466.84</v>
      </c>
      <c r="I100" s="4">
        <v>0</v>
      </c>
      <c r="J100" s="4">
        <v>6466.84</v>
      </c>
      <c r="K100" s="4" t="s">
        <v>336</v>
      </c>
      <c r="L100" s="4" t="s">
        <v>31</v>
      </c>
      <c r="M100" s="4" t="s">
        <v>34</v>
      </c>
      <c r="N100" s="4" t="s">
        <v>381</v>
      </c>
      <c r="O100" s="4" t="s">
        <v>516</v>
      </c>
      <c r="P100" s="4" t="s">
        <v>517</v>
      </c>
      <c r="Q100" s="4" t="s">
        <v>33</v>
      </c>
      <c r="R100" s="4" t="s">
        <v>335</v>
      </c>
      <c r="S100" s="4" t="s">
        <v>334</v>
      </c>
      <c r="T100" s="4">
        <v>5344.49</v>
      </c>
      <c r="U100" s="4">
        <v>1122.3399999999999</v>
      </c>
      <c r="V100" s="4">
        <v>0</v>
      </c>
      <c r="W100" s="4">
        <v>0</v>
      </c>
      <c r="X100" s="4">
        <v>1</v>
      </c>
      <c r="Y100" s="4">
        <v>5344.49</v>
      </c>
      <c r="Z100" s="4">
        <v>6466.84</v>
      </c>
      <c r="AA100" s="4" t="s">
        <v>518</v>
      </c>
      <c r="AB100" s="4" t="s">
        <v>31</v>
      </c>
      <c r="AC100" s="4">
        <v>198.328653</v>
      </c>
      <c r="AD100" s="4" t="s">
        <v>518</v>
      </c>
      <c r="AE100" s="5">
        <v>45158.999490740738</v>
      </c>
      <c r="AF100" s="4" t="s">
        <v>31</v>
      </c>
      <c r="AG100" s="4" t="b">
        <v>0</v>
      </c>
      <c r="AH100" s="4" t="s">
        <v>31</v>
      </c>
      <c r="AI100" s="4" t="s">
        <v>31</v>
      </c>
      <c r="AJ100" s="4" t="s">
        <v>385</v>
      </c>
      <c r="AK100" s="4" t="s">
        <v>385</v>
      </c>
      <c r="AL100" s="4" t="s">
        <v>31</v>
      </c>
      <c r="AM100" s="4" t="s">
        <v>386</v>
      </c>
      <c r="AN100" s="4" t="s">
        <v>381</v>
      </c>
      <c r="AO100" s="4">
        <v>5344.4939999999997</v>
      </c>
      <c r="AP100" s="4">
        <v>1122.3440000000001</v>
      </c>
      <c r="AQ100" s="4">
        <v>0</v>
      </c>
    </row>
    <row r="101" spans="1:43" ht="14.4" x14ac:dyDescent="0.3">
      <c r="A101" s="5">
        <v>45159.999490740738</v>
      </c>
      <c r="B101" s="4" t="s">
        <v>35</v>
      </c>
      <c r="C101" s="4" t="s">
        <v>39</v>
      </c>
      <c r="D101" s="4" t="s">
        <v>445</v>
      </c>
      <c r="E101" s="4" t="s">
        <v>146</v>
      </c>
      <c r="F101" s="4" t="s">
        <v>147</v>
      </c>
      <c r="G101" s="4" t="s">
        <v>333</v>
      </c>
      <c r="H101" s="4">
        <v>263.91000000000003</v>
      </c>
      <c r="I101" s="4">
        <v>0</v>
      </c>
      <c r="J101" s="4">
        <v>263.91000000000003</v>
      </c>
      <c r="K101" s="4" t="s">
        <v>332</v>
      </c>
      <c r="L101" s="4" t="s">
        <v>31</v>
      </c>
      <c r="M101" s="4" t="s">
        <v>34</v>
      </c>
      <c r="N101" s="4" t="s">
        <v>381</v>
      </c>
      <c r="O101" s="4" t="s">
        <v>468</v>
      </c>
      <c r="P101" s="4" t="s">
        <v>469</v>
      </c>
      <c r="Q101" s="4" t="s">
        <v>44</v>
      </c>
      <c r="R101" s="4" t="s">
        <v>147</v>
      </c>
      <c r="S101" s="4" t="s">
        <v>146</v>
      </c>
      <c r="T101" s="4">
        <v>218.11</v>
      </c>
      <c r="U101" s="4">
        <v>45.8</v>
      </c>
      <c r="V101" s="4">
        <v>0</v>
      </c>
      <c r="W101" s="4">
        <v>0</v>
      </c>
      <c r="X101" s="4">
        <v>1</v>
      </c>
      <c r="Y101" s="4">
        <v>218.11</v>
      </c>
      <c r="Z101" s="4">
        <v>263.91000000000003</v>
      </c>
      <c r="AA101" s="4" t="s">
        <v>519</v>
      </c>
      <c r="AB101" s="4" t="s">
        <v>31</v>
      </c>
      <c r="AC101" s="4">
        <v>29.133328200000001</v>
      </c>
      <c r="AD101" s="4" t="s">
        <v>519</v>
      </c>
      <c r="AE101" s="5">
        <v>45155.999490740738</v>
      </c>
      <c r="AF101" s="4" t="s">
        <v>31</v>
      </c>
      <c r="AG101" s="4" t="b">
        <v>0</v>
      </c>
      <c r="AH101" s="4" t="s">
        <v>31</v>
      </c>
      <c r="AI101" s="4" t="s">
        <v>31</v>
      </c>
      <c r="AJ101" s="4" t="s">
        <v>385</v>
      </c>
      <c r="AK101" s="4" t="s">
        <v>385</v>
      </c>
      <c r="AL101" s="4" t="s">
        <v>31</v>
      </c>
      <c r="AM101" s="4" t="s">
        <v>386</v>
      </c>
      <c r="AN101" s="4" t="s">
        <v>381</v>
      </c>
      <c r="AO101" s="4">
        <v>218.107</v>
      </c>
      <c r="AP101" s="4">
        <v>45.802999999999997</v>
      </c>
      <c r="AQ101" s="4">
        <v>0</v>
      </c>
    </row>
    <row r="102" spans="1:43" ht="14.4" x14ac:dyDescent="0.3">
      <c r="A102" s="5">
        <v>44967.04115740741</v>
      </c>
      <c r="B102" s="4" t="s">
        <v>35</v>
      </c>
      <c r="C102" s="4" t="s">
        <v>39</v>
      </c>
      <c r="D102" s="4" t="s">
        <v>387</v>
      </c>
      <c r="E102" s="4" t="s">
        <v>57</v>
      </c>
      <c r="F102" s="4" t="s">
        <v>58</v>
      </c>
      <c r="G102" s="4" t="s">
        <v>74</v>
      </c>
      <c r="H102" s="4">
        <v>-2.97</v>
      </c>
      <c r="I102" s="4">
        <v>-2.97</v>
      </c>
      <c r="J102" s="4">
        <v>0</v>
      </c>
      <c r="K102" s="4" t="s">
        <v>73</v>
      </c>
      <c r="L102" s="4" t="s">
        <v>31</v>
      </c>
      <c r="M102" s="4" t="s">
        <v>34</v>
      </c>
      <c r="N102" s="4" t="s">
        <v>381</v>
      </c>
      <c r="O102" s="4" t="s">
        <v>390</v>
      </c>
      <c r="P102" s="4" t="s">
        <v>391</v>
      </c>
      <c r="Q102" s="4" t="s">
        <v>44</v>
      </c>
      <c r="R102" s="4" t="s">
        <v>58</v>
      </c>
      <c r="S102" s="4" t="s">
        <v>57</v>
      </c>
      <c r="T102" s="4">
        <v>-2.46</v>
      </c>
      <c r="U102" s="4">
        <v>-0.52</v>
      </c>
      <c r="V102" s="4">
        <v>0</v>
      </c>
      <c r="W102" s="4">
        <v>0</v>
      </c>
      <c r="X102" s="4">
        <v>1</v>
      </c>
      <c r="Y102" s="4">
        <v>-2.46</v>
      </c>
      <c r="Z102" s="4">
        <v>-2.97</v>
      </c>
      <c r="AA102" s="4" t="s">
        <v>392</v>
      </c>
      <c r="AB102" s="4" t="s">
        <v>393</v>
      </c>
      <c r="AC102" s="4">
        <v>5.0077700000000003E-2</v>
      </c>
      <c r="AD102" s="4" t="s">
        <v>31</v>
      </c>
      <c r="AE102" s="4" t="s">
        <v>31</v>
      </c>
      <c r="AF102" s="4" t="s">
        <v>31</v>
      </c>
      <c r="AG102" s="4" t="b">
        <v>0</v>
      </c>
      <c r="AH102" s="4" t="s">
        <v>520</v>
      </c>
      <c r="AI102" s="5">
        <v>44677.999490740738</v>
      </c>
      <c r="AJ102" s="4" t="s">
        <v>31</v>
      </c>
      <c r="AK102" s="4" t="s">
        <v>31</v>
      </c>
      <c r="AL102" s="4" t="s">
        <v>31</v>
      </c>
      <c r="AM102" s="4" t="s">
        <v>395</v>
      </c>
      <c r="AN102" s="4" t="s">
        <v>381</v>
      </c>
      <c r="AO102" s="4">
        <v>-2.4550000000000001</v>
      </c>
      <c r="AP102" s="4">
        <v>-0.51500000000000001</v>
      </c>
      <c r="AQ102" s="4">
        <v>0</v>
      </c>
    </row>
    <row r="103" spans="1:43" ht="14.4" x14ac:dyDescent="0.3">
      <c r="A103" s="5">
        <v>45011.999490740738</v>
      </c>
      <c r="B103" s="4" t="s">
        <v>35</v>
      </c>
      <c r="C103" s="4" t="s">
        <v>39</v>
      </c>
      <c r="D103" s="4" t="s">
        <v>387</v>
      </c>
      <c r="E103" s="4" t="s">
        <v>57</v>
      </c>
      <c r="F103" s="4" t="s">
        <v>58</v>
      </c>
      <c r="G103" s="4" t="s">
        <v>113</v>
      </c>
      <c r="H103" s="4">
        <v>2.97</v>
      </c>
      <c r="I103" s="4">
        <v>2.97</v>
      </c>
      <c r="J103" s="4">
        <v>0</v>
      </c>
      <c r="K103" s="4" t="s">
        <v>112</v>
      </c>
      <c r="L103" s="4" t="s">
        <v>31</v>
      </c>
      <c r="M103" s="4" t="s">
        <v>34</v>
      </c>
      <c r="N103" s="4" t="s">
        <v>381</v>
      </c>
      <c r="O103" s="4" t="s">
        <v>390</v>
      </c>
      <c r="P103" s="4" t="s">
        <v>391</v>
      </c>
      <c r="Q103" s="4" t="s">
        <v>44</v>
      </c>
      <c r="R103" s="4" t="s">
        <v>58</v>
      </c>
      <c r="S103" s="4" t="s">
        <v>57</v>
      </c>
      <c r="T103" s="4">
        <v>2.4500000000000002</v>
      </c>
      <c r="U103" s="4">
        <v>0.52</v>
      </c>
      <c r="V103" s="4">
        <v>0</v>
      </c>
      <c r="W103" s="4">
        <v>0</v>
      </c>
      <c r="X103" s="4">
        <v>1</v>
      </c>
      <c r="Y103" s="4">
        <v>2.4500000000000002</v>
      </c>
      <c r="Z103" s="4">
        <v>2.97</v>
      </c>
      <c r="AA103" s="4" t="s">
        <v>460</v>
      </c>
      <c r="AB103" s="4" t="s">
        <v>31</v>
      </c>
      <c r="AC103" s="4">
        <v>9.9999999999999995E-7</v>
      </c>
      <c r="AD103" s="4" t="s">
        <v>31</v>
      </c>
      <c r="AE103" s="4" t="s">
        <v>31</v>
      </c>
      <c r="AF103" s="4" t="s">
        <v>31</v>
      </c>
      <c r="AG103" s="4" t="b">
        <v>0</v>
      </c>
      <c r="AH103" s="4" t="s">
        <v>31</v>
      </c>
      <c r="AI103" s="4" t="s">
        <v>31</v>
      </c>
      <c r="AJ103" s="4" t="s">
        <v>385</v>
      </c>
      <c r="AK103" s="4" t="s">
        <v>385</v>
      </c>
      <c r="AL103" s="4" t="s">
        <v>31</v>
      </c>
      <c r="AM103" s="4" t="s">
        <v>442</v>
      </c>
      <c r="AN103" s="4" t="s">
        <v>381</v>
      </c>
      <c r="AO103" s="4">
        <v>2.4550000000000001</v>
      </c>
      <c r="AP103" s="4">
        <v>0.51500000000000001</v>
      </c>
      <c r="AQ103" s="4">
        <v>0</v>
      </c>
    </row>
    <row r="104" spans="1:43" ht="14.4" x14ac:dyDescent="0.3">
      <c r="A104" s="5">
        <v>45012.999490740738</v>
      </c>
      <c r="B104" s="4" t="s">
        <v>35</v>
      </c>
      <c r="C104" s="4" t="s">
        <v>39</v>
      </c>
      <c r="D104" s="4" t="s">
        <v>387</v>
      </c>
      <c r="E104" s="4" t="s">
        <v>86</v>
      </c>
      <c r="F104" s="4" t="s">
        <v>87</v>
      </c>
      <c r="G104" s="4" t="s">
        <v>129</v>
      </c>
      <c r="H104" s="4">
        <v>-1.98</v>
      </c>
      <c r="I104" s="4">
        <v>0</v>
      </c>
      <c r="J104" s="4">
        <v>-1.98</v>
      </c>
      <c r="K104" s="4" t="s">
        <v>128</v>
      </c>
      <c r="L104" s="4" t="s">
        <v>31</v>
      </c>
      <c r="M104" s="4" t="s">
        <v>34</v>
      </c>
      <c r="N104" s="4" t="s">
        <v>381</v>
      </c>
      <c r="O104" s="4" t="s">
        <v>387</v>
      </c>
      <c r="P104" s="4" t="s">
        <v>401</v>
      </c>
      <c r="Q104" s="4" t="s">
        <v>33</v>
      </c>
      <c r="R104" s="4" t="s">
        <v>87</v>
      </c>
      <c r="S104" s="4" t="s">
        <v>86</v>
      </c>
      <c r="T104" s="4">
        <v>-1.64</v>
      </c>
      <c r="U104" s="4">
        <v>-0.34</v>
      </c>
      <c r="V104" s="4">
        <v>0</v>
      </c>
      <c r="W104" s="4">
        <v>0</v>
      </c>
      <c r="X104" s="4">
        <v>1</v>
      </c>
      <c r="Y104" s="4">
        <v>-1.64</v>
      </c>
      <c r="Z104" s="4">
        <v>-1.98</v>
      </c>
      <c r="AA104" s="4" t="s">
        <v>402</v>
      </c>
      <c r="AB104" s="4" t="s">
        <v>393</v>
      </c>
      <c r="AC104" s="4">
        <v>1.06862E-2</v>
      </c>
      <c r="AD104" s="4" t="s">
        <v>31</v>
      </c>
      <c r="AE104" s="4" t="s">
        <v>31</v>
      </c>
      <c r="AF104" s="4" t="s">
        <v>31</v>
      </c>
      <c r="AG104" s="4" t="b">
        <v>0</v>
      </c>
      <c r="AH104" s="4" t="s">
        <v>521</v>
      </c>
      <c r="AI104" s="5">
        <v>44697.999490740738</v>
      </c>
      <c r="AJ104" s="4" t="s">
        <v>31</v>
      </c>
      <c r="AK104" s="4" t="s">
        <v>31</v>
      </c>
      <c r="AL104" s="4" t="s">
        <v>31</v>
      </c>
      <c r="AM104" s="4" t="s">
        <v>395</v>
      </c>
      <c r="AN104" s="4" t="s">
        <v>381</v>
      </c>
      <c r="AO104" s="4">
        <v>-1.6359999999999999</v>
      </c>
      <c r="AP104" s="4">
        <v>-0.34399999999999997</v>
      </c>
      <c r="AQ104" s="4">
        <v>0</v>
      </c>
    </row>
  </sheetData>
  <autoFilter ref="A1:AQ1" xr:uid="{6D857254-64C7-4E71-8035-7DBE6A3412B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37B8-E64C-4BFE-9910-5E23A18E6985}">
  <sheetPr filterMode="1"/>
  <dimension ref="A1:AG174"/>
  <sheetViews>
    <sheetView workbookViewId="0">
      <pane ySplit="13" topLeftCell="A14" activePane="bottomLeft" state="frozen"/>
      <selection pane="bottomLeft" activeCell="D44" sqref="D44"/>
    </sheetView>
  </sheetViews>
  <sheetFormatPr defaultRowHeight="13.8" x14ac:dyDescent="0.25"/>
  <cols>
    <col min="1" max="1" width="13.6640625" customWidth="1"/>
    <col min="4" max="4" width="12.5546875" customWidth="1"/>
    <col min="5" max="5" width="13.6640625" customWidth="1"/>
    <col min="6" max="6" width="21.6640625" customWidth="1"/>
    <col min="19" max="19" width="17.77734375" customWidth="1"/>
  </cols>
  <sheetData>
    <row r="1" spans="1:33" ht="14.4" x14ac:dyDescent="0.3">
      <c r="A1" s="7" t="s">
        <v>530</v>
      </c>
      <c r="B1" s="3" t="s">
        <v>533</v>
      </c>
      <c r="C1" s="3" t="s">
        <v>534</v>
      </c>
      <c r="D1" s="15" t="s">
        <v>535</v>
      </c>
      <c r="E1" s="3" t="s">
        <v>536</v>
      </c>
      <c r="F1" s="3" t="s">
        <v>537</v>
      </c>
      <c r="G1" s="3" t="s">
        <v>538</v>
      </c>
      <c r="H1" s="3" t="s">
        <v>344</v>
      </c>
      <c r="I1" s="3" t="s">
        <v>345</v>
      </c>
      <c r="J1" s="3" t="s">
        <v>539</v>
      </c>
      <c r="K1" s="3" t="s">
        <v>540</v>
      </c>
      <c r="L1" s="3" t="s">
        <v>541</v>
      </c>
      <c r="M1" s="3" t="s">
        <v>542</v>
      </c>
      <c r="N1" s="3" t="s">
        <v>16</v>
      </c>
      <c r="O1" s="3" t="s">
        <v>543</v>
      </c>
      <c r="P1" s="3" t="s">
        <v>354</v>
      </c>
      <c r="Q1" s="3" t="s">
        <v>544</v>
      </c>
      <c r="R1" s="3" t="s">
        <v>361</v>
      </c>
      <c r="S1" s="15" t="s">
        <v>371</v>
      </c>
      <c r="T1" s="3" t="s">
        <v>8</v>
      </c>
      <c r="U1" s="3" t="s">
        <v>545</v>
      </c>
      <c r="V1" s="3" t="s">
        <v>357</v>
      </c>
      <c r="W1" s="15" t="s">
        <v>546</v>
      </c>
      <c r="X1" s="3" t="s">
        <v>13</v>
      </c>
      <c r="Y1" s="3" t="s">
        <v>9</v>
      </c>
      <c r="Z1" s="3" t="s">
        <v>17</v>
      </c>
      <c r="AA1" s="3" t="s">
        <v>547</v>
      </c>
      <c r="AB1" s="3" t="s">
        <v>548</v>
      </c>
      <c r="AC1" s="3" t="s">
        <v>549</v>
      </c>
      <c r="AD1" s="3" t="s">
        <v>550</v>
      </c>
      <c r="AE1" s="3" t="s">
        <v>551</v>
      </c>
      <c r="AF1" s="3" t="s">
        <v>20</v>
      </c>
      <c r="AG1" s="3" t="s">
        <v>552</v>
      </c>
    </row>
    <row r="2" spans="1:33" ht="14.4" hidden="1" x14ac:dyDescent="0.3">
      <c r="A2" t="str">
        <f>LEFT(F2,1)</f>
        <v>G</v>
      </c>
      <c r="B2" s="1" t="s">
        <v>553</v>
      </c>
      <c r="C2" s="1" t="s">
        <v>554</v>
      </c>
      <c r="D2" s="2">
        <v>44935.04115740741</v>
      </c>
      <c r="E2" s="2">
        <v>44935.04115740741</v>
      </c>
      <c r="F2" s="1" t="s">
        <v>30</v>
      </c>
      <c r="G2" s="1" t="s">
        <v>31</v>
      </c>
      <c r="H2" s="1" t="s">
        <v>26</v>
      </c>
      <c r="I2" s="1" t="s">
        <v>27</v>
      </c>
      <c r="J2" s="1" t="s">
        <v>555</v>
      </c>
      <c r="K2" s="1" t="s">
        <v>31</v>
      </c>
      <c r="L2" s="1" t="s">
        <v>556</v>
      </c>
      <c r="M2" s="1" t="s">
        <v>557</v>
      </c>
      <c r="N2" s="1">
        <v>86.95</v>
      </c>
      <c r="O2" s="1">
        <v>86.95</v>
      </c>
      <c r="P2" s="1" t="s">
        <v>33</v>
      </c>
      <c r="Q2" s="1" t="s">
        <v>34</v>
      </c>
      <c r="R2" s="1">
        <v>1</v>
      </c>
      <c r="S2" s="1" t="s">
        <v>32</v>
      </c>
      <c r="T2" s="1">
        <v>86.95</v>
      </c>
      <c r="U2" s="1">
        <v>86.95</v>
      </c>
      <c r="V2" s="1">
        <v>86.95</v>
      </c>
      <c r="W2" s="1">
        <v>0</v>
      </c>
      <c r="X2" s="1">
        <v>0</v>
      </c>
      <c r="Y2" s="1">
        <v>0</v>
      </c>
      <c r="Z2" s="1">
        <v>0</v>
      </c>
      <c r="AA2" s="1" t="s">
        <v>558</v>
      </c>
      <c r="AB2" s="1" t="s">
        <v>31</v>
      </c>
      <c r="AC2" s="1" t="s">
        <v>31</v>
      </c>
      <c r="AD2" s="1" t="s">
        <v>31</v>
      </c>
      <c r="AE2" s="1" t="s">
        <v>31</v>
      </c>
      <c r="AF2" s="1" t="s">
        <v>35</v>
      </c>
      <c r="AG2" s="1" t="s">
        <v>35</v>
      </c>
    </row>
    <row r="3" spans="1:33" ht="14.4" hidden="1" x14ac:dyDescent="0.3">
      <c r="A3" t="str">
        <f t="shared" ref="A3:A66" si="0">LEFT(F3,1)</f>
        <v>G</v>
      </c>
      <c r="B3" s="1" t="s">
        <v>553</v>
      </c>
      <c r="C3" s="1" t="s">
        <v>554</v>
      </c>
      <c r="D3" s="2">
        <v>44964.04115740741</v>
      </c>
      <c r="E3" s="2">
        <v>44964.04115740741</v>
      </c>
      <c r="F3" s="1" t="s">
        <v>42</v>
      </c>
      <c r="G3" s="1" t="s">
        <v>31</v>
      </c>
      <c r="H3" s="1" t="s">
        <v>40</v>
      </c>
      <c r="I3" s="1" t="s">
        <v>41</v>
      </c>
      <c r="J3" s="1" t="s">
        <v>555</v>
      </c>
      <c r="K3" s="1" t="s">
        <v>31</v>
      </c>
      <c r="L3" s="1" t="s">
        <v>556</v>
      </c>
      <c r="M3" s="1" t="s">
        <v>557</v>
      </c>
      <c r="N3" s="1">
        <v>607.47</v>
      </c>
      <c r="O3" s="1">
        <v>735.04</v>
      </c>
      <c r="P3" s="1" t="s">
        <v>44</v>
      </c>
      <c r="Q3" s="1" t="s">
        <v>34</v>
      </c>
      <c r="R3" s="1">
        <v>1</v>
      </c>
      <c r="S3" s="1" t="s">
        <v>43</v>
      </c>
      <c r="T3" s="1">
        <v>607.47</v>
      </c>
      <c r="U3" s="1">
        <v>735.04</v>
      </c>
      <c r="V3" s="1">
        <v>735.04</v>
      </c>
      <c r="W3" s="1">
        <v>0</v>
      </c>
      <c r="X3" s="1">
        <v>0</v>
      </c>
      <c r="Y3" s="1">
        <v>0</v>
      </c>
      <c r="Z3" s="1">
        <v>0</v>
      </c>
      <c r="AA3" s="1" t="s">
        <v>559</v>
      </c>
      <c r="AB3" s="1" t="s">
        <v>31</v>
      </c>
      <c r="AC3" s="1" t="s">
        <v>31</v>
      </c>
      <c r="AD3" s="1" t="s">
        <v>31</v>
      </c>
      <c r="AE3" s="1" t="s">
        <v>31</v>
      </c>
      <c r="AF3" s="1" t="s">
        <v>35</v>
      </c>
      <c r="AG3" s="1" t="s">
        <v>35</v>
      </c>
    </row>
    <row r="4" spans="1:33" ht="14.4" hidden="1" x14ac:dyDescent="0.3">
      <c r="A4" t="str">
        <f t="shared" si="0"/>
        <v>G</v>
      </c>
      <c r="B4" s="1" t="s">
        <v>553</v>
      </c>
      <c r="C4" s="1" t="s">
        <v>554</v>
      </c>
      <c r="D4" s="2">
        <v>44965.04115740741</v>
      </c>
      <c r="E4" s="2">
        <v>44965.04115740741</v>
      </c>
      <c r="F4" s="1" t="s">
        <v>48</v>
      </c>
      <c r="G4" s="1" t="s">
        <v>31</v>
      </c>
      <c r="H4" s="1" t="s">
        <v>46</v>
      </c>
      <c r="I4" s="1" t="s">
        <v>47</v>
      </c>
      <c r="J4" s="1" t="s">
        <v>555</v>
      </c>
      <c r="K4" s="1" t="s">
        <v>31</v>
      </c>
      <c r="L4" s="1" t="s">
        <v>556</v>
      </c>
      <c r="M4" s="1" t="s">
        <v>557</v>
      </c>
      <c r="N4" s="1">
        <v>593.66</v>
      </c>
      <c r="O4" s="1">
        <v>718.33</v>
      </c>
      <c r="P4" s="1" t="s">
        <v>44</v>
      </c>
      <c r="Q4" s="1" t="s">
        <v>34</v>
      </c>
      <c r="R4" s="1">
        <v>1</v>
      </c>
      <c r="S4" s="1" t="s">
        <v>49</v>
      </c>
      <c r="T4" s="1">
        <v>593.66</v>
      </c>
      <c r="U4" s="1">
        <v>718.33</v>
      </c>
      <c r="V4" s="1">
        <v>718.33</v>
      </c>
      <c r="W4" s="1">
        <v>0</v>
      </c>
      <c r="X4" s="1">
        <v>0</v>
      </c>
      <c r="Y4" s="1">
        <v>0</v>
      </c>
      <c r="Z4" s="1">
        <v>0</v>
      </c>
      <c r="AA4" s="1" t="s">
        <v>560</v>
      </c>
      <c r="AB4" s="1" t="s">
        <v>31</v>
      </c>
      <c r="AC4" s="1" t="s">
        <v>31</v>
      </c>
      <c r="AD4" s="1" t="s">
        <v>31</v>
      </c>
      <c r="AE4" s="1" t="s">
        <v>31</v>
      </c>
      <c r="AF4" s="1" t="s">
        <v>35</v>
      </c>
      <c r="AG4" s="1" t="s">
        <v>35</v>
      </c>
    </row>
    <row r="5" spans="1:33" ht="14.4" hidden="1" x14ac:dyDescent="0.3">
      <c r="A5" t="str">
        <f t="shared" si="0"/>
        <v>G</v>
      </c>
      <c r="B5" s="1" t="s">
        <v>553</v>
      </c>
      <c r="C5" s="1" t="s">
        <v>554</v>
      </c>
      <c r="D5" s="2">
        <v>44966.04115740741</v>
      </c>
      <c r="E5" s="2">
        <v>44966.04115740741</v>
      </c>
      <c r="F5" s="1" t="s">
        <v>54</v>
      </c>
      <c r="G5" s="1" t="s">
        <v>31</v>
      </c>
      <c r="H5" s="1" t="s">
        <v>52</v>
      </c>
      <c r="I5" s="1" t="s">
        <v>53</v>
      </c>
      <c r="J5" s="1" t="s">
        <v>555</v>
      </c>
      <c r="K5" s="1" t="s">
        <v>31</v>
      </c>
      <c r="L5" s="1" t="s">
        <v>556</v>
      </c>
      <c r="M5" s="1" t="s">
        <v>557</v>
      </c>
      <c r="N5" s="1">
        <v>162.29</v>
      </c>
      <c r="O5" s="1">
        <v>204.81</v>
      </c>
      <c r="P5" s="1" t="s">
        <v>56</v>
      </c>
      <c r="Q5" s="1" t="s">
        <v>34</v>
      </c>
      <c r="R5" s="1">
        <v>1</v>
      </c>
      <c r="S5" s="1" t="s">
        <v>55</v>
      </c>
      <c r="T5" s="1">
        <v>162.29</v>
      </c>
      <c r="U5" s="1">
        <v>204.81</v>
      </c>
      <c r="V5" s="1">
        <v>204.81</v>
      </c>
      <c r="W5" s="1">
        <v>0</v>
      </c>
      <c r="X5" s="1">
        <v>0</v>
      </c>
      <c r="Y5" s="1">
        <v>0</v>
      </c>
      <c r="Z5" s="1">
        <v>0</v>
      </c>
      <c r="AA5" s="1" t="s">
        <v>561</v>
      </c>
      <c r="AB5" s="1" t="s">
        <v>31</v>
      </c>
      <c r="AC5" s="1" t="s">
        <v>31</v>
      </c>
      <c r="AD5" s="1" t="s">
        <v>31</v>
      </c>
      <c r="AE5" s="1" t="s">
        <v>31</v>
      </c>
      <c r="AF5" s="1" t="s">
        <v>35</v>
      </c>
      <c r="AG5" s="1" t="s">
        <v>35</v>
      </c>
    </row>
    <row r="6" spans="1:33" ht="14.4" hidden="1" x14ac:dyDescent="0.3">
      <c r="A6" t="str">
        <f t="shared" si="0"/>
        <v>G</v>
      </c>
      <c r="B6" s="1" t="s">
        <v>553</v>
      </c>
      <c r="C6" s="1" t="s">
        <v>554</v>
      </c>
      <c r="D6" s="2">
        <v>44966.04115740741</v>
      </c>
      <c r="E6" s="2">
        <v>44966.04115740741</v>
      </c>
      <c r="F6" s="1" t="s">
        <v>59</v>
      </c>
      <c r="G6" s="1" t="s">
        <v>31</v>
      </c>
      <c r="H6" s="1" t="s">
        <v>57</v>
      </c>
      <c r="I6" s="1" t="s">
        <v>58</v>
      </c>
      <c r="J6" s="1" t="s">
        <v>555</v>
      </c>
      <c r="K6" s="1" t="s">
        <v>31</v>
      </c>
      <c r="L6" s="1" t="s">
        <v>556</v>
      </c>
      <c r="M6" s="1" t="s">
        <v>557</v>
      </c>
      <c r="N6" s="1">
        <v>1060.1400000000001</v>
      </c>
      <c r="O6" s="1">
        <v>1282.77</v>
      </c>
      <c r="P6" s="1" t="s">
        <v>61</v>
      </c>
      <c r="Q6" s="1" t="s">
        <v>34</v>
      </c>
      <c r="R6" s="1">
        <v>1</v>
      </c>
      <c r="S6" s="1" t="s">
        <v>60</v>
      </c>
      <c r="T6" s="1">
        <v>1060.1400000000001</v>
      </c>
      <c r="U6" s="1">
        <v>1282.77</v>
      </c>
      <c r="V6" s="1">
        <v>1282.77</v>
      </c>
      <c r="W6" s="1">
        <v>0</v>
      </c>
      <c r="X6" s="1">
        <v>0</v>
      </c>
      <c r="Y6" s="1">
        <v>0</v>
      </c>
      <c r="Z6" s="1">
        <v>0</v>
      </c>
      <c r="AA6" s="1" t="s">
        <v>562</v>
      </c>
      <c r="AB6" s="1" t="s">
        <v>31</v>
      </c>
      <c r="AC6" s="1" t="s">
        <v>31</v>
      </c>
      <c r="AD6" s="1" t="s">
        <v>31</v>
      </c>
      <c r="AE6" s="1" t="s">
        <v>31</v>
      </c>
      <c r="AF6" s="1" t="s">
        <v>35</v>
      </c>
      <c r="AG6" s="1" t="s">
        <v>35</v>
      </c>
    </row>
    <row r="7" spans="1:33" ht="14.4" hidden="1" x14ac:dyDescent="0.3">
      <c r="A7" t="str">
        <f t="shared" si="0"/>
        <v>G</v>
      </c>
      <c r="B7" s="1" t="s">
        <v>553</v>
      </c>
      <c r="C7" s="1" t="s">
        <v>554</v>
      </c>
      <c r="D7" s="2">
        <v>44966.04115740741</v>
      </c>
      <c r="E7" s="2">
        <v>44966.04115740741</v>
      </c>
      <c r="F7" s="1" t="s">
        <v>65</v>
      </c>
      <c r="G7" s="1" t="s">
        <v>31</v>
      </c>
      <c r="H7" s="1" t="s">
        <v>63</v>
      </c>
      <c r="I7" s="1" t="s">
        <v>64</v>
      </c>
      <c r="J7" s="1" t="s">
        <v>555</v>
      </c>
      <c r="K7" s="1" t="s">
        <v>31</v>
      </c>
      <c r="L7" s="1" t="s">
        <v>556</v>
      </c>
      <c r="M7" s="1" t="s">
        <v>557</v>
      </c>
      <c r="N7" s="1">
        <v>387.72</v>
      </c>
      <c r="O7" s="1">
        <v>387.72</v>
      </c>
      <c r="P7" s="1" t="s">
        <v>33</v>
      </c>
      <c r="Q7" s="1" t="s">
        <v>34</v>
      </c>
      <c r="R7" s="1">
        <v>1</v>
      </c>
      <c r="S7" s="1" t="s">
        <v>66</v>
      </c>
      <c r="T7" s="1">
        <v>387.72</v>
      </c>
      <c r="U7" s="1">
        <v>387.72</v>
      </c>
      <c r="V7" s="1">
        <v>387.72</v>
      </c>
      <c r="W7" s="1">
        <v>0</v>
      </c>
      <c r="X7" s="1">
        <v>0</v>
      </c>
      <c r="Y7" s="1">
        <v>0</v>
      </c>
      <c r="Z7" s="1">
        <v>0</v>
      </c>
      <c r="AA7" s="1" t="s">
        <v>563</v>
      </c>
      <c r="AB7" s="1" t="s">
        <v>31</v>
      </c>
      <c r="AC7" s="1" t="s">
        <v>31</v>
      </c>
      <c r="AD7" s="1" t="s">
        <v>31</v>
      </c>
      <c r="AE7" s="1" t="s">
        <v>31</v>
      </c>
      <c r="AF7" s="1" t="s">
        <v>35</v>
      </c>
      <c r="AG7" s="1" t="s">
        <v>35</v>
      </c>
    </row>
    <row r="8" spans="1:33" ht="14.4" hidden="1" x14ac:dyDescent="0.3">
      <c r="A8" t="str">
        <f t="shared" si="0"/>
        <v>G</v>
      </c>
      <c r="B8" s="1" t="s">
        <v>564</v>
      </c>
      <c r="C8" s="1" t="s">
        <v>554</v>
      </c>
      <c r="D8" s="2">
        <v>44967.04115740741</v>
      </c>
      <c r="E8" s="2">
        <v>44967.04115740741</v>
      </c>
      <c r="F8" s="1" t="s">
        <v>71</v>
      </c>
      <c r="G8" s="1" t="s">
        <v>31</v>
      </c>
      <c r="H8" s="1" t="s">
        <v>57</v>
      </c>
      <c r="I8" s="1" t="s">
        <v>58</v>
      </c>
      <c r="J8" s="1" t="s">
        <v>555</v>
      </c>
      <c r="K8" s="1" t="s">
        <v>31</v>
      </c>
      <c r="L8" s="1" t="s">
        <v>556</v>
      </c>
      <c r="M8" s="1" t="s">
        <v>557</v>
      </c>
      <c r="N8" s="1">
        <v>-4.84</v>
      </c>
      <c r="O8" s="1">
        <v>-5.85</v>
      </c>
      <c r="P8" s="1" t="s">
        <v>44</v>
      </c>
      <c r="Q8" s="1" t="s">
        <v>34</v>
      </c>
      <c r="R8" s="1">
        <v>1</v>
      </c>
      <c r="S8" s="1" t="s">
        <v>72</v>
      </c>
      <c r="T8" s="1">
        <v>-4.84</v>
      </c>
      <c r="U8" s="1">
        <v>-5.85</v>
      </c>
      <c r="V8" s="1">
        <v>5.85</v>
      </c>
      <c r="W8" s="1">
        <v>0</v>
      </c>
      <c r="X8" s="1">
        <v>0</v>
      </c>
      <c r="Y8" s="1">
        <v>0</v>
      </c>
      <c r="Z8" s="1">
        <v>0</v>
      </c>
      <c r="AA8" s="1" t="s">
        <v>562</v>
      </c>
      <c r="AB8" s="1" t="s">
        <v>31</v>
      </c>
      <c r="AC8" s="1" t="s">
        <v>31</v>
      </c>
      <c r="AD8" s="1" t="s">
        <v>31</v>
      </c>
      <c r="AE8" s="1" t="s">
        <v>31</v>
      </c>
      <c r="AF8" s="1" t="s">
        <v>35</v>
      </c>
      <c r="AG8" s="1" t="s">
        <v>35</v>
      </c>
    </row>
    <row r="9" spans="1:33" ht="14.4" hidden="1" x14ac:dyDescent="0.3">
      <c r="A9" t="str">
        <f t="shared" si="0"/>
        <v>G</v>
      </c>
      <c r="B9" s="1" t="s">
        <v>564</v>
      </c>
      <c r="C9" s="1" t="s">
        <v>554</v>
      </c>
      <c r="D9" s="2">
        <v>44967.04115740741</v>
      </c>
      <c r="E9" s="2">
        <v>44967.04115740741</v>
      </c>
      <c r="F9" s="1" t="s">
        <v>73</v>
      </c>
      <c r="G9" s="1" t="s">
        <v>31</v>
      </c>
      <c r="H9" s="1" t="s">
        <v>57</v>
      </c>
      <c r="I9" s="1" t="s">
        <v>58</v>
      </c>
      <c r="J9" s="1" t="s">
        <v>555</v>
      </c>
      <c r="K9" s="1" t="s">
        <v>31</v>
      </c>
      <c r="L9" s="1" t="s">
        <v>36</v>
      </c>
      <c r="M9" s="1" t="s">
        <v>565</v>
      </c>
      <c r="N9" s="1">
        <v>-2.46</v>
      </c>
      <c r="O9" s="1">
        <v>-2.97</v>
      </c>
      <c r="P9" s="1" t="s">
        <v>44</v>
      </c>
      <c r="Q9" s="1" t="s">
        <v>34</v>
      </c>
      <c r="R9" s="1">
        <v>1</v>
      </c>
      <c r="S9" s="1" t="s">
        <v>74</v>
      </c>
      <c r="T9" s="1">
        <v>-2.46</v>
      </c>
      <c r="U9" s="1">
        <v>-2.97</v>
      </c>
      <c r="V9" s="1">
        <v>2.97</v>
      </c>
      <c r="W9" s="1">
        <v>0</v>
      </c>
      <c r="X9" s="1">
        <v>0</v>
      </c>
      <c r="Y9" s="1">
        <v>0</v>
      </c>
      <c r="Z9" s="1">
        <v>0</v>
      </c>
      <c r="AA9" s="1" t="s">
        <v>562</v>
      </c>
      <c r="AB9" s="1" t="s">
        <v>31</v>
      </c>
      <c r="AC9" s="1" t="s">
        <v>31</v>
      </c>
      <c r="AD9" s="1" t="s">
        <v>31</v>
      </c>
      <c r="AE9" s="1" t="s">
        <v>31</v>
      </c>
      <c r="AF9" s="1" t="s">
        <v>35</v>
      </c>
      <c r="AG9" s="1" t="s">
        <v>35</v>
      </c>
    </row>
    <row r="10" spans="1:33" ht="14.4" hidden="1" x14ac:dyDescent="0.3">
      <c r="A10" t="str">
        <f t="shared" si="0"/>
        <v>G</v>
      </c>
      <c r="B10" s="1" t="s">
        <v>564</v>
      </c>
      <c r="C10" s="1" t="s">
        <v>554</v>
      </c>
      <c r="D10" s="2">
        <v>44967.04115740741</v>
      </c>
      <c r="E10" s="2">
        <v>44967.04115740741</v>
      </c>
      <c r="F10" s="1" t="s">
        <v>69</v>
      </c>
      <c r="G10" s="1" t="s">
        <v>31</v>
      </c>
      <c r="H10" s="1" t="s">
        <v>57</v>
      </c>
      <c r="I10" s="1" t="s">
        <v>58</v>
      </c>
      <c r="J10" s="1" t="s">
        <v>555</v>
      </c>
      <c r="K10" s="1" t="s">
        <v>31</v>
      </c>
      <c r="L10" s="1" t="s">
        <v>556</v>
      </c>
      <c r="M10" s="1" t="s">
        <v>557</v>
      </c>
      <c r="N10" s="1">
        <v>-19.850000000000001</v>
      </c>
      <c r="O10" s="1">
        <v>-19.850000000000001</v>
      </c>
      <c r="P10" s="1" t="s">
        <v>44</v>
      </c>
      <c r="Q10" s="1" t="s">
        <v>34</v>
      </c>
      <c r="R10" s="1">
        <v>1</v>
      </c>
      <c r="S10" s="1" t="s">
        <v>70</v>
      </c>
      <c r="T10" s="1">
        <v>-19.850000000000001</v>
      </c>
      <c r="U10" s="1">
        <v>-19.850000000000001</v>
      </c>
      <c r="V10" s="1">
        <v>19.850000000000001</v>
      </c>
      <c r="W10" s="1">
        <v>0</v>
      </c>
      <c r="X10" s="1">
        <v>0</v>
      </c>
      <c r="Y10" s="1">
        <v>0</v>
      </c>
      <c r="Z10" s="1">
        <v>0</v>
      </c>
      <c r="AA10" s="1" t="s">
        <v>562</v>
      </c>
      <c r="AB10" s="1" t="s">
        <v>31</v>
      </c>
      <c r="AC10" s="1" t="s">
        <v>31</v>
      </c>
      <c r="AD10" s="1" t="s">
        <v>31</v>
      </c>
      <c r="AE10" s="1" t="s">
        <v>31</v>
      </c>
      <c r="AF10" s="1" t="s">
        <v>35</v>
      </c>
      <c r="AG10" s="1" t="s">
        <v>35</v>
      </c>
    </row>
    <row r="11" spans="1:33" ht="14.4" hidden="1" x14ac:dyDescent="0.3">
      <c r="A11" t="str">
        <f t="shared" si="0"/>
        <v>G</v>
      </c>
      <c r="B11" s="1" t="s">
        <v>564</v>
      </c>
      <c r="C11" s="1" t="s">
        <v>554</v>
      </c>
      <c r="D11" s="2">
        <v>44970.04115740741</v>
      </c>
      <c r="E11" s="2">
        <v>44970.04115740741</v>
      </c>
      <c r="F11" s="1" t="s">
        <v>79</v>
      </c>
      <c r="G11" s="1" t="s">
        <v>31</v>
      </c>
      <c r="H11" s="1" t="s">
        <v>63</v>
      </c>
      <c r="I11" s="1" t="s">
        <v>64</v>
      </c>
      <c r="J11" s="1" t="s">
        <v>555</v>
      </c>
      <c r="K11" s="1" t="s">
        <v>31</v>
      </c>
      <c r="L11" s="1" t="s">
        <v>556</v>
      </c>
      <c r="M11" s="1" t="s">
        <v>557</v>
      </c>
      <c r="N11" s="1">
        <v>-59.94</v>
      </c>
      <c r="O11" s="1">
        <v>-59.94</v>
      </c>
      <c r="P11" s="1" t="s">
        <v>44</v>
      </c>
      <c r="Q11" s="1" t="s">
        <v>34</v>
      </c>
      <c r="R11" s="1">
        <v>1</v>
      </c>
      <c r="S11" s="1" t="s">
        <v>80</v>
      </c>
      <c r="T11" s="1">
        <v>-59.94</v>
      </c>
      <c r="U11" s="1">
        <v>-59.94</v>
      </c>
      <c r="V11" s="1">
        <v>59.94</v>
      </c>
      <c r="W11" s="1">
        <v>0</v>
      </c>
      <c r="X11" s="1">
        <v>0</v>
      </c>
      <c r="Y11" s="1">
        <v>0</v>
      </c>
      <c r="Z11" s="1">
        <v>0</v>
      </c>
      <c r="AA11" s="1" t="s">
        <v>563</v>
      </c>
      <c r="AB11" s="1" t="s">
        <v>31</v>
      </c>
      <c r="AC11" s="1" t="s">
        <v>31</v>
      </c>
      <c r="AD11" s="1" t="s">
        <v>31</v>
      </c>
      <c r="AE11" s="1" t="s">
        <v>31</v>
      </c>
      <c r="AF11" s="1" t="s">
        <v>35</v>
      </c>
      <c r="AG11" s="1" t="s">
        <v>35</v>
      </c>
    </row>
    <row r="12" spans="1:33" ht="14.4" hidden="1" x14ac:dyDescent="0.3">
      <c r="A12" t="str">
        <f t="shared" si="0"/>
        <v>G</v>
      </c>
      <c r="B12" s="1" t="s">
        <v>564</v>
      </c>
      <c r="C12" s="1" t="s">
        <v>554</v>
      </c>
      <c r="D12" s="2">
        <v>44970.04115740741</v>
      </c>
      <c r="E12" s="2">
        <v>44970.04115740741</v>
      </c>
      <c r="F12" s="1" t="s">
        <v>81</v>
      </c>
      <c r="G12" s="1" t="s">
        <v>31</v>
      </c>
      <c r="H12" s="1" t="s">
        <v>57</v>
      </c>
      <c r="I12" s="1" t="s">
        <v>58</v>
      </c>
      <c r="J12" s="1" t="s">
        <v>555</v>
      </c>
      <c r="K12" s="1" t="s">
        <v>31</v>
      </c>
      <c r="L12" s="1" t="s">
        <v>36</v>
      </c>
      <c r="M12" s="1" t="s">
        <v>565</v>
      </c>
      <c r="N12" s="1">
        <v>-296.45999999999998</v>
      </c>
      <c r="O12" s="1">
        <v>-296.45999999999998</v>
      </c>
      <c r="P12" s="1" t="s">
        <v>44</v>
      </c>
      <c r="Q12" s="1" t="s">
        <v>34</v>
      </c>
      <c r="R12" s="1">
        <v>1</v>
      </c>
      <c r="S12" s="1" t="s">
        <v>82</v>
      </c>
      <c r="T12" s="1">
        <v>-296.45999999999998</v>
      </c>
      <c r="U12" s="1">
        <v>-296.45999999999998</v>
      </c>
      <c r="V12" s="1">
        <v>296.45999999999998</v>
      </c>
      <c r="W12" s="1">
        <v>0</v>
      </c>
      <c r="X12" s="1">
        <v>0</v>
      </c>
      <c r="Y12" s="1">
        <v>0</v>
      </c>
      <c r="Z12" s="1">
        <v>0</v>
      </c>
      <c r="AA12" s="1" t="s">
        <v>562</v>
      </c>
      <c r="AB12" s="1" t="s">
        <v>31</v>
      </c>
      <c r="AC12" s="1" t="s">
        <v>31</v>
      </c>
      <c r="AD12" s="1" t="s">
        <v>31</v>
      </c>
      <c r="AE12" s="1" t="s">
        <v>31</v>
      </c>
      <c r="AF12" s="1" t="s">
        <v>35</v>
      </c>
      <c r="AG12" s="1" t="s">
        <v>35</v>
      </c>
    </row>
    <row r="13" spans="1:33" ht="14.4" hidden="1" x14ac:dyDescent="0.3">
      <c r="A13" t="str">
        <f t="shared" si="0"/>
        <v>G</v>
      </c>
      <c r="B13" s="1" t="s">
        <v>553</v>
      </c>
      <c r="C13" s="1" t="s">
        <v>554</v>
      </c>
      <c r="D13" s="2">
        <v>44970.04115740741</v>
      </c>
      <c r="E13" s="2">
        <v>44970.04115740741</v>
      </c>
      <c r="F13" s="1" t="s">
        <v>77</v>
      </c>
      <c r="G13" s="1" t="s">
        <v>31</v>
      </c>
      <c r="H13" s="1" t="s">
        <v>75</v>
      </c>
      <c r="I13" s="1" t="s">
        <v>76</v>
      </c>
      <c r="J13" s="1" t="s">
        <v>555</v>
      </c>
      <c r="K13" s="1" t="s">
        <v>31</v>
      </c>
      <c r="L13" s="1" t="s">
        <v>556</v>
      </c>
      <c r="M13" s="1" t="s">
        <v>557</v>
      </c>
      <c r="N13" s="1">
        <v>377.76</v>
      </c>
      <c r="O13" s="1">
        <v>457.08</v>
      </c>
      <c r="P13" s="1" t="s">
        <v>44</v>
      </c>
      <c r="Q13" s="1" t="s">
        <v>34</v>
      </c>
      <c r="R13" s="1">
        <v>1</v>
      </c>
      <c r="S13" s="1" t="s">
        <v>78</v>
      </c>
      <c r="T13" s="1">
        <v>377.76</v>
      </c>
      <c r="U13" s="1">
        <v>457.08</v>
      </c>
      <c r="V13" s="1">
        <v>457.08</v>
      </c>
      <c r="W13" s="1">
        <v>0</v>
      </c>
      <c r="X13" s="1">
        <v>0</v>
      </c>
      <c r="Y13" s="1">
        <v>0</v>
      </c>
      <c r="Z13" s="1">
        <v>0</v>
      </c>
      <c r="AA13" s="1" t="s">
        <v>566</v>
      </c>
      <c r="AB13" s="1" t="s">
        <v>31</v>
      </c>
      <c r="AC13" s="1" t="s">
        <v>31</v>
      </c>
      <c r="AD13" s="1" t="s">
        <v>31</v>
      </c>
      <c r="AE13" s="1" t="s">
        <v>31</v>
      </c>
      <c r="AF13" s="1" t="s">
        <v>35</v>
      </c>
      <c r="AG13" s="1" t="s">
        <v>35</v>
      </c>
    </row>
    <row r="14" spans="1:33" ht="14.4" x14ac:dyDescent="0.3">
      <c r="A14" t="str">
        <f t="shared" si="0"/>
        <v>S</v>
      </c>
      <c r="B14" s="1" t="s">
        <v>567</v>
      </c>
      <c r="C14" s="1" t="s">
        <v>568</v>
      </c>
      <c r="D14" s="2">
        <v>44971.04115740741</v>
      </c>
      <c r="E14" s="2">
        <v>44964.04115740741</v>
      </c>
      <c r="F14" s="1" t="s">
        <v>83</v>
      </c>
      <c r="G14" s="1" t="s">
        <v>31</v>
      </c>
      <c r="H14" s="1" t="s">
        <v>40</v>
      </c>
      <c r="I14" s="1" t="s">
        <v>41</v>
      </c>
      <c r="J14" s="1" t="s">
        <v>555</v>
      </c>
      <c r="K14" s="1" t="s">
        <v>31</v>
      </c>
      <c r="L14" s="1" t="s">
        <v>556</v>
      </c>
      <c r="M14" s="1" t="s">
        <v>557</v>
      </c>
      <c r="N14" s="1">
        <v>0</v>
      </c>
      <c r="O14" s="1">
        <v>0</v>
      </c>
      <c r="P14" s="1" t="s">
        <v>44</v>
      </c>
      <c r="Q14" s="1" t="s">
        <v>34</v>
      </c>
      <c r="R14" s="1">
        <v>1</v>
      </c>
      <c r="S14" s="1" t="s">
        <v>43</v>
      </c>
      <c r="T14" s="1">
        <v>0</v>
      </c>
      <c r="U14" s="1">
        <v>0</v>
      </c>
      <c r="V14" s="1">
        <v>735.04</v>
      </c>
      <c r="W14" s="1">
        <v>735.04</v>
      </c>
      <c r="X14" s="1">
        <v>-0.05</v>
      </c>
      <c r="Y14" s="1">
        <v>735.09</v>
      </c>
      <c r="Z14" s="1">
        <v>735.09</v>
      </c>
      <c r="AA14" s="1" t="s">
        <v>559</v>
      </c>
      <c r="AB14" s="1" t="s">
        <v>31</v>
      </c>
      <c r="AC14" s="1" t="s">
        <v>31</v>
      </c>
      <c r="AD14" s="1" t="s">
        <v>31</v>
      </c>
      <c r="AE14" s="1" t="s">
        <v>31</v>
      </c>
      <c r="AF14" s="1" t="s">
        <v>35</v>
      </c>
      <c r="AG14" s="1" t="s">
        <v>35</v>
      </c>
    </row>
    <row r="15" spans="1:33" ht="14.4" x14ac:dyDescent="0.3">
      <c r="A15" t="str">
        <f t="shared" si="0"/>
        <v>S</v>
      </c>
      <c r="B15" s="1" t="s">
        <v>567</v>
      </c>
      <c r="C15" s="1" t="s">
        <v>568</v>
      </c>
      <c r="D15" s="2">
        <v>44972.04115740741</v>
      </c>
      <c r="E15" s="2">
        <v>44966.04115740741</v>
      </c>
      <c r="F15" s="1" t="s">
        <v>84</v>
      </c>
      <c r="G15" s="1" t="s">
        <v>31</v>
      </c>
      <c r="H15" s="1" t="s">
        <v>52</v>
      </c>
      <c r="I15" s="1" t="s">
        <v>53</v>
      </c>
      <c r="J15" s="1" t="s">
        <v>555</v>
      </c>
      <c r="K15" s="1" t="s">
        <v>31</v>
      </c>
      <c r="L15" s="1" t="s">
        <v>556</v>
      </c>
      <c r="M15" s="1" t="s">
        <v>557</v>
      </c>
      <c r="N15" s="1">
        <v>0</v>
      </c>
      <c r="O15" s="1">
        <v>0</v>
      </c>
      <c r="P15" s="1" t="s">
        <v>44</v>
      </c>
      <c r="Q15" s="1" t="s">
        <v>34</v>
      </c>
      <c r="R15" s="1">
        <v>1</v>
      </c>
      <c r="S15" s="1" t="s">
        <v>55</v>
      </c>
      <c r="T15" s="1">
        <v>0</v>
      </c>
      <c r="U15" s="1">
        <v>0</v>
      </c>
      <c r="V15" s="1">
        <v>204.81</v>
      </c>
      <c r="W15" s="1">
        <v>204.81</v>
      </c>
      <c r="X15" s="1">
        <v>0</v>
      </c>
      <c r="Y15" s="1">
        <v>204.81</v>
      </c>
      <c r="Z15" s="1">
        <v>204.81</v>
      </c>
      <c r="AA15" s="1" t="s">
        <v>561</v>
      </c>
      <c r="AB15" s="1" t="s">
        <v>31</v>
      </c>
      <c r="AC15" s="1" t="s">
        <v>31</v>
      </c>
      <c r="AD15" s="1" t="s">
        <v>31</v>
      </c>
      <c r="AE15" s="1" t="s">
        <v>31</v>
      </c>
      <c r="AF15" s="1" t="s">
        <v>35</v>
      </c>
      <c r="AG15" s="1" t="s">
        <v>35</v>
      </c>
    </row>
    <row r="16" spans="1:33" ht="14.4" x14ac:dyDescent="0.3">
      <c r="A16" t="str">
        <f t="shared" si="0"/>
        <v>S</v>
      </c>
      <c r="B16" s="1" t="s">
        <v>567</v>
      </c>
      <c r="C16" s="1" t="s">
        <v>568</v>
      </c>
      <c r="D16" s="2">
        <v>44974.04115740741</v>
      </c>
      <c r="E16" s="2">
        <v>44970.04115740741</v>
      </c>
      <c r="F16" s="1" t="s">
        <v>85</v>
      </c>
      <c r="G16" s="1" t="s">
        <v>31</v>
      </c>
      <c r="H16" s="1" t="s">
        <v>75</v>
      </c>
      <c r="I16" s="1" t="s">
        <v>76</v>
      </c>
      <c r="J16" s="1" t="s">
        <v>555</v>
      </c>
      <c r="K16" s="1" t="s">
        <v>31</v>
      </c>
      <c r="L16" s="1" t="s">
        <v>556</v>
      </c>
      <c r="M16" s="1" t="s">
        <v>557</v>
      </c>
      <c r="N16" s="1">
        <v>0</v>
      </c>
      <c r="O16" s="1">
        <v>0</v>
      </c>
      <c r="P16" s="1" t="s">
        <v>44</v>
      </c>
      <c r="Q16" s="1" t="s">
        <v>34</v>
      </c>
      <c r="R16" s="1">
        <v>1</v>
      </c>
      <c r="S16" s="1" t="s">
        <v>78</v>
      </c>
      <c r="T16" s="1">
        <v>0</v>
      </c>
      <c r="U16" s="1">
        <v>0</v>
      </c>
      <c r="V16" s="1">
        <v>457.08</v>
      </c>
      <c r="W16" s="1">
        <v>457.08</v>
      </c>
      <c r="X16" s="1">
        <v>0</v>
      </c>
      <c r="Y16" s="1">
        <v>457.08</v>
      </c>
      <c r="Z16" s="1">
        <v>457.08</v>
      </c>
      <c r="AA16" s="1" t="s">
        <v>566</v>
      </c>
      <c r="AB16" s="1" t="s">
        <v>31</v>
      </c>
      <c r="AC16" s="1" t="s">
        <v>31</v>
      </c>
      <c r="AD16" s="1" t="s">
        <v>31</v>
      </c>
      <c r="AE16" s="1" t="s">
        <v>31</v>
      </c>
      <c r="AF16" s="1" t="s">
        <v>35</v>
      </c>
      <c r="AG16" s="1" t="s">
        <v>35</v>
      </c>
    </row>
    <row r="17" spans="1:33" ht="14.4" hidden="1" x14ac:dyDescent="0.3">
      <c r="A17" t="str">
        <f t="shared" si="0"/>
        <v>G</v>
      </c>
      <c r="B17" s="1" t="s">
        <v>553</v>
      </c>
      <c r="C17" s="1" t="s">
        <v>554</v>
      </c>
      <c r="D17" s="2">
        <v>45008.04115740741</v>
      </c>
      <c r="E17" s="2">
        <v>45008.04115740741</v>
      </c>
      <c r="F17" s="1" t="s">
        <v>88</v>
      </c>
      <c r="G17" s="1" t="s">
        <v>31</v>
      </c>
      <c r="H17" s="1" t="s">
        <v>86</v>
      </c>
      <c r="I17" s="1" t="s">
        <v>87</v>
      </c>
      <c r="J17" s="1" t="s">
        <v>555</v>
      </c>
      <c r="K17" s="1" t="s">
        <v>31</v>
      </c>
      <c r="L17" s="1" t="s">
        <v>556</v>
      </c>
      <c r="M17" s="1" t="s">
        <v>557</v>
      </c>
      <c r="N17" s="1">
        <v>399.57</v>
      </c>
      <c r="O17" s="1">
        <v>483.48</v>
      </c>
      <c r="P17" s="1" t="s">
        <v>61</v>
      </c>
      <c r="Q17" s="1" t="s">
        <v>34</v>
      </c>
      <c r="R17" s="1">
        <v>1</v>
      </c>
      <c r="S17" s="1" t="s">
        <v>89</v>
      </c>
      <c r="T17" s="1">
        <v>399.57</v>
      </c>
      <c r="U17" s="1">
        <v>483.48</v>
      </c>
      <c r="V17" s="1">
        <v>483.48</v>
      </c>
      <c r="W17" s="1">
        <v>0</v>
      </c>
      <c r="X17" s="1">
        <v>0</v>
      </c>
      <c r="Y17" s="1">
        <v>0</v>
      </c>
      <c r="Z17" s="1">
        <v>0</v>
      </c>
      <c r="AA17" s="1" t="s">
        <v>569</v>
      </c>
      <c r="AB17" s="1" t="s">
        <v>31</v>
      </c>
      <c r="AC17" s="1" t="s">
        <v>31</v>
      </c>
      <c r="AD17" s="1" t="s">
        <v>31</v>
      </c>
      <c r="AE17" s="1" t="s">
        <v>31</v>
      </c>
      <c r="AF17" s="1" t="s">
        <v>35</v>
      </c>
      <c r="AG17" s="1" t="s">
        <v>35</v>
      </c>
    </row>
    <row r="18" spans="1:33" ht="14.4" hidden="1" x14ac:dyDescent="0.3">
      <c r="A18" t="str">
        <f t="shared" si="0"/>
        <v>G</v>
      </c>
      <c r="B18" s="1" t="s">
        <v>553</v>
      </c>
      <c r="C18" s="1" t="s">
        <v>554</v>
      </c>
      <c r="D18" s="2">
        <v>45008.04115740741</v>
      </c>
      <c r="E18" s="2">
        <v>45008.04115740741</v>
      </c>
      <c r="F18" s="1" t="s">
        <v>90</v>
      </c>
      <c r="G18" s="1" t="s">
        <v>31</v>
      </c>
      <c r="H18" s="1" t="s">
        <v>57</v>
      </c>
      <c r="I18" s="1" t="s">
        <v>58</v>
      </c>
      <c r="J18" s="1" t="s">
        <v>555</v>
      </c>
      <c r="K18" s="1" t="s">
        <v>31</v>
      </c>
      <c r="L18" s="1" t="s">
        <v>556</v>
      </c>
      <c r="M18" s="1" t="s">
        <v>557</v>
      </c>
      <c r="N18" s="1">
        <v>549.11</v>
      </c>
      <c r="O18" s="1">
        <v>664.42</v>
      </c>
      <c r="P18" s="1" t="s">
        <v>61</v>
      </c>
      <c r="Q18" s="1" t="s">
        <v>34</v>
      </c>
      <c r="R18" s="1">
        <v>1</v>
      </c>
      <c r="S18" s="1" t="s">
        <v>91</v>
      </c>
      <c r="T18" s="1">
        <v>549.11</v>
      </c>
      <c r="U18" s="1">
        <v>664.42</v>
      </c>
      <c r="V18" s="1">
        <v>664.42</v>
      </c>
      <c r="W18" s="1">
        <v>0</v>
      </c>
      <c r="X18" s="1">
        <v>0</v>
      </c>
      <c r="Y18" s="1">
        <v>0</v>
      </c>
      <c r="Z18" s="1">
        <v>0</v>
      </c>
      <c r="AA18" s="1" t="s">
        <v>562</v>
      </c>
      <c r="AB18" s="1" t="s">
        <v>31</v>
      </c>
      <c r="AC18" s="1" t="s">
        <v>31</v>
      </c>
      <c r="AD18" s="1" t="s">
        <v>31</v>
      </c>
      <c r="AE18" s="1" t="s">
        <v>31</v>
      </c>
      <c r="AF18" s="1" t="s">
        <v>35</v>
      </c>
      <c r="AG18" s="1" t="s">
        <v>35</v>
      </c>
    </row>
    <row r="19" spans="1:33" ht="14.4" hidden="1" x14ac:dyDescent="0.3">
      <c r="A19" t="str">
        <f t="shared" si="0"/>
        <v>G</v>
      </c>
      <c r="B19" s="1" t="s">
        <v>553</v>
      </c>
      <c r="C19" s="1" t="s">
        <v>554</v>
      </c>
      <c r="D19" s="2">
        <v>45008.04115740741</v>
      </c>
      <c r="E19" s="2">
        <v>45008.04115740741</v>
      </c>
      <c r="F19" s="1" t="s">
        <v>94</v>
      </c>
      <c r="G19" s="1" t="s">
        <v>31</v>
      </c>
      <c r="H19" s="1" t="s">
        <v>92</v>
      </c>
      <c r="I19" s="1" t="s">
        <v>93</v>
      </c>
      <c r="J19" s="1" t="s">
        <v>555</v>
      </c>
      <c r="K19" s="1" t="s">
        <v>31</v>
      </c>
      <c r="L19" s="1" t="s">
        <v>556</v>
      </c>
      <c r="M19" s="1" t="s">
        <v>557</v>
      </c>
      <c r="N19" s="1">
        <v>824.3</v>
      </c>
      <c r="O19" s="1">
        <v>997.4</v>
      </c>
      <c r="P19" s="1" t="s">
        <v>56</v>
      </c>
      <c r="Q19" s="1" t="s">
        <v>34</v>
      </c>
      <c r="R19" s="1">
        <v>1</v>
      </c>
      <c r="S19" s="1" t="s">
        <v>95</v>
      </c>
      <c r="T19" s="1">
        <v>824.3</v>
      </c>
      <c r="U19" s="1">
        <v>997.4</v>
      </c>
      <c r="V19" s="1">
        <v>997.4</v>
      </c>
      <c r="W19" s="1">
        <v>0</v>
      </c>
      <c r="X19" s="1">
        <v>0</v>
      </c>
      <c r="Y19" s="1">
        <v>0</v>
      </c>
      <c r="Z19" s="1">
        <v>0</v>
      </c>
      <c r="AA19" s="1" t="s">
        <v>570</v>
      </c>
      <c r="AB19" s="1" t="s">
        <v>31</v>
      </c>
      <c r="AC19" s="1" t="s">
        <v>31</v>
      </c>
      <c r="AD19" s="1" t="s">
        <v>31</v>
      </c>
      <c r="AE19" s="1" t="s">
        <v>31</v>
      </c>
      <c r="AF19" s="1" t="s">
        <v>35</v>
      </c>
      <c r="AG19" s="1" t="s">
        <v>35</v>
      </c>
    </row>
    <row r="20" spans="1:33" ht="14.4" hidden="1" x14ac:dyDescent="0.3">
      <c r="A20" t="str">
        <f t="shared" si="0"/>
        <v>G</v>
      </c>
      <c r="B20" s="1" t="s">
        <v>553</v>
      </c>
      <c r="C20" s="1" t="s">
        <v>554</v>
      </c>
      <c r="D20" s="2">
        <v>45009.04115740741</v>
      </c>
      <c r="E20" s="2">
        <v>45009.04115740741</v>
      </c>
      <c r="F20" s="1" t="s">
        <v>100</v>
      </c>
      <c r="G20" s="1" t="s">
        <v>31</v>
      </c>
      <c r="H20" s="1" t="s">
        <v>75</v>
      </c>
      <c r="I20" s="1" t="s">
        <v>76</v>
      </c>
      <c r="J20" s="1" t="s">
        <v>555</v>
      </c>
      <c r="K20" s="1" t="s">
        <v>31</v>
      </c>
      <c r="L20" s="1" t="s">
        <v>556</v>
      </c>
      <c r="M20" s="1" t="s">
        <v>557</v>
      </c>
      <c r="N20" s="1">
        <v>151.85</v>
      </c>
      <c r="O20" s="1">
        <v>183.74</v>
      </c>
      <c r="P20" s="1" t="s">
        <v>44</v>
      </c>
      <c r="Q20" s="1" t="s">
        <v>34</v>
      </c>
      <c r="R20" s="1">
        <v>1</v>
      </c>
      <c r="S20" s="1" t="s">
        <v>101</v>
      </c>
      <c r="T20" s="1">
        <v>151.85</v>
      </c>
      <c r="U20" s="1">
        <v>183.74</v>
      </c>
      <c r="V20" s="1">
        <v>183.74</v>
      </c>
      <c r="W20" s="1">
        <v>0</v>
      </c>
      <c r="X20" s="1">
        <v>0</v>
      </c>
      <c r="Y20" s="1">
        <v>0</v>
      </c>
      <c r="Z20" s="1">
        <v>0</v>
      </c>
      <c r="AA20" s="1" t="s">
        <v>566</v>
      </c>
      <c r="AB20" s="1" t="s">
        <v>31</v>
      </c>
      <c r="AC20" s="1" t="s">
        <v>31</v>
      </c>
      <c r="AD20" s="1" t="s">
        <v>31</v>
      </c>
      <c r="AE20" s="1" t="s">
        <v>31</v>
      </c>
      <c r="AF20" s="1" t="s">
        <v>35</v>
      </c>
      <c r="AG20" s="1" t="s">
        <v>35</v>
      </c>
    </row>
    <row r="21" spans="1:33" ht="14.4" hidden="1" x14ac:dyDescent="0.3">
      <c r="A21" t="str">
        <f t="shared" si="0"/>
        <v>G</v>
      </c>
      <c r="B21" s="1" t="s">
        <v>553</v>
      </c>
      <c r="C21" s="1" t="s">
        <v>554</v>
      </c>
      <c r="D21" s="2">
        <v>45009.04115740741</v>
      </c>
      <c r="E21" s="2">
        <v>45009.04115740741</v>
      </c>
      <c r="F21" s="1" t="s">
        <v>98</v>
      </c>
      <c r="G21" s="1" t="s">
        <v>31</v>
      </c>
      <c r="H21" s="1" t="s">
        <v>96</v>
      </c>
      <c r="I21" s="1" t="s">
        <v>97</v>
      </c>
      <c r="J21" s="1" t="s">
        <v>555</v>
      </c>
      <c r="K21" s="1" t="s">
        <v>31</v>
      </c>
      <c r="L21" s="1" t="s">
        <v>556</v>
      </c>
      <c r="M21" s="1" t="s">
        <v>557</v>
      </c>
      <c r="N21" s="1">
        <v>812.43</v>
      </c>
      <c r="O21" s="1">
        <v>812.43</v>
      </c>
      <c r="P21" s="1" t="s">
        <v>33</v>
      </c>
      <c r="Q21" s="1" t="s">
        <v>34</v>
      </c>
      <c r="R21" s="1">
        <v>1</v>
      </c>
      <c r="S21" s="1" t="s">
        <v>99</v>
      </c>
      <c r="T21" s="1">
        <v>812.43</v>
      </c>
      <c r="U21" s="1">
        <v>812.43</v>
      </c>
      <c r="V21" s="1">
        <v>812.43</v>
      </c>
      <c r="W21" s="1">
        <v>0</v>
      </c>
      <c r="X21" s="1">
        <v>0</v>
      </c>
      <c r="Y21" s="1">
        <v>0</v>
      </c>
      <c r="Z21" s="1">
        <v>0</v>
      </c>
      <c r="AA21" s="1" t="s">
        <v>571</v>
      </c>
      <c r="AB21" s="1" t="s">
        <v>31</v>
      </c>
      <c r="AC21" s="1" t="s">
        <v>31</v>
      </c>
      <c r="AD21" s="1" t="s">
        <v>31</v>
      </c>
      <c r="AE21" s="1" t="s">
        <v>31</v>
      </c>
      <c r="AF21" s="1" t="s">
        <v>35</v>
      </c>
      <c r="AG21" s="1" t="s">
        <v>35</v>
      </c>
    </row>
    <row r="22" spans="1:33" ht="14.4" hidden="1" x14ac:dyDescent="0.3">
      <c r="A22" t="str">
        <f t="shared" si="0"/>
        <v>G</v>
      </c>
      <c r="B22" s="1" t="s">
        <v>553</v>
      </c>
      <c r="C22" s="1" t="s">
        <v>554</v>
      </c>
      <c r="D22" s="2">
        <v>45009.04115740741</v>
      </c>
      <c r="E22" s="2">
        <v>45009.04115740741</v>
      </c>
      <c r="F22" s="1" t="s">
        <v>102</v>
      </c>
      <c r="G22" s="1" t="s">
        <v>31</v>
      </c>
      <c r="H22" s="1" t="s">
        <v>52</v>
      </c>
      <c r="I22" s="1" t="s">
        <v>53</v>
      </c>
      <c r="J22" s="1" t="s">
        <v>555</v>
      </c>
      <c r="K22" s="1" t="s">
        <v>31</v>
      </c>
      <c r="L22" s="1" t="s">
        <v>556</v>
      </c>
      <c r="M22" s="1" t="s">
        <v>557</v>
      </c>
      <c r="N22" s="1">
        <v>341.49</v>
      </c>
      <c r="O22" s="1">
        <v>430.96</v>
      </c>
      <c r="P22" s="1" t="s">
        <v>56</v>
      </c>
      <c r="Q22" s="1" t="s">
        <v>34</v>
      </c>
      <c r="R22" s="1">
        <v>1</v>
      </c>
      <c r="S22" s="1" t="s">
        <v>103</v>
      </c>
      <c r="T22" s="1">
        <v>341.49</v>
      </c>
      <c r="U22" s="1">
        <v>430.96</v>
      </c>
      <c r="V22" s="1">
        <v>430.96</v>
      </c>
      <c r="W22" s="1">
        <v>0</v>
      </c>
      <c r="X22" s="1">
        <v>0</v>
      </c>
      <c r="Y22" s="1">
        <v>0</v>
      </c>
      <c r="Z22" s="1">
        <v>0</v>
      </c>
      <c r="AA22" s="1" t="s">
        <v>561</v>
      </c>
      <c r="AB22" s="1" t="s">
        <v>31</v>
      </c>
      <c r="AC22" s="1" t="s">
        <v>31</v>
      </c>
      <c r="AD22" s="1" t="s">
        <v>31</v>
      </c>
      <c r="AE22" s="1" t="s">
        <v>31</v>
      </c>
      <c r="AF22" s="1" t="s">
        <v>35</v>
      </c>
      <c r="AG22" s="1" t="s">
        <v>35</v>
      </c>
    </row>
    <row r="23" spans="1:33" ht="14.4" hidden="1" x14ac:dyDescent="0.3">
      <c r="A23" t="str">
        <f t="shared" si="0"/>
        <v>G</v>
      </c>
      <c r="B23" s="1" t="s">
        <v>553</v>
      </c>
      <c r="C23" s="1" t="s">
        <v>572</v>
      </c>
      <c r="D23" s="2">
        <v>45011.999490740738</v>
      </c>
      <c r="E23" s="2">
        <v>45011.999490740738</v>
      </c>
      <c r="F23" s="1" t="s">
        <v>110</v>
      </c>
      <c r="G23" s="1" t="s">
        <v>31</v>
      </c>
      <c r="H23" s="1" t="s">
        <v>57</v>
      </c>
      <c r="I23" s="1" t="s">
        <v>58</v>
      </c>
      <c r="J23" s="1" t="s">
        <v>555</v>
      </c>
      <c r="K23" s="1" t="s">
        <v>31</v>
      </c>
      <c r="L23" s="1" t="s">
        <v>556</v>
      </c>
      <c r="M23" s="1" t="s">
        <v>557</v>
      </c>
      <c r="N23" s="1">
        <v>-2.4500000000000002</v>
      </c>
      <c r="O23" s="1">
        <v>-2.97</v>
      </c>
      <c r="P23" s="1" t="s">
        <v>44</v>
      </c>
      <c r="Q23" s="1" t="s">
        <v>34</v>
      </c>
      <c r="R23" s="1">
        <v>1</v>
      </c>
      <c r="S23" s="1" t="s">
        <v>111</v>
      </c>
      <c r="T23" s="1">
        <v>-2.4500000000000002</v>
      </c>
      <c r="U23" s="1">
        <v>-2.97</v>
      </c>
      <c r="V23" s="1">
        <v>-2.97</v>
      </c>
      <c r="W23" s="1">
        <v>0</v>
      </c>
      <c r="X23" s="1">
        <v>0</v>
      </c>
      <c r="Y23" s="1">
        <v>0</v>
      </c>
      <c r="Z23" s="1">
        <v>0</v>
      </c>
      <c r="AA23" s="1" t="s">
        <v>562</v>
      </c>
      <c r="AB23" s="1" t="s">
        <v>31</v>
      </c>
      <c r="AC23" s="1" t="s">
        <v>31</v>
      </c>
      <c r="AD23" s="1" t="s">
        <v>31</v>
      </c>
      <c r="AE23" s="1" t="s">
        <v>31</v>
      </c>
      <c r="AF23" s="1" t="s">
        <v>35</v>
      </c>
      <c r="AG23" s="1" t="s">
        <v>35</v>
      </c>
    </row>
    <row r="24" spans="1:33" ht="14.4" x14ac:dyDescent="0.3">
      <c r="A24" t="str">
        <f t="shared" si="0"/>
        <v>S</v>
      </c>
      <c r="B24" s="1" t="s">
        <v>573</v>
      </c>
      <c r="C24" s="1" t="s">
        <v>572</v>
      </c>
      <c r="D24" s="2">
        <v>45011.999490740738</v>
      </c>
      <c r="E24" s="2">
        <v>44967.04115740741</v>
      </c>
      <c r="F24" s="1" t="s">
        <v>574</v>
      </c>
      <c r="G24" s="1" t="s">
        <v>31</v>
      </c>
      <c r="H24" s="1" t="s">
        <v>57</v>
      </c>
      <c r="I24" s="1" t="s">
        <v>58</v>
      </c>
      <c r="J24" s="1" t="s">
        <v>555</v>
      </c>
      <c r="K24" s="1" t="s">
        <v>31</v>
      </c>
      <c r="L24" s="1" t="s">
        <v>36</v>
      </c>
      <c r="M24" s="1" t="s">
        <v>565</v>
      </c>
      <c r="N24" s="1">
        <v>0</v>
      </c>
      <c r="O24" s="1">
        <v>0</v>
      </c>
      <c r="P24" s="1" t="s">
        <v>288</v>
      </c>
      <c r="Q24" s="1" t="s">
        <v>34</v>
      </c>
      <c r="R24" s="1">
        <v>0</v>
      </c>
      <c r="S24" s="1" t="s">
        <v>74</v>
      </c>
      <c r="T24" s="1">
        <v>0</v>
      </c>
      <c r="U24" s="1">
        <v>0</v>
      </c>
      <c r="V24" s="1">
        <v>2.97</v>
      </c>
      <c r="W24" s="1">
        <v>-2.97</v>
      </c>
      <c r="X24" s="1">
        <v>0</v>
      </c>
      <c r="Y24" s="1">
        <v>-2.97</v>
      </c>
      <c r="Z24" s="1">
        <v>-2.97</v>
      </c>
      <c r="AA24" s="1" t="s">
        <v>562</v>
      </c>
      <c r="AB24" s="1" t="s">
        <v>31</v>
      </c>
      <c r="AC24" s="1" t="s">
        <v>31</v>
      </c>
      <c r="AD24" s="1" t="s">
        <v>31</v>
      </c>
      <c r="AE24" s="1" t="s">
        <v>31</v>
      </c>
      <c r="AF24" s="1" t="s">
        <v>35</v>
      </c>
      <c r="AG24" s="1" t="s">
        <v>35</v>
      </c>
    </row>
    <row r="25" spans="1:33" ht="14.4" x14ac:dyDescent="0.3">
      <c r="A25" t="str">
        <f t="shared" si="0"/>
        <v>S</v>
      </c>
      <c r="B25" s="1" t="s">
        <v>567</v>
      </c>
      <c r="C25" s="1" t="s">
        <v>572</v>
      </c>
      <c r="D25" s="2">
        <v>45011.999490740738</v>
      </c>
      <c r="E25" s="2">
        <v>45011.999490740738</v>
      </c>
      <c r="F25" s="1" t="s">
        <v>574</v>
      </c>
      <c r="G25" s="1" t="s">
        <v>31</v>
      </c>
      <c r="H25" s="1" t="s">
        <v>57</v>
      </c>
      <c r="I25" s="1" t="s">
        <v>58</v>
      </c>
      <c r="J25" s="1" t="s">
        <v>555</v>
      </c>
      <c r="K25" s="1" t="s">
        <v>31</v>
      </c>
      <c r="L25" s="1" t="s">
        <v>36</v>
      </c>
      <c r="M25" s="1" t="s">
        <v>565</v>
      </c>
      <c r="N25" s="1">
        <v>0</v>
      </c>
      <c r="O25" s="1">
        <v>0</v>
      </c>
      <c r="P25" s="1" t="s">
        <v>288</v>
      </c>
      <c r="Q25" s="1" t="s">
        <v>34</v>
      </c>
      <c r="R25" s="1">
        <v>0</v>
      </c>
      <c r="S25" s="1" t="s">
        <v>113</v>
      </c>
      <c r="T25" s="1">
        <v>0</v>
      </c>
      <c r="U25" s="1">
        <v>0</v>
      </c>
      <c r="V25" s="1">
        <v>2.97</v>
      </c>
      <c r="W25" s="1">
        <v>2.97</v>
      </c>
      <c r="X25" s="1">
        <v>0</v>
      </c>
      <c r="Y25" s="1">
        <v>2.97</v>
      </c>
      <c r="Z25" s="1">
        <v>2.97</v>
      </c>
      <c r="AA25" s="1" t="s">
        <v>562</v>
      </c>
      <c r="AB25" s="1" t="s">
        <v>31</v>
      </c>
      <c r="AC25" s="1" t="s">
        <v>31</v>
      </c>
      <c r="AD25" s="1" t="s">
        <v>31</v>
      </c>
      <c r="AE25" s="1" t="s">
        <v>31</v>
      </c>
      <c r="AF25" s="1" t="s">
        <v>35</v>
      </c>
      <c r="AG25" s="1" t="s">
        <v>35</v>
      </c>
    </row>
    <row r="26" spans="1:33" ht="14.4" hidden="1" x14ac:dyDescent="0.3">
      <c r="A26" t="str">
        <f t="shared" si="0"/>
        <v>G</v>
      </c>
      <c r="B26" s="1" t="s">
        <v>553</v>
      </c>
      <c r="C26" s="1" t="s">
        <v>572</v>
      </c>
      <c r="D26" s="2">
        <v>45011.999490740738</v>
      </c>
      <c r="E26" s="2">
        <v>45011.999490740738</v>
      </c>
      <c r="F26" s="1" t="s">
        <v>112</v>
      </c>
      <c r="G26" s="1" t="s">
        <v>31</v>
      </c>
      <c r="H26" s="1" t="s">
        <v>57</v>
      </c>
      <c r="I26" s="1" t="s">
        <v>58</v>
      </c>
      <c r="J26" s="1" t="s">
        <v>555</v>
      </c>
      <c r="K26" s="1" t="s">
        <v>31</v>
      </c>
      <c r="L26" s="1" t="s">
        <v>36</v>
      </c>
      <c r="M26" s="1" t="s">
        <v>565</v>
      </c>
      <c r="N26" s="1">
        <v>2.4500000000000002</v>
      </c>
      <c r="O26" s="1">
        <v>2.97</v>
      </c>
      <c r="P26" s="1" t="s">
        <v>44</v>
      </c>
      <c r="Q26" s="1" t="s">
        <v>34</v>
      </c>
      <c r="R26" s="1">
        <v>1</v>
      </c>
      <c r="S26" s="1" t="s">
        <v>113</v>
      </c>
      <c r="T26" s="1">
        <v>2.4500000000000002</v>
      </c>
      <c r="U26" s="1">
        <v>2.97</v>
      </c>
      <c r="V26" s="1">
        <v>2.97</v>
      </c>
      <c r="W26" s="1">
        <v>0</v>
      </c>
      <c r="X26" s="1">
        <v>0</v>
      </c>
      <c r="Y26" s="1">
        <v>0</v>
      </c>
      <c r="Z26" s="1">
        <v>0</v>
      </c>
      <c r="AA26" s="1" t="s">
        <v>562</v>
      </c>
      <c r="AB26" s="1" t="s">
        <v>31</v>
      </c>
      <c r="AC26" s="1" t="s">
        <v>31</v>
      </c>
      <c r="AD26" s="1" t="s">
        <v>31</v>
      </c>
      <c r="AE26" s="1" t="s">
        <v>31</v>
      </c>
      <c r="AF26" s="1" t="s">
        <v>35</v>
      </c>
      <c r="AG26" s="1" t="s">
        <v>35</v>
      </c>
    </row>
    <row r="27" spans="1:33" ht="14.4" hidden="1" x14ac:dyDescent="0.3">
      <c r="A27" t="str">
        <f t="shared" si="0"/>
        <v>G</v>
      </c>
      <c r="B27" s="1" t="s">
        <v>553</v>
      </c>
      <c r="C27" s="1" t="s">
        <v>572</v>
      </c>
      <c r="D27" s="2">
        <v>45011.999490740738</v>
      </c>
      <c r="E27" s="2">
        <v>45011.999490740738</v>
      </c>
      <c r="F27" s="1" t="s">
        <v>114</v>
      </c>
      <c r="G27" s="1" t="s">
        <v>31</v>
      </c>
      <c r="H27" s="1" t="s">
        <v>57</v>
      </c>
      <c r="I27" s="1" t="s">
        <v>58</v>
      </c>
      <c r="J27" s="1" t="s">
        <v>555</v>
      </c>
      <c r="K27" s="1" t="s">
        <v>31</v>
      </c>
      <c r="L27" s="1" t="s">
        <v>556</v>
      </c>
      <c r="M27" s="1" t="s">
        <v>557</v>
      </c>
      <c r="N27" s="1">
        <v>-245.01</v>
      </c>
      <c r="O27" s="1">
        <v>-296.45999999999998</v>
      </c>
      <c r="P27" s="1" t="s">
        <v>44</v>
      </c>
      <c r="Q27" s="1" t="s">
        <v>34</v>
      </c>
      <c r="R27" s="1">
        <v>1</v>
      </c>
      <c r="S27" s="1" t="s">
        <v>115</v>
      </c>
      <c r="T27" s="1">
        <v>-245.01</v>
      </c>
      <c r="U27" s="1">
        <v>-296.45999999999998</v>
      </c>
      <c r="V27" s="1">
        <v>-296.45999999999998</v>
      </c>
      <c r="W27" s="1">
        <v>0</v>
      </c>
      <c r="X27" s="1">
        <v>0</v>
      </c>
      <c r="Y27" s="1">
        <v>0</v>
      </c>
      <c r="Z27" s="1">
        <v>0</v>
      </c>
      <c r="AA27" s="1" t="s">
        <v>562</v>
      </c>
      <c r="AB27" s="1" t="s">
        <v>31</v>
      </c>
      <c r="AC27" s="1" t="s">
        <v>31</v>
      </c>
      <c r="AD27" s="1" t="s">
        <v>31</v>
      </c>
      <c r="AE27" s="1" t="s">
        <v>31</v>
      </c>
      <c r="AF27" s="1" t="s">
        <v>35</v>
      </c>
      <c r="AG27" s="1" t="s">
        <v>35</v>
      </c>
    </row>
    <row r="28" spans="1:33" ht="14.4" x14ac:dyDescent="0.3">
      <c r="A28" t="str">
        <f t="shared" si="0"/>
        <v>S</v>
      </c>
      <c r="B28" s="1" t="s">
        <v>573</v>
      </c>
      <c r="C28" s="1" t="s">
        <v>572</v>
      </c>
      <c r="D28" s="2">
        <v>45011.999490740738</v>
      </c>
      <c r="E28" s="2">
        <v>44970.04115740741</v>
      </c>
      <c r="F28" s="1" t="s">
        <v>575</v>
      </c>
      <c r="G28" s="1" t="s">
        <v>31</v>
      </c>
      <c r="H28" s="1" t="s">
        <v>57</v>
      </c>
      <c r="I28" s="1" t="s">
        <v>58</v>
      </c>
      <c r="J28" s="1" t="s">
        <v>555</v>
      </c>
      <c r="K28" s="1" t="s">
        <v>31</v>
      </c>
      <c r="L28" s="1" t="s">
        <v>36</v>
      </c>
      <c r="M28" s="1" t="s">
        <v>565</v>
      </c>
      <c r="N28" s="1">
        <v>0</v>
      </c>
      <c r="O28" s="1">
        <v>0</v>
      </c>
      <c r="P28" s="1" t="s">
        <v>288</v>
      </c>
      <c r="Q28" s="1" t="s">
        <v>34</v>
      </c>
      <c r="R28" s="1">
        <v>0</v>
      </c>
      <c r="S28" s="1" t="s">
        <v>82</v>
      </c>
      <c r="T28" s="1">
        <v>0</v>
      </c>
      <c r="U28" s="1">
        <v>0</v>
      </c>
      <c r="V28" s="1">
        <v>296.45999999999998</v>
      </c>
      <c r="W28" s="1">
        <v>-296.45999999999998</v>
      </c>
      <c r="X28" s="1">
        <v>0</v>
      </c>
      <c r="Y28" s="1">
        <v>-296.45999999999998</v>
      </c>
      <c r="Z28" s="1">
        <v>-296.45999999999998</v>
      </c>
      <c r="AA28" s="1" t="s">
        <v>562</v>
      </c>
      <c r="AB28" s="1" t="s">
        <v>31</v>
      </c>
      <c r="AC28" s="1" t="s">
        <v>31</v>
      </c>
      <c r="AD28" s="1" t="s">
        <v>31</v>
      </c>
      <c r="AE28" s="1" t="s">
        <v>31</v>
      </c>
      <c r="AF28" s="1" t="s">
        <v>35</v>
      </c>
      <c r="AG28" s="1" t="s">
        <v>35</v>
      </c>
    </row>
    <row r="29" spans="1:33" ht="14.4" x14ac:dyDescent="0.3">
      <c r="A29" t="str">
        <f t="shared" si="0"/>
        <v>S</v>
      </c>
      <c r="B29" s="1" t="s">
        <v>567</v>
      </c>
      <c r="C29" s="1" t="s">
        <v>572</v>
      </c>
      <c r="D29" s="2">
        <v>45011.999490740738</v>
      </c>
      <c r="E29" s="2">
        <v>45011.999490740738</v>
      </c>
      <c r="F29" s="1" t="s">
        <v>575</v>
      </c>
      <c r="G29" s="1" t="s">
        <v>31</v>
      </c>
      <c r="H29" s="1" t="s">
        <v>57</v>
      </c>
      <c r="I29" s="1" t="s">
        <v>58</v>
      </c>
      <c r="J29" s="1" t="s">
        <v>555</v>
      </c>
      <c r="K29" s="1" t="s">
        <v>31</v>
      </c>
      <c r="L29" s="1" t="s">
        <v>36</v>
      </c>
      <c r="M29" s="1" t="s">
        <v>565</v>
      </c>
      <c r="N29" s="1">
        <v>0</v>
      </c>
      <c r="O29" s="1">
        <v>0</v>
      </c>
      <c r="P29" s="1" t="s">
        <v>288</v>
      </c>
      <c r="Q29" s="1" t="s">
        <v>34</v>
      </c>
      <c r="R29" s="1">
        <v>0</v>
      </c>
      <c r="S29" s="1" t="s">
        <v>117</v>
      </c>
      <c r="T29" s="1">
        <v>0</v>
      </c>
      <c r="U29" s="1">
        <v>0</v>
      </c>
      <c r="V29" s="1">
        <v>296.45999999999998</v>
      </c>
      <c r="W29" s="1">
        <v>296.45999999999998</v>
      </c>
      <c r="X29" s="1">
        <v>0</v>
      </c>
      <c r="Y29" s="1">
        <v>296.45999999999998</v>
      </c>
      <c r="Z29" s="1">
        <v>296.45999999999998</v>
      </c>
      <c r="AA29" s="1" t="s">
        <v>562</v>
      </c>
      <c r="AB29" s="1" t="s">
        <v>31</v>
      </c>
      <c r="AC29" s="1" t="s">
        <v>31</v>
      </c>
      <c r="AD29" s="1" t="s">
        <v>31</v>
      </c>
      <c r="AE29" s="1" t="s">
        <v>31</v>
      </c>
      <c r="AF29" s="1" t="s">
        <v>35</v>
      </c>
      <c r="AG29" s="1" t="s">
        <v>35</v>
      </c>
    </row>
    <row r="30" spans="1:33" ht="14.4" hidden="1" x14ac:dyDescent="0.3">
      <c r="A30" t="str">
        <f t="shared" si="0"/>
        <v>G</v>
      </c>
      <c r="B30" s="1" t="s">
        <v>553</v>
      </c>
      <c r="C30" s="1" t="s">
        <v>572</v>
      </c>
      <c r="D30" s="2">
        <v>45011.999490740738</v>
      </c>
      <c r="E30" s="2">
        <v>45011.999490740738</v>
      </c>
      <c r="F30" s="1" t="s">
        <v>116</v>
      </c>
      <c r="G30" s="1" t="s">
        <v>31</v>
      </c>
      <c r="H30" s="1" t="s">
        <v>57</v>
      </c>
      <c r="I30" s="1" t="s">
        <v>58</v>
      </c>
      <c r="J30" s="1" t="s">
        <v>555</v>
      </c>
      <c r="K30" s="1" t="s">
        <v>31</v>
      </c>
      <c r="L30" s="1" t="s">
        <v>36</v>
      </c>
      <c r="M30" s="1" t="s">
        <v>565</v>
      </c>
      <c r="N30" s="1">
        <v>296.45999999999998</v>
      </c>
      <c r="O30" s="1">
        <v>296.45999999999998</v>
      </c>
      <c r="P30" s="1" t="s">
        <v>44</v>
      </c>
      <c r="Q30" s="1" t="s">
        <v>34</v>
      </c>
      <c r="R30" s="1">
        <v>1</v>
      </c>
      <c r="S30" s="1" t="s">
        <v>117</v>
      </c>
      <c r="T30" s="1">
        <v>296.45999999999998</v>
      </c>
      <c r="U30" s="1">
        <v>296.45999999999998</v>
      </c>
      <c r="V30" s="1">
        <v>296.45999999999998</v>
      </c>
      <c r="W30" s="1">
        <v>0</v>
      </c>
      <c r="X30" s="1">
        <v>0</v>
      </c>
      <c r="Y30" s="1">
        <v>0</v>
      </c>
      <c r="Z30" s="1">
        <v>0</v>
      </c>
      <c r="AA30" s="1" t="s">
        <v>562</v>
      </c>
      <c r="AB30" s="1" t="s">
        <v>31</v>
      </c>
      <c r="AC30" s="1" t="s">
        <v>31</v>
      </c>
      <c r="AD30" s="1" t="s">
        <v>31</v>
      </c>
      <c r="AE30" s="1" t="s">
        <v>31</v>
      </c>
      <c r="AF30" s="1" t="s">
        <v>35</v>
      </c>
      <c r="AG30" s="1" t="s">
        <v>35</v>
      </c>
    </row>
    <row r="31" spans="1:33" ht="14.4" hidden="1" x14ac:dyDescent="0.3">
      <c r="A31" t="str">
        <f t="shared" si="0"/>
        <v>G</v>
      </c>
      <c r="B31" s="1" t="s">
        <v>564</v>
      </c>
      <c r="C31" s="1" t="s">
        <v>554</v>
      </c>
      <c r="D31" s="2">
        <v>45011.999490740738</v>
      </c>
      <c r="E31" s="2">
        <v>45011.999490740738</v>
      </c>
      <c r="F31" s="1" t="s">
        <v>107</v>
      </c>
      <c r="G31" s="1" t="s">
        <v>31</v>
      </c>
      <c r="H31" s="1" t="s">
        <v>46</v>
      </c>
      <c r="I31" s="1" t="s">
        <v>47</v>
      </c>
      <c r="J31" s="1" t="s">
        <v>555</v>
      </c>
      <c r="K31" s="1" t="s">
        <v>31</v>
      </c>
      <c r="L31" s="1" t="s">
        <v>556</v>
      </c>
      <c r="M31" s="1" t="s">
        <v>557</v>
      </c>
      <c r="N31" s="1">
        <v>-46.21</v>
      </c>
      <c r="O31" s="1">
        <v>-55.92</v>
      </c>
      <c r="P31" s="1" t="s">
        <v>44</v>
      </c>
      <c r="Q31" s="1" t="s">
        <v>34</v>
      </c>
      <c r="R31" s="1">
        <v>1</v>
      </c>
      <c r="S31" s="1" t="s">
        <v>108</v>
      </c>
      <c r="T31" s="1">
        <v>-46.21</v>
      </c>
      <c r="U31" s="1">
        <v>-55.92</v>
      </c>
      <c r="V31" s="1">
        <v>55.92</v>
      </c>
      <c r="W31" s="1">
        <v>0</v>
      </c>
      <c r="X31" s="1">
        <v>0</v>
      </c>
      <c r="Y31" s="1">
        <v>0</v>
      </c>
      <c r="Z31" s="1">
        <v>0</v>
      </c>
      <c r="AA31" s="1" t="s">
        <v>560</v>
      </c>
      <c r="AB31" s="1" t="s">
        <v>31</v>
      </c>
      <c r="AC31" s="1" t="s">
        <v>31</v>
      </c>
      <c r="AD31" s="1" t="s">
        <v>31</v>
      </c>
      <c r="AE31" s="1" t="s">
        <v>31</v>
      </c>
      <c r="AF31" s="1" t="s">
        <v>35</v>
      </c>
      <c r="AG31" s="1" t="s">
        <v>35</v>
      </c>
    </row>
    <row r="32" spans="1:33" ht="14.4" hidden="1" x14ac:dyDescent="0.3">
      <c r="A32" t="str">
        <f t="shared" si="0"/>
        <v>G</v>
      </c>
      <c r="B32" s="1" t="s">
        <v>553</v>
      </c>
      <c r="C32" s="1" t="s">
        <v>554</v>
      </c>
      <c r="D32" s="2">
        <v>45011.999490740738</v>
      </c>
      <c r="E32" s="2">
        <v>45011.999490740738</v>
      </c>
      <c r="F32" s="1" t="s">
        <v>118</v>
      </c>
      <c r="G32" s="1" t="s">
        <v>31</v>
      </c>
      <c r="H32" s="1" t="s">
        <v>26</v>
      </c>
      <c r="I32" s="1" t="s">
        <v>27</v>
      </c>
      <c r="J32" s="1" t="s">
        <v>555</v>
      </c>
      <c r="K32" s="1" t="s">
        <v>31</v>
      </c>
      <c r="L32" s="1" t="s">
        <v>556</v>
      </c>
      <c r="M32" s="1" t="s">
        <v>557</v>
      </c>
      <c r="N32" s="1">
        <v>8.9499999999999993</v>
      </c>
      <c r="O32" s="1">
        <v>8.9499999999999993</v>
      </c>
      <c r="P32" s="1" t="s">
        <v>44</v>
      </c>
      <c r="Q32" s="1" t="s">
        <v>34</v>
      </c>
      <c r="R32" s="1">
        <v>1</v>
      </c>
      <c r="S32" s="1" t="s">
        <v>119</v>
      </c>
      <c r="T32" s="1">
        <v>8.9499999999999993</v>
      </c>
      <c r="U32" s="1">
        <v>8.9499999999999993</v>
      </c>
      <c r="V32" s="1">
        <v>8.9499999999999993</v>
      </c>
      <c r="W32" s="1">
        <v>0</v>
      </c>
      <c r="X32" s="1">
        <v>0</v>
      </c>
      <c r="Y32" s="1">
        <v>0</v>
      </c>
      <c r="Z32" s="1">
        <v>0</v>
      </c>
      <c r="AA32" s="1" t="s">
        <v>558</v>
      </c>
      <c r="AB32" s="1" t="s">
        <v>31</v>
      </c>
      <c r="AC32" s="1" t="s">
        <v>31</v>
      </c>
      <c r="AD32" s="1" t="s">
        <v>31</v>
      </c>
      <c r="AE32" s="1" t="s">
        <v>31</v>
      </c>
      <c r="AF32" s="1" t="s">
        <v>35</v>
      </c>
      <c r="AG32" s="1" t="s">
        <v>35</v>
      </c>
    </row>
    <row r="33" spans="1:33" ht="14.4" hidden="1" x14ac:dyDescent="0.3">
      <c r="A33" t="str">
        <f t="shared" si="0"/>
        <v>G</v>
      </c>
      <c r="B33" s="1" t="s">
        <v>564</v>
      </c>
      <c r="C33" s="1" t="s">
        <v>576</v>
      </c>
      <c r="D33" s="2">
        <v>45012.999490740738</v>
      </c>
      <c r="E33" s="2">
        <v>45012.999490740738</v>
      </c>
      <c r="F33" s="1" t="s">
        <v>126</v>
      </c>
      <c r="G33" s="1" t="s">
        <v>31</v>
      </c>
      <c r="H33" s="1" t="s">
        <v>86</v>
      </c>
      <c r="I33" s="1" t="s">
        <v>87</v>
      </c>
      <c r="J33" s="1" t="s">
        <v>555</v>
      </c>
      <c r="K33" s="1" t="s">
        <v>31</v>
      </c>
      <c r="L33" s="1" t="s">
        <v>556</v>
      </c>
      <c r="M33" s="1" t="s">
        <v>557</v>
      </c>
      <c r="N33" s="1">
        <v>-7.21</v>
      </c>
      <c r="O33" s="1">
        <v>-8.73</v>
      </c>
      <c r="P33" s="1" t="s">
        <v>44</v>
      </c>
      <c r="Q33" s="1" t="s">
        <v>34</v>
      </c>
      <c r="R33" s="1">
        <v>1</v>
      </c>
      <c r="S33" s="1" t="s">
        <v>127</v>
      </c>
      <c r="T33" s="1">
        <v>-7.21</v>
      </c>
      <c r="U33" s="1">
        <v>-8.73</v>
      </c>
      <c r="V33" s="1">
        <v>8.73</v>
      </c>
      <c r="W33" s="1">
        <v>0</v>
      </c>
      <c r="X33" s="1">
        <v>0</v>
      </c>
      <c r="Y33" s="1">
        <v>0</v>
      </c>
      <c r="Z33" s="1">
        <v>0</v>
      </c>
      <c r="AA33" s="1" t="s">
        <v>569</v>
      </c>
      <c r="AB33" s="1" t="s">
        <v>31</v>
      </c>
      <c r="AC33" s="1" t="s">
        <v>31</v>
      </c>
      <c r="AD33" s="1" t="s">
        <v>31</v>
      </c>
      <c r="AE33" s="1" t="s">
        <v>31</v>
      </c>
      <c r="AF33" s="1" t="s">
        <v>35</v>
      </c>
      <c r="AG33" s="1" t="s">
        <v>35</v>
      </c>
    </row>
    <row r="34" spans="1:33" ht="14.4" hidden="1" x14ac:dyDescent="0.3">
      <c r="A34" t="str">
        <f t="shared" si="0"/>
        <v>G</v>
      </c>
      <c r="B34" s="1" t="s">
        <v>564</v>
      </c>
      <c r="C34" s="1" t="s">
        <v>576</v>
      </c>
      <c r="D34" s="2">
        <v>45012.999490740738</v>
      </c>
      <c r="E34" s="2">
        <v>45012.999490740738</v>
      </c>
      <c r="F34" s="1" t="s">
        <v>128</v>
      </c>
      <c r="G34" s="1" t="s">
        <v>31</v>
      </c>
      <c r="H34" s="1" t="s">
        <v>86</v>
      </c>
      <c r="I34" s="1" t="s">
        <v>87</v>
      </c>
      <c r="J34" s="1" t="s">
        <v>555</v>
      </c>
      <c r="K34" s="1" t="s">
        <v>31</v>
      </c>
      <c r="L34" s="1" t="s">
        <v>36</v>
      </c>
      <c r="M34" s="1" t="s">
        <v>565</v>
      </c>
      <c r="N34" s="1">
        <v>-1.64</v>
      </c>
      <c r="O34" s="1">
        <v>-1.98</v>
      </c>
      <c r="P34" s="1" t="s">
        <v>33</v>
      </c>
      <c r="Q34" s="1" t="s">
        <v>34</v>
      </c>
      <c r="R34" s="1">
        <v>1</v>
      </c>
      <c r="S34" s="1" t="s">
        <v>129</v>
      </c>
      <c r="T34" s="1">
        <v>-1.64</v>
      </c>
      <c r="U34" s="1">
        <v>-1.98</v>
      </c>
      <c r="V34" s="1">
        <v>1.98</v>
      </c>
      <c r="W34" s="1">
        <v>0</v>
      </c>
      <c r="X34" s="1">
        <v>0</v>
      </c>
      <c r="Y34" s="1">
        <v>0</v>
      </c>
      <c r="Z34" s="1">
        <v>0</v>
      </c>
      <c r="AA34" s="1" t="s">
        <v>569</v>
      </c>
      <c r="AB34" s="1" t="s">
        <v>31</v>
      </c>
      <c r="AC34" s="1" t="s">
        <v>31</v>
      </c>
      <c r="AD34" s="1" t="s">
        <v>31</v>
      </c>
      <c r="AE34" s="1" t="s">
        <v>31</v>
      </c>
      <c r="AF34" s="1" t="s">
        <v>35</v>
      </c>
      <c r="AG34" s="1" t="s">
        <v>35</v>
      </c>
    </row>
    <row r="35" spans="1:33" ht="14.4" hidden="1" x14ac:dyDescent="0.3">
      <c r="A35" t="str">
        <f t="shared" si="0"/>
        <v>G</v>
      </c>
      <c r="B35" s="1" t="s">
        <v>564</v>
      </c>
      <c r="C35" s="1" t="s">
        <v>576</v>
      </c>
      <c r="D35" s="2">
        <v>45012.999490740738</v>
      </c>
      <c r="E35" s="2">
        <v>45012.999490740738</v>
      </c>
      <c r="F35" s="1" t="s">
        <v>130</v>
      </c>
      <c r="G35" s="1" t="s">
        <v>31</v>
      </c>
      <c r="H35" s="1" t="s">
        <v>86</v>
      </c>
      <c r="I35" s="1" t="s">
        <v>87</v>
      </c>
      <c r="J35" s="1" t="s">
        <v>555</v>
      </c>
      <c r="K35" s="1" t="s">
        <v>31</v>
      </c>
      <c r="L35" s="1" t="s">
        <v>556</v>
      </c>
      <c r="M35" s="1" t="s">
        <v>557</v>
      </c>
      <c r="N35" s="1">
        <v>-1.76</v>
      </c>
      <c r="O35" s="1">
        <v>-1.76</v>
      </c>
      <c r="P35" s="1" t="s">
        <v>33</v>
      </c>
      <c r="Q35" s="1" t="s">
        <v>34</v>
      </c>
      <c r="R35" s="1">
        <v>1</v>
      </c>
      <c r="S35" s="1" t="s">
        <v>131</v>
      </c>
      <c r="T35" s="1">
        <v>-1.76</v>
      </c>
      <c r="U35" s="1">
        <v>-1.76</v>
      </c>
      <c r="V35" s="1">
        <v>1.76</v>
      </c>
      <c r="W35" s="1">
        <v>0</v>
      </c>
      <c r="X35" s="1">
        <v>0</v>
      </c>
      <c r="Y35" s="1">
        <v>0</v>
      </c>
      <c r="Z35" s="1">
        <v>0</v>
      </c>
      <c r="AA35" s="1" t="s">
        <v>569</v>
      </c>
      <c r="AB35" s="1" t="s">
        <v>31</v>
      </c>
      <c r="AC35" s="1" t="s">
        <v>31</v>
      </c>
      <c r="AD35" s="1" t="s">
        <v>31</v>
      </c>
      <c r="AE35" s="1" t="s">
        <v>31</v>
      </c>
      <c r="AF35" s="1" t="s">
        <v>35</v>
      </c>
      <c r="AG35" s="1" t="s">
        <v>35</v>
      </c>
    </row>
    <row r="36" spans="1:33" ht="14.4" hidden="1" x14ac:dyDescent="0.3">
      <c r="A36" t="str">
        <f t="shared" si="0"/>
        <v>G</v>
      </c>
      <c r="B36" s="1" t="s">
        <v>564</v>
      </c>
      <c r="C36" s="1" t="s">
        <v>576</v>
      </c>
      <c r="D36" s="2">
        <v>45012.999490740738</v>
      </c>
      <c r="E36" s="2">
        <v>45012.999490740738</v>
      </c>
      <c r="F36" s="1" t="s">
        <v>132</v>
      </c>
      <c r="G36" s="1" t="s">
        <v>31</v>
      </c>
      <c r="H36" s="1" t="s">
        <v>86</v>
      </c>
      <c r="I36" s="1" t="s">
        <v>87</v>
      </c>
      <c r="J36" s="1" t="s">
        <v>555</v>
      </c>
      <c r="K36" s="1" t="s">
        <v>31</v>
      </c>
      <c r="L36" s="1" t="s">
        <v>36</v>
      </c>
      <c r="M36" s="1" t="s">
        <v>565</v>
      </c>
      <c r="N36" s="1">
        <v>-1.35</v>
      </c>
      <c r="O36" s="1">
        <v>-1.35</v>
      </c>
      <c r="P36" s="1" t="s">
        <v>33</v>
      </c>
      <c r="Q36" s="1" t="s">
        <v>34</v>
      </c>
      <c r="R36" s="1">
        <v>1</v>
      </c>
      <c r="S36" s="1" t="s">
        <v>133</v>
      </c>
      <c r="T36" s="1">
        <v>-1.35</v>
      </c>
      <c r="U36" s="1">
        <v>-1.35</v>
      </c>
      <c r="V36" s="1">
        <v>1.35</v>
      </c>
      <c r="W36" s="1">
        <v>0</v>
      </c>
      <c r="X36" s="1">
        <v>0</v>
      </c>
      <c r="Y36" s="1">
        <v>0</v>
      </c>
      <c r="Z36" s="1">
        <v>0</v>
      </c>
      <c r="AA36" s="1" t="s">
        <v>569</v>
      </c>
      <c r="AB36" s="1" t="s">
        <v>31</v>
      </c>
      <c r="AC36" s="1" t="s">
        <v>31</v>
      </c>
      <c r="AD36" s="1" t="s">
        <v>31</v>
      </c>
      <c r="AE36" s="1" t="s">
        <v>31</v>
      </c>
      <c r="AF36" s="1" t="s">
        <v>35</v>
      </c>
      <c r="AG36" s="1" t="s">
        <v>35</v>
      </c>
    </row>
    <row r="37" spans="1:33" ht="14.4" hidden="1" x14ac:dyDescent="0.3">
      <c r="A37" t="str">
        <f t="shared" si="0"/>
        <v>G</v>
      </c>
      <c r="B37" s="1" t="s">
        <v>564</v>
      </c>
      <c r="C37" s="1" t="s">
        <v>576</v>
      </c>
      <c r="D37" s="2">
        <v>45012.999490740738</v>
      </c>
      <c r="E37" s="2">
        <v>45012.999490740738</v>
      </c>
      <c r="F37" s="1" t="s">
        <v>134</v>
      </c>
      <c r="G37" s="1" t="s">
        <v>31</v>
      </c>
      <c r="H37" s="1" t="s">
        <v>86</v>
      </c>
      <c r="I37" s="1" t="s">
        <v>87</v>
      </c>
      <c r="J37" s="1" t="s">
        <v>555</v>
      </c>
      <c r="K37" s="1" t="s">
        <v>31</v>
      </c>
      <c r="L37" s="1" t="s">
        <v>556</v>
      </c>
      <c r="M37" s="1" t="s">
        <v>557</v>
      </c>
      <c r="N37" s="1">
        <v>-11.39</v>
      </c>
      <c r="O37" s="1">
        <v>-11.39</v>
      </c>
      <c r="P37" s="1" t="s">
        <v>33</v>
      </c>
      <c r="Q37" s="1" t="s">
        <v>34</v>
      </c>
      <c r="R37" s="1">
        <v>1</v>
      </c>
      <c r="S37" s="1" t="s">
        <v>135</v>
      </c>
      <c r="T37" s="1">
        <v>-11.39</v>
      </c>
      <c r="U37" s="1">
        <v>-11.39</v>
      </c>
      <c r="V37" s="1">
        <v>11.39</v>
      </c>
      <c r="W37" s="1">
        <v>0</v>
      </c>
      <c r="X37" s="1">
        <v>0</v>
      </c>
      <c r="Y37" s="1">
        <v>0</v>
      </c>
      <c r="Z37" s="1">
        <v>0</v>
      </c>
      <c r="AA37" s="1" t="s">
        <v>569</v>
      </c>
      <c r="AB37" s="1" t="s">
        <v>31</v>
      </c>
      <c r="AC37" s="1" t="s">
        <v>31</v>
      </c>
      <c r="AD37" s="1" t="s">
        <v>31</v>
      </c>
      <c r="AE37" s="1" t="s">
        <v>31</v>
      </c>
      <c r="AF37" s="1" t="s">
        <v>35</v>
      </c>
      <c r="AG37" s="1" t="s">
        <v>35</v>
      </c>
    </row>
    <row r="38" spans="1:33" ht="14.4" hidden="1" x14ac:dyDescent="0.3">
      <c r="A38" t="str">
        <f t="shared" si="0"/>
        <v>G</v>
      </c>
      <c r="B38" s="1" t="s">
        <v>553</v>
      </c>
      <c r="C38" s="1" t="s">
        <v>554</v>
      </c>
      <c r="D38" s="2">
        <v>45012.999490740738</v>
      </c>
      <c r="E38" s="2">
        <v>45012.999490740738</v>
      </c>
      <c r="F38" s="1" t="s">
        <v>120</v>
      </c>
      <c r="G38" s="1" t="s">
        <v>31</v>
      </c>
      <c r="H38" s="1" t="s">
        <v>46</v>
      </c>
      <c r="I38" s="1" t="s">
        <v>47</v>
      </c>
      <c r="J38" s="1" t="s">
        <v>555</v>
      </c>
      <c r="K38" s="1" t="s">
        <v>31</v>
      </c>
      <c r="L38" s="1" t="s">
        <v>556</v>
      </c>
      <c r="M38" s="1" t="s">
        <v>557</v>
      </c>
      <c r="N38" s="1">
        <v>646.85</v>
      </c>
      <c r="O38" s="1">
        <v>782.69</v>
      </c>
      <c r="P38" s="1" t="s">
        <v>56</v>
      </c>
      <c r="Q38" s="1" t="s">
        <v>34</v>
      </c>
      <c r="R38" s="1">
        <v>1</v>
      </c>
      <c r="S38" s="1" t="s">
        <v>121</v>
      </c>
      <c r="T38" s="1">
        <v>646.85</v>
      </c>
      <c r="U38" s="1">
        <v>782.69</v>
      </c>
      <c r="V38" s="1">
        <v>782.69</v>
      </c>
      <c r="W38" s="1">
        <v>0</v>
      </c>
      <c r="X38" s="1">
        <v>0</v>
      </c>
      <c r="Y38" s="1">
        <v>0</v>
      </c>
      <c r="Z38" s="1">
        <v>0</v>
      </c>
      <c r="AA38" s="1" t="s">
        <v>560</v>
      </c>
      <c r="AB38" s="1" t="s">
        <v>31</v>
      </c>
      <c r="AC38" s="1" t="s">
        <v>31</v>
      </c>
      <c r="AD38" s="1" t="s">
        <v>31</v>
      </c>
      <c r="AE38" s="1" t="s">
        <v>31</v>
      </c>
      <c r="AF38" s="1" t="s">
        <v>35</v>
      </c>
      <c r="AG38" s="1" t="s">
        <v>35</v>
      </c>
    </row>
    <row r="39" spans="1:33" ht="14.4" hidden="1" x14ac:dyDescent="0.3">
      <c r="A39" t="str">
        <f t="shared" si="0"/>
        <v>G</v>
      </c>
      <c r="B39" s="1" t="s">
        <v>553</v>
      </c>
      <c r="C39" s="1" t="s">
        <v>554</v>
      </c>
      <c r="D39" s="2">
        <v>45012.999490740738</v>
      </c>
      <c r="E39" s="2">
        <v>45012.999490740738</v>
      </c>
      <c r="F39" s="1" t="s">
        <v>122</v>
      </c>
      <c r="G39" s="1" t="s">
        <v>31</v>
      </c>
      <c r="H39" s="1" t="s">
        <v>40</v>
      </c>
      <c r="I39" s="1" t="s">
        <v>41</v>
      </c>
      <c r="J39" s="1" t="s">
        <v>555</v>
      </c>
      <c r="K39" s="1" t="s">
        <v>31</v>
      </c>
      <c r="L39" s="1" t="s">
        <v>556</v>
      </c>
      <c r="M39" s="1" t="s">
        <v>557</v>
      </c>
      <c r="N39" s="1">
        <v>147.4</v>
      </c>
      <c r="O39" s="1">
        <v>178.35</v>
      </c>
      <c r="P39" s="1" t="s">
        <v>44</v>
      </c>
      <c r="Q39" s="1" t="s">
        <v>34</v>
      </c>
      <c r="R39" s="1">
        <v>1</v>
      </c>
      <c r="S39" s="1" t="s">
        <v>123</v>
      </c>
      <c r="T39" s="1">
        <v>147.4</v>
      </c>
      <c r="U39" s="1">
        <v>178.35</v>
      </c>
      <c r="V39" s="1">
        <v>178.35</v>
      </c>
      <c r="W39" s="1">
        <v>0</v>
      </c>
      <c r="X39" s="1">
        <v>0</v>
      </c>
      <c r="Y39" s="1">
        <v>0</v>
      </c>
      <c r="Z39" s="1">
        <v>0</v>
      </c>
      <c r="AA39" s="1" t="s">
        <v>559</v>
      </c>
      <c r="AB39" s="1" t="s">
        <v>31</v>
      </c>
      <c r="AC39" s="1" t="s">
        <v>31</v>
      </c>
      <c r="AD39" s="1" t="s">
        <v>31</v>
      </c>
      <c r="AE39" s="1" t="s">
        <v>31</v>
      </c>
      <c r="AF39" s="1" t="s">
        <v>35</v>
      </c>
      <c r="AG39" s="1" t="s">
        <v>35</v>
      </c>
    </row>
    <row r="40" spans="1:33" ht="14.4" hidden="1" x14ac:dyDescent="0.3">
      <c r="A40" t="str">
        <f t="shared" si="0"/>
        <v>G</v>
      </c>
      <c r="B40" s="1" t="s">
        <v>553</v>
      </c>
      <c r="C40" s="1" t="s">
        <v>554</v>
      </c>
      <c r="D40" s="2">
        <v>45012.999490740738</v>
      </c>
      <c r="E40" s="2">
        <v>45012.999490740738</v>
      </c>
      <c r="F40" s="1" t="s">
        <v>124</v>
      </c>
      <c r="G40" s="1" t="s">
        <v>31</v>
      </c>
      <c r="H40" s="1" t="s">
        <v>40</v>
      </c>
      <c r="I40" s="1" t="s">
        <v>41</v>
      </c>
      <c r="J40" s="1" t="s">
        <v>555</v>
      </c>
      <c r="K40" s="1" t="s">
        <v>31</v>
      </c>
      <c r="L40" s="1" t="s">
        <v>556</v>
      </c>
      <c r="M40" s="1" t="s">
        <v>557</v>
      </c>
      <c r="N40" s="1">
        <v>353.66</v>
      </c>
      <c r="O40" s="1">
        <v>427.93</v>
      </c>
      <c r="P40" s="1" t="s">
        <v>44</v>
      </c>
      <c r="Q40" s="1" t="s">
        <v>34</v>
      </c>
      <c r="R40" s="1">
        <v>1</v>
      </c>
      <c r="S40" s="1" t="s">
        <v>125</v>
      </c>
      <c r="T40" s="1">
        <v>353.66</v>
      </c>
      <c r="U40" s="1">
        <v>427.93</v>
      </c>
      <c r="V40" s="1">
        <v>427.93</v>
      </c>
      <c r="W40" s="1">
        <v>0</v>
      </c>
      <c r="X40" s="1">
        <v>0</v>
      </c>
      <c r="Y40" s="1">
        <v>0</v>
      </c>
      <c r="Z40" s="1">
        <v>0</v>
      </c>
      <c r="AA40" s="1" t="s">
        <v>559</v>
      </c>
      <c r="AB40" s="1" t="s">
        <v>31</v>
      </c>
      <c r="AC40" s="1" t="s">
        <v>31</v>
      </c>
      <c r="AD40" s="1" t="s">
        <v>31</v>
      </c>
      <c r="AE40" s="1" t="s">
        <v>31</v>
      </c>
      <c r="AF40" s="1" t="s">
        <v>35</v>
      </c>
      <c r="AG40" s="1" t="s">
        <v>35</v>
      </c>
    </row>
    <row r="41" spans="1:33" ht="14.4" x14ac:dyDescent="0.3">
      <c r="A41" t="str">
        <f t="shared" si="0"/>
        <v>S</v>
      </c>
      <c r="B41" s="1" t="s">
        <v>567</v>
      </c>
      <c r="C41" s="1" t="s">
        <v>568</v>
      </c>
      <c r="D41" s="2">
        <v>45013.999490740738</v>
      </c>
      <c r="E41" s="2">
        <v>45009.04115740741</v>
      </c>
      <c r="F41" s="1" t="s">
        <v>136</v>
      </c>
      <c r="G41" s="1" t="s">
        <v>31</v>
      </c>
      <c r="H41" s="1" t="s">
        <v>75</v>
      </c>
      <c r="I41" s="1" t="s">
        <v>76</v>
      </c>
      <c r="J41" s="1" t="s">
        <v>555</v>
      </c>
      <c r="K41" s="1" t="s">
        <v>31</v>
      </c>
      <c r="L41" s="1" t="s">
        <v>556</v>
      </c>
      <c r="M41" s="1" t="s">
        <v>557</v>
      </c>
      <c r="N41" s="1">
        <v>0</v>
      </c>
      <c r="O41" s="1">
        <v>0</v>
      </c>
      <c r="P41" s="1" t="s">
        <v>44</v>
      </c>
      <c r="Q41" s="1" t="s">
        <v>34</v>
      </c>
      <c r="R41" s="1">
        <v>1</v>
      </c>
      <c r="S41" s="1" t="s">
        <v>101</v>
      </c>
      <c r="T41" s="1">
        <v>0</v>
      </c>
      <c r="U41" s="1">
        <v>0</v>
      </c>
      <c r="V41" s="1">
        <v>183.74</v>
      </c>
      <c r="W41" s="1">
        <v>183.74</v>
      </c>
      <c r="X41" s="1">
        <v>0</v>
      </c>
      <c r="Y41" s="1">
        <v>183.74</v>
      </c>
      <c r="Z41" s="1">
        <v>183.74</v>
      </c>
      <c r="AA41" s="1" t="s">
        <v>566</v>
      </c>
      <c r="AB41" s="1" t="s">
        <v>31</v>
      </c>
      <c r="AC41" s="1" t="s">
        <v>31</v>
      </c>
      <c r="AD41" s="1" t="s">
        <v>31</v>
      </c>
      <c r="AE41" s="1" t="s">
        <v>31</v>
      </c>
      <c r="AF41" s="1" t="s">
        <v>35</v>
      </c>
      <c r="AG41" s="1" t="s">
        <v>35</v>
      </c>
    </row>
    <row r="42" spans="1:33" ht="14.4" x14ac:dyDescent="0.3">
      <c r="A42" t="str">
        <f t="shared" si="0"/>
        <v>S</v>
      </c>
      <c r="B42" s="1" t="s">
        <v>567</v>
      </c>
      <c r="C42" s="1" t="s">
        <v>568</v>
      </c>
      <c r="D42" s="2">
        <v>45013.999490740738</v>
      </c>
      <c r="E42" s="2">
        <v>45009.04115740741</v>
      </c>
      <c r="F42" s="1" t="s">
        <v>137</v>
      </c>
      <c r="G42" s="1" t="s">
        <v>31</v>
      </c>
      <c r="H42" s="1" t="s">
        <v>52</v>
      </c>
      <c r="I42" s="1" t="s">
        <v>53</v>
      </c>
      <c r="J42" s="1" t="s">
        <v>555</v>
      </c>
      <c r="K42" s="1" t="s">
        <v>31</v>
      </c>
      <c r="L42" s="1" t="s">
        <v>556</v>
      </c>
      <c r="M42" s="1" t="s">
        <v>557</v>
      </c>
      <c r="N42" s="1">
        <v>0</v>
      </c>
      <c r="O42" s="1">
        <v>0</v>
      </c>
      <c r="P42" s="1" t="s">
        <v>44</v>
      </c>
      <c r="Q42" s="1" t="s">
        <v>34</v>
      </c>
      <c r="R42" s="1">
        <v>1</v>
      </c>
      <c r="S42" s="1" t="s">
        <v>103</v>
      </c>
      <c r="T42" s="1">
        <v>0</v>
      </c>
      <c r="U42" s="1">
        <v>0</v>
      </c>
      <c r="V42" s="1">
        <v>430.96</v>
      </c>
      <c r="W42" s="1">
        <v>430.96</v>
      </c>
      <c r="X42" s="1">
        <v>0</v>
      </c>
      <c r="Y42" s="1">
        <v>430.96</v>
      </c>
      <c r="Z42" s="1">
        <v>430.96</v>
      </c>
      <c r="AA42" s="1" t="s">
        <v>561</v>
      </c>
      <c r="AB42" s="1" t="s">
        <v>31</v>
      </c>
      <c r="AC42" s="1" t="s">
        <v>31</v>
      </c>
      <c r="AD42" s="1" t="s">
        <v>31</v>
      </c>
      <c r="AE42" s="1" t="s">
        <v>31</v>
      </c>
      <c r="AF42" s="1" t="s">
        <v>35</v>
      </c>
      <c r="AG42" s="1" t="s">
        <v>35</v>
      </c>
    </row>
    <row r="43" spans="1:33" ht="14.4" x14ac:dyDescent="0.3">
      <c r="A43" t="str">
        <f t="shared" si="0"/>
        <v>S</v>
      </c>
      <c r="B43" s="1" t="s">
        <v>567</v>
      </c>
      <c r="C43" s="1" t="s">
        <v>568</v>
      </c>
      <c r="D43" s="2">
        <v>45013.999490740738</v>
      </c>
      <c r="E43" s="2">
        <v>45008.04115740741</v>
      </c>
      <c r="F43" s="1" t="s">
        <v>138</v>
      </c>
      <c r="G43" s="1" t="s">
        <v>31</v>
      </c>
      <c r="H43" s="1" t="s">
        <v>92</v>
      </c>
      <c r="I43" s="1" t="s">
        <v>93</v>
      </c>
      <c r="J43" s="1" t="s">
        <v>555</v>
      </c>
      <c r="K43" s="1" t="s">
        <v>31</v>
      </c>
      <c r="L43" s="1" t="s">
        <v>556</v>
      </c>
      <c r="M43" s="1" t="s">
        <v>557</v>
      </c>
      <c r="N43" s="1">
        <v>0</v>
      </c>
      <c r="O43" s="1">
        <v>0</v>
      </c>
      <c r="P43" s="1" t="s">
        <v>44</v>
      </c>
      <c r="Q43" s="1" t="s">
        <v>34</v>
      </c>
      <c r="R43" s="1">
        <v>1</v>
      </c>
      <c r="S43" s="1" t="s">
        <v>95</v>
      </c>
      <c r="T43" s="1">
        <v>0</v>
      </c>
      <c r="U43" s="1">
        <v>0</v>
      </c>
      <c r="V43" s="1">
        <v>997.4</v>
      </c>
      <c r="W43" s="1">
        <v>997.4</v>
      </c>
      <c r="X43" s="1">
        <v>0</v>
      </c>
      <c r="Y43" s="1">
        <v>997.4</v>
      </c>
      <c r="Z43" s="1">
        <v>997.4</v>
      </c>
      <c r="AA43" s="1" t="s">
        <v>570</v>
      </c>
      <c r="AB43" s="1" t="s">
        <v>31</v>
      </c>
      <c r="AC43" s="1" t="s">
        <v>31</v>
      </c>
      <c r="AD43" s="1" t="s">
        <v>31</v>
      </c>
      <c r="AE43" s="1" t="s">
        <v>31</v>
      </c>
      <c r="AF43" s="1" t="s">
        <v>35</v>
      </c>
      <c r="AG43" s="1" t="s">
        <v>35</v>
      </c>
    </row>
    <row r="44" spans="1:33" ht="14.4" x14ac:dyDescent="0.3">
      <c r="A44" t="str">
        <f t="shared" si="0"/>
        <v>S</v>
      </c>
      <c r="B44" s="1" t="s">
        <v>567</v>
      </c>
      <c r="C44" s="1" t="s">
        <v>568</v>
      </c>
      <c r="D44" s="2">
        <v>45015.999490740738</v>
      </c>
      <c r="E44" s="2">
        <v>45015.999490740738</v>
      </c>
      <c r="F44" s="1" t="s">
        <v>141</v>
      </c>
      <c r="G44" s="1" t="s">
        <v>31</v>
      </c>
      <c r="H44" s="1" t="s">
        <v>139</v>
      </c>
      <c r="I44" s="1" t="s">
        <v>140</v>
      </c>
      <c r="J44" s="1" t="s">
        <v>555</v>
      </c>
      <c r="K44" s="1" t="s">
        <v>31</v>
      </c>
      <c r="L44" s="1" t="s">
        <v>556</v>
      </c>
      <c r="M44" s="1" t="s">
        <v>557</v>
      </c>
      <c r="N44" s="1">
        <v>0</v>
      </c>
      <c r="O44" s="1">
        <v>0</v>
      </c>
      <c r="P44" s="1" t="s">
        <v>44</v>
      </c>
      <c r="Q44" s="1" t="s">
        <v>34</v>
      </c>
      <c r="R44" s="1">
        <v>1</v>
      </c>
      <c r="S44" s="1" t="s">
        <v>144</v>
      </c>
      <c r="T44" s="1">
        <v>0</v>
      </c>
      <c r="U44" s="1">
        <v>0</v>
      </c>
      <c r="V44" s="1">
        <v>501.2</v>
      </c>
      <c r="W44" s="1">
        <v>501.2</v>
      </c>
      <c r="X44" s="1">
        <v>0</v>
      </c>
      <c r="Y44" s="1">
        <v>501.2</v>
      </c>
      <c r="Z44" s="1">
        <v>501.2</v>
      </c>
      <c r="AA44" s="1" t="s">
        <v>577</v>
      </c>
      <c r="AB44" s="1" t="s">
        <v>31</v>
      </c>
      <c r="AC44" s="1" t="s">
        <v>31</v>
      </c>
      <c r="AD44" s="1" t="s">
        <v>31</v>
      </c>
      <c r="AE44" s="1" t="s">
        <v>31</v>
      </c>
      <c r="AF44" s="1" t="s">
        <v>35</v>
      </c>
      <c r="AG44" s="1" t="s">
        <v>35</v>
      </c>
    </row>
    <row r="45" spans="1:33" ht="14.4" x14ac:dyDescent="0.3">
      <c r="A45" t="str">
        <f t="shared" si="0"/>
        <v>S</v>
      </c>
      <c r="B45" s="1" t="s">
        <v>567</v>
      </c>
      <c r="C45" s="1" t="s">
        <v>568</v>
      </c>
      <c r="D45" s="2">
        <v>45015.999490740738</v>
      </c>
      <c r="E45" s="2">
        <v>45012.999490740738</v>
      </c>
      <c r="F45" s="1" t="s">
        <v>142</v>
      </c>
      <c r="G45" s="1" t="s">
        <v>31</v>
      </c>
      <c r="H45" s="1" t="s">
        <v>40</v>
      </c>
      <c r="I45" s="1" t="s">
        <v>41</v>
      </c>
      <c r="J45" s="1" t="s">
        <v>555</v>
      </c>
      <c r="K45" s="1" t="s">
        <v>31</v>
      </c>
      <c r="L45" s="1" t="s">
        <v>556</v>
      </c>
      <c r="M45" s="1" t="s">
        <v>557</v>
      </c>
      <c r="N45" s="1">
        <v>0</v>
      </c>
      <c r="O45" s="1">
        <v>0</v>
      </c>
      <c r="P45" s="1" t="s">
        <v>44</v>
      </c>
      <c r="Q45" s="1" t="s">
        <v>34</v>
      </c>
      <c r="R45" s="1">
        <v>1</v>
      </c>
      <c r="S45" s="1" t="s">
        <v>125</v>
      </c>
      <c r="T45" s="1">
        <v>0</v>
      </c>
      <c r="U45" s="1">
        <v>0</v>
      </c>
      <c r="V45" s="1">
        <v>427.93</v>
      </c>
      <c r="W45" s="1">
        <v>427.93</v>
      </c>
      <c r="X45" s="1">
        <v>0</v>
      </c>
      <c r="Y45" s="1">
        <v>427.93</v>
      </c>
      <c r="Z45" s="1">
        <v>427.93</v>
      </c>
      <c r="AA45" s="1" t="s">
        <v>559</v>
      </c>
      <c r="AB45" s="1" t="s">
        <v>31</v>
      </c>
      <c r="AC45" s="1" t="s">
        <v>31</v>
      </c>
      <c r="AD45" s="1" t="s">
        <v>31</v>
      </c>
      <c r="AE45" s="1" t="s">
        <v>31</v>
      </c>
      <c r="AF45" s="1" t="s">
        <v>35</v>
      </c>
      <c r="AG45" s="1" t="s">
        <v>35</v>
      </c>
    </row>
    <row r="46" spans="1:33" ht="14.4" x14ac:dyDescent="0.3">
      <c r="A46" t="str">
        <f t="shared" si="0"/>
        <v>S</v>
      </c>
      <c r="B46" s="1" t="s">
        <v>567</v>
      </c>
      <c r="C46" s="1" t="s">
        <v>568</v>
      </c>
      <c r="D46" s="2">
        <v>45015.999490740738</v>
      </c>
      <c r="E46" s="2">
        <v>45012.999490740738</v>
      </c>
      <c r="F46" s="1" t="s">
        <v>142</v>
      </c>
      <c r="G46" s="1" t="s">
        <v>31</v>
      </c>
      <c r="H46" s="1" t="s">
        <v>40</v>
      </c>
      <c r="I46" s="1" t="s">
        <v>41</v>
      </c>
      <c r="J46" s="1" t="s">
        <v>555</v>
      </c>
      <c r="K46" s="1" t="s">
        <v>31</v>
      </c>
      <c r="L46" s="1" t="s">
        <v>556</v>
      </c>
      <c r="M46" s="1" t="s">
        <v>557</v>
      </c>
      <c r="N46" s="1">
        <v>0</v>
      </c>
      <c r="O46" s="1">
        <v>0</v>
      </c>
      <c r="P46" s="1" t="s">
        <v>44</v>
      </c>
      <c r="Q46" s="1" t="s">
        <v>34</v>
      </c>
      <c r="R46" s="1">
        <v>1</v>
      </c>
      <c r="S46" s="1" t="s">
        <v>123</v>
      </c>
      <c r="T46" s="1">
        <v>0</v>
      </c>
      <c r="U46" s="1">
        <v>0</v>
      </c>
      <c r="V46" s="1">
        <v>178.35</v>
      </c>
      <c r="W46" s="1">
        <v>178.35</v>
      </c>
      <c r="X46" s="1">
        <v>0</v>
      </c>
      <c r="Y46" s="1">
        <v>178.35</v>
      </c>
      <c r="Z46" s="1">
        <v>178.35</v>
      </c>
      <c r="AA46" s="1" t="s">
        <v>559</v>
      </c>
      <c r="AB46" s="1" t="s">
        <v>31</v>
      </c>
      <c r="AC46" s="1" t="s">
        <v>31</v>
      </c>
      <c r="AD46" s="1" t="s">
        <v>31</v>
      </c>
      <c r="AE46" s="1" t="s">
        <v>31</v>
      </c>
      <c r="AF46" s="1" t="s">
        <v>35</v>
      </c>
      <c r="AG46" s="1" t="s">
        <v>35</v>
      </c>
    </row>
    <row r="47" spans="1:33" ht="14.4" hidden="1" x14ac:dyDescent="0.3">
      <c r="A47" t="str">
        <f t="shared" si="0"/>
        <v>G</v>
      </c>
      <c r="B47" s="1" t="s">
        <v>553</v>
      </c>
      <c r="C47" s="1" t="s">
        <v>554</v>
      </c>
      <c r="D47" s="2">
        <v>45015.999490740738</v>
      </c>
      <c r="E47" s="2">
        <v>45015.999490740738</v>
      </c>
      <c r="F47" s="1" t="s">
        <v>143</v>
      </c>
      <c r="G47" s="1" t="s">
        <v>31</v>
      </c>
      <c r="H47" s="1" t="s">
        <v>139</v>
      </c>
      <c r="I47" s="1" t="s">
        <v>140</v>
      </c>
      <c r="J47" s="1" t="s">
        <v>555</v>
      </c>
      <c r="K47" s="1" t="s">
        <v>31</v>
      </c>
      <c r="L47" s="1" t="s">
        <v>556</v>
      </c>
      <c r="M47" s="1" t="s">
        <v>557</v>
      </c>
      <c r="N47" s="1">
        <v>397.15</v>
      </c>
      <c r="O47" s="1">
        <v>501.2</v>
      </c>
      <c r="P47" s="1" t="s">
        <v>44</v>
      </c>
      <c r="Q47" s="1" t="s">
        <v>34</v>
      </c>
      <c r="R47" s="1">
        <v>1</v>
      </c>
      <c r="S47" s="1" t="s">
        <v>144</v>
      </c>
      <c r="T47" s="1">
        <v>397.15</v>
      </c>
      <c r="U47" s="1">
        <v>501.2</v>
      </c>
      <c r="V47" s="1">
        <v>501.2</v>
      </c>
      <c r="W47" s="1">
        <v>0</v>
      </c>
      <c r="X47" s="1">
        <v>0</v>
      </c>
      <c r="Y47" s="1">
        <v>0</v>
      </c>
      <c r="Z47" s="1">
        <v>0</v>
      </c>
      <c r="AA47" s="1" t="s">
        <v>577</v>
      </c>
      <c r="AB47" s="1" t="s">
        <v>31</v>
      </c>
      <c r="AC47" s="1" t="s">
        <v>31</v>
      </c>
      <c r="AD47" s="1" t="s">
        <v>31</v>
      </c>
      <c r="AE47" s="1" t="s">
        <v>31</v>
      </c>
      <c r="AF47" s="1" t="s">
        <v>35</v>
      </c>
      <c r="AG47" s="1" t="s">
        <v>35</v>
      </c>
    </row>
    <row r="48" spans="1:33" ht="14.4" x14ac:dyDescent="0.3">
      <c r="A48" t="str">
        <f t="shared" si="0"/>
        <v>S</v>
      </c>
      <c r="B48" s="1" t="s">
        <v>573</v>
      </c>
      <c r="C48" s="1" t="s">
        <v>568</v>
      </c>
      <c r="D48" s="2">
        <v>45020.999490740738</v>
      </c>
      <c r="E48" s="2">
        <v>45011.999490740738</v>
      </c>
      <c r="F48" s="1" t="s">
        <v>145</v>
      </c>
      <c r="G48" s="1" t="s">
        <v>31</v>
      </c>
      <c r="H48" s="1" t="s">
        <v>46</v>
      </c>
      <c r="I48" s="1" t="s">
        <v>47</v>
      </c>
      <c r="J48" s="1" t="s">
        <v>555</v>
      </c>
      <c r="K48" s="1" t="s">
        <v>31</v>
      </c>
      <c r="L48" s="1" t="s">
        <v>556</v>
      </c>
      <c r="M48" s="1" t="s">
        <v>557</v>
      </c>
      <c r="N48" s="1">
        <v>0</v>
      </c>
      <c r="O48" s="1">
        <v>0</v>
      </c>
      <c r="P48" s="1" t="s">
        <v>44</v>
      </c>
      <c r="Q48" s="1" t="s">
        <v>34</v>
      </c>
      <c r="R48" s="1">
        <v>1</v>
      </c>
      <c r="S48" s="1" t="s">
        <v>108</v>
      </c>
      <c r="T48" s="1">
        <v>0</v>
      </c>
      <c r="U48" s="1">
        <v>0</v>
      </c>
      <c r="V48" s="1">
        <v>55.92</v>
      </c>
      <c r="W48" s="1">
        <v>-55.92</v>
      </c>
      <c r="X48" s="1">
        <v>0</v>
      </c>
      <c r="Y48" s="1">
        <v>-55.92</v>
      </c>
      <c r="Z48" s="1">
        <v>-55.92</v>
      </c>
      <c r="AA48" s="1" t="s">
        <v>560</v>
      </c>
      <c r="AB48" s="1" t="s">
        <v>31</v>
      </c>
      <c r="AC48" s="1" t="s">
        <v>31</v>
      </c>
      <c r="AD48" s="1" t="s">
        <v>31</v>
      </c>
      <c r="AE48" s="1" t="s">
        <v>31</v>
      </c>
      <c r="AF48" s="1" t="s">
        <v>35</v>
      </c>
      <c r="AG48" s="1" t="s">
        <v>35</v>
      </c>
    </row>
    <row r="49" spans="1:33" ht="14.4" x14ac:dyDescent="0.3">
      <c r="A49" t="str">
        <f t="shared" si="0"/>
        <v>S</v>
      </c>
      <c r="B49" s="1" t="s">
        <v>567</v>
      </c>
      <c r="C49" s="1" t="s">
        <v>568</v>
      </c>
      <c r="D49" s="2">
        <v>45020.999490740738</v>
      </c>
      <c r="E49" s="2">
        <v>45012.999490740738</v>
      </c>
      <c r="F49" s="1" t="s">
        <v>145</v>
      </c>
      <c r="G49" s="1" t="s">
        <v>31</v>
      </c>
      <c r="H49" s="1" t="s">
        <v>46</v>
      </c>
      <c r="I49" s="1" t="s">
        <v>47</v>
      </c>
      <c r="J49" s="1" t="s">
        <v>555</v>
      </c>
      <c r="K49" s="1" t="s">
        <v>31</v>
      </c>
      <c r="L49" s="1" t="s">
        <v>556</v>
      </c>
      <c r="M49" s="1" t="s">
        <v>557</v>
      </c>
      <c r="N49" s="1">
        <v>0</v>
      </c>
      <c r="O49" s="1">
        <v>0</v>
      </c>
      <c r="P49" s="1" t="s">
        <v>44</v>
      </c>
      <c r="Q49" s="1" t="s">
        <v>34</v>
      </c>
      <c r="R49" s="1">
        <v>1</v>
      </c>
      <c r="S49" s="1" t="s">
        <v>121</v>
      </c>
      <c r="T49" s="1">
        <v>0</v>
      </c>
      <c r="U49" s="1">
        <v>0</v>
      </c>
      <c r="V49" s="1">
        <v>782.69</v>
      </c>
      <c r="W49" s="1">
        <v>782.69</v>
      </c>
      <c r="X49" s="1">
        <v>0</v>
      </c>
      <c r="Y49" s="1">
        <v>782.69</v>
      </c>
      <c r="Z49" s="1">
        <v>782.69</v>
      </c>
      <c r="AA49" s="1" t="s">
        <v>560</v>
      </c>
      <c r="AB49" s="1" t="s">
        <v>31</v>
      </c>
      <c r="AC49" s="1" t="s">
        <v>31</v>
      </c>
      <c r="AD49" s="1" t="s">
        <v>31</v>
      </c>
      <c r="AE49" s="1" t="s">
        <v>31</v>
      </c>
      <c r="AF49" s="1" t="s">
        <v>35</v>
      </c>
      <c r="AG49" s="1" t="s">
        <v>35</v>
      </c>
    </row>
    <row r="50" spans="1:33" ht="14.4" hidden="1" x14ac:dyDescent="0.3">
      <c r="A50" t="str">
        <f t="shared" si="0"/>
        <v>G</v>
      </c>
      <c r="B50" s="1" t="s">
        <v>553</v>
      </c>
      <c r="C50" s="1" t="s">
        <v>554</v>
      </c>
      <c r="D50" s="2">
        <v>45020.999490740738</v>
      </c>
      <c r="E50" s="2">
        <v>45020.999490740738</v>
      </c>
      <c r="F50" s="1" t="s">
        <v>148</v>
      </c>
      <c r="G50" s="1" t="s">
        <v>31</v>
      </c>
      <c r="H50" s="1" t="s">
        <v>146</v>
      </c>
      <c r="I50" s="1" t="s">
        <v>147</v>
      </c>
      <c r="J50" s="1" t="s">
        <v>555</v>
      </c>
      <c r="K50" s="1" t="s">
        <v>31</v>
      </c>
      <c r="L50" s="1" t="s">
        <v>556</v>
      </c>
      <c r="M50" s="1" t="s">
        <v>557</v>
      </c>
      <c r="N50" s="1">
        <v>814.86</v>
      </c>
      <c r="O50" s="1">
        <v>985.99</v>
      </c>
      <c r="P50" s="1" t="s">
        <v>44</v>
      </c>
      <c r="Q50" s="1" t="s">
        <v>34</v>
      </c>
      <c r="R50" s="1">
        <v>1</v>
      </c>
      <c r="S50" s="1" t="s">
        <v>149</v>
      </c>
      <c r="T50" s="1">
        <v>814.86</v>
      </c>
      <c r="U50" s="1">
        <v>985.99</v>
      </c>
      <c r="V50" s="1">
        <v>985.99</v>
      </c>
      <c r="W50" s="1">
        <v>0</v>
      </c>
      <c r="X50" s="1">
        <v>0</v>
      </c>
      <c r="Y50" s="1">
        <v>0</v>
      </c>
      <c r="Z50" s="1">
        <v>0</v>
      </c>
      <c r="AA50" s="1" t="s">
        <v>578</v>
      </c>
      <c r="AB50" s="1" t="s">
        <v>31</v>
      </c>
      <c r="AC50" s="1" t="s">
        <v>31</v>
      </c>
      <c r="AD50" s="1" t="s">
        <v>31</v>
      </c>
      <c r="AE50" s="1" t="s">
        <v>31</v>
      </c>
      <c r="AF50" s="1" t="s">
        <v>35</v>
      </c>
      <c r="AG50" s="1" t="s">
        <v>35</v>
      </c>
    </row>
    <row r="51" spans="1:33" ht="14.4" x14ac:dyDescent="0.3">
      <c r="A51" t="str">
        <f t="shared" si="0"/>
        <v>S</v>
      </c>
      <c r="B51" s="1" t="s">
        <v>567</v>
      </c>
      <c r="C51" s="1" t="s">
        <v>568</v>
      </c>
      <c r="D51" s="2">
        <v>45025.999490740738</v>
      </c>
      <c r="E51" s="2">
        <v>45020.999490740738</v>
      </c>
      <c r="F51" s="1" t="s">
        <v>150</v>
      </c>
      <c r="G51" s="1" t="s">
        <v>31</v>
      </c>
      <c r="H51" s="1" t="s">
        <v>146</v>
      </c>
      <c r="I51" s="1" t="s">
        <v>147</v>
      </c>
      <c r="J51" s="1" t="s">
        <v>555</v>
      </c>
      <c r="K51" s="1" t="s">
        <v>31</v>
      </c>
      <c r="L51" s="1" t="s">
        <v>556</v>
      </c>
      <c r="M51" s="1" t="s">
        <v>557</v>
      </c>
      <c r="N51" s="1">
        <v>0</v>
      </c>
      <c r="O51" s="1">
        <v>0</v>
      </c>
      <c r="P51" s="1" t="s">
        <v>44</v>
      </c>
      <c r="Q51" s="1" t="s">
        <v>34</v>
      </c>
      <c r="R51" s="1">
        <v>1</v>
      </c>
      <c r="S51" s="1" t="s">
        <v>149</v>
      </c>
      <c r="T51" s="1">
        <v>0</v>
      </c>
      <c r="U51" s="1">
        <v>0</v>
      </c>
      <c r="V51" s="1">
        <v>985.99</v>
      </c>
      <c r="W51" s="1">
        <v>985.99</v>
      </c>
      <c r="X51" s="1">
        <v>0</v>
      </c>
      <c r="Y51" s="1">
        <v>985.99</v>
      </c>
      <c r="Z51" s="1">
        <v>985.99</v>
      </c>
      <c r="AA51" s="1" t="s">
        <v>578</v>
      </c>
      <c r="AB51" s="1" t="s">
        <v>31</v>
      </c>
      <c r="AC51" s="1" t="s">
        <v>31</v>
      </c>
      <c r="AD51" s="1" t="s">
        <v>31</v>
      </c>
      <c r="AE51" s="1" t="s">
        <v>31</v>
      </c>
      <c r="AF51" s="1" t="s">
        <v>35</v>
      </c>
      <c r="AG51" s="1" t="s">
        <v>35</v>
      </c>
    </row>
    <row r="52" spans="1:33" ht="14.4" hidden="1" x14ac:dyDescent="0.3">
      <c r="A52" t="str">
        <f t="shared" si="0"/>
        <v>G</v>
      </c>
      <c r="B52" s="1" t="s">
        <v>553</v>
      </c>
      <c r="C52" s="1" t="s">
        <v>554</v>
      </c>
      <c r="D52" s="2">
        <v>45026.999490740738</v>
      </c>
      <c r="E52" s="2">
        <v>45026.999490740738</v>
      </c>
      <c r="F52" s="1" t="s">
        <v>153</v>
      </c>
      <c r="G52" s="1" t="s">
        <v>31</v>
      </c>
      <c r="H52" s="1" t="s">
        <v>151</v>
      </c>
      <c r="I52" s="1" t="s">
        <v>152</v>
      </c>
      <c r="J52" s="1" t="s">
        <v>555</v>
      </c>
      <c r="K52" s="1" t="s">
        <v>31</v>
      </c>
      <c r="L52" s="1" t="s">
        <v>556</v>
      </c>
      <c r="M52" s="1" t="s">
        <v>557</v>
      </c>
      <c r="N52" s="1">
        <v>196.37</v>
      </c>
      <c r="O52" s="1">
        <v>247.82</v>
      </c>
      <c r="P52" s="1" t="s">
        <v>33</v>
      </c>
      <c r="Q52" s="1" t="s">
        <v>34</v>
      </c>
      <c r="R52" s="1">
        <v>1</v>
      </c>
      <c r="S52" s="1" t="s">
        <v>154</v>
      </c>
      <c r="T52" s="1">
        <v>196.37</v>
      </c>
      <c r="U52" s="1">
        <v>247.82</v>
      </c>
      <c r="V52" s="1">
        <v>247.82</v>
      </c>
      <c r="W52" s="1">
        <v>0</v>
      </c>
      <c r="X52" s="1">
        <v>0</v>
      </c>
      <c r="Y52" s="1">
        <v>0</v>
      </c>
      <c r="Z52" s="1">
        <v>0</v>
      </c>
      <c r="AA52" s="1" t="s">
        <v>579</v>
      </c>
      <c r="AB52" s="1" t="s">
        <v>31</v>
      </c>
      <c r="AC52" s="1" t="s">
        <v>31</v>
      </c>
      <c r="AD52" s="1" t="s">
        <v>31</v>
      </c>
      <c r="AE52" s="1" t="s">
        <v>31</v>
      </c>
      <c r="AF52" s="1" t="s">
        <v>35</v>
      </c>
      <c r="AG52" s="1" t="s">
        <v>35</v>
      </c>
    </row>
    <row r="53" spans="1:33" ht="14.4" x14ac:dyDescent="0.3">
      <c r="A53" t="str">
        <f t="shared" si="0"/>
        <v>S</v>
      </c>
      <c r="B53" s="1" t="s">
        <v>567</v>
      </c>
      <c r="C53" s="1" t="s">
        <v>568</v>
      </c>
      <c r="D53" s="2">
        <v>45029.999490740738</v>
      </c>
      <c r="E53" s="2">
        <v>45026.999490740738</v>
      </c>
      <c r="F53" s="1" t="s">
        <v>155</v>
      </c>
      <c r="G53" s="1" t="s">
        <v>31</v>
      </c>
      <c r="H53" s="1" t="s">
        <v>151</v>
      </c>
      <c r="I53" s="1" t="s">
        <v>152</v>
      </c>
      <c r="J53" s="1" t="s">
        <v>555</v>
      </c>
      <c r="K53" s="1" t="s">
        <v>31</v>
      </c>
      <c r="L53" s="1" t="s">
        <v>556</v>
      </c>
      <c r="M53" s="1" t="s">
        <v>557</v>
      </c>
      <c r="N53" s="1">
        <v>0</v>
      </c>
      <c r="O53" s="1">
        <v>0</v>
      </c>
      <c r="P53" s="1" t="s">
        <v>44</v>
      </c>
      <c r="Q53" s="1" t="s">
        <v>34</v>
      </c>
      <c r="R53" s="1">
        <v>1</v>
      </c>
      <c r="S53" s="1" t="s">
        <v>154</v>
      </c>
      <c r="T53" s="1">
        <v>0</v>
      </c>
      <c r="U53" s="1">
        <v>0</v>
      </c>
      <c r="V53" s="1">
        <v>247.82</v>
      </c>
      <c r="W53" s="1">
        <v>247.82</v>
      </c>
      <c r="X53" s="1">
        <v>0</v>
      </c>
      <c r="Y53" s="1">
        <v>247.82</v>
      </c>
      <c r="Z53" s="1">
        <v>247.82</v>
      </c>
      <c r="AA53" s="1" t="s">
        <v>579</v>
      </c>
      <c r="AB53" s="1" t="s">
        <v>31</v>
      </c>
      <c r="AC53" s="1" t="s">
        <v>31</v>
      </c>
      <c r="AD53" s="1" t="s">
        <v>31</v>
      </c>
      <c r="AE53" s="1" t="s">
        <v>31</v>
      </c>
      <c r="AF53" s="1" t="s">
        <v>35</v>
      </c>
      <c r="AG53" s="1" t="s">
        <v>35</v>
      </c>
    </row>
    <row r="54" spans="1:33" ht="14.4" x14ac:dyDescent="0.3">
      <c r="A54" t="str">
        <f t="shared" si="0"/>
        <v>S</v>
      </c>
      <c r="B54" s="1" t="s">
        <v>567</v>
      </c>
      <c r="C54" s="1" t="s">
        <v>568</v>
      </c>
      <c r="D54" s="2">
        <v>45032.999490740738</v>
      </c>
      <c r="E54" s="2">
        <v>45008.04115740741</v>
      </c>
      <c r="F54" s="1" t="s">
        <v>156</v>
      </c>
      <c r="G54" s="1" t="s">
        <v>31</v>
      </c>
      <c r="H54" s="1" t="s">
        <v>86</v>
      </c>
      <c r="I54" s="1" t="s">
        <v>87</v>
      </c>
      <c r="J54" s="1" t="s">
        <v>555</v>
      </c>
      <c r="K54" s="1" t="s">
        <v>31</v>
      </c>
      <c r="L54" s="1" t="s">
        <v>556</v>
      </c>
      <c r="M54" s="1" t="s">
        <v>557</v>
      </c>
      <c r="N54" s="1">
        <v>0</v>
      </c>
      <c r="O54" s="1">
        <v>0</v>
      </c>
      <c r="P54" s="1" t="s">
        <v>44</v>
      </c>
      <c r="Q54" s="1" t="s">
        <v>34</v>
      </c>
      <c r="R54" s="1">
        <v>1</v>
      </c>
      <c r="S54" s="1" t="s">
        <v>89</v>
      </c>
      <c r="T54" s="1">
        <v>0</v>
      </c>
      <c r="U54" s="1">
        <v>0</v>
      </c>
      <c r="V54" s="1">
        <v>483.48</v>
      </c>
      <c r="W54" s="1">
        <v>394.65</v>
      </c>
      <c r="X54" s="1">
        <v>0</v>
      </c>
      <c r="Y54" s="1">
        <v>394.65</v>
      </c>
      <c r="Z54" s="1">
        <v>394.65</v>
      </c>
      <c r="AA54" s="1" t="s">
        <v>569</v>
      </c>
      <c r="AB54" s="1" t="s">
        <v>31</v>
      </c>
      <c r="AC54" s="1" t="s">
        <v>31</v>
      </c>
      <c r="AD54" s="1" t="s">
        <v>31</v>
      </c>
      <c r="AE54" s="1" t="s">
        <v>31</v>
      </c>
      <c r="AF54" s="1" t="s">
        <v>35</v>
      </c>
      <c r="AG54" s="1" t="s">
        <v>35</v>
      </c>
    </row>
    <row r="55" spans="1:33" ht="14.4" hidden="1" x14ac:dyDescent="0.3">
      <c r="A55" t="str">
        <f t="shared" si="0"/>
        <v>G</v>
      </c>
      <c r="B55" s="1" t="s">
        <v>553</v>
      </c>
      <c r="C55" s="1" t="s">
        <v>554</v>
      </c>
      <c r="D55" s="2">
        <v>45033.999490740738</v>
      </c>
      <c r="E55" s="2">
        <v>45033.999490740738</v>
      </c>
      <c r="F55" s="1" t="s">
        <v>159</v>
      </c>
      <c r="G55" s="1" t="s">
        <v>31</v>
      </c>
      <c r="H55" s="1" t="s">
        <v>157</v>
      </c>
      <c r="I55" s="1" t="s">
        <v>158</v>
      </c>
      <c r="J55" s="1" t="s">
        <v>555</v>
      </c>
      <c r="K55" s="1" t="s">
        <v>31</v>
      </c>
      <c r="L55" s="1" t="s">
        <v>556</v>
      </c>
      <c r="M55" s="1" t="s">
        <v>557</v>
      </c>
      <c r="N55" s="1">
        <v>405.97</v>
      </c>
      <c r="O55" s="1">
        <v>491.22</v>
      </c>
      <c r="P55" s="1" t="s">
        <v>33</v>
      </c>
      <c r="Q55" s="1" t="s">
        <v>34</v>
      </c>
      <c r="R55" s="1">
        <v>1</v>
      </c>
      <c r="S55" s="1" t="s">
        <v>160</v>
      </c>
      <c r="T55" s="1">
        <v>405.97</v>
      </c>
      <c r="U55" s="1">
        <v>491.22</v>
      </c>
      <c r="V55" s="1">
        <v>491.22</v>
      </c>
      <c r="W55" s="1">
        <v>0</v>
      </c>
      <c r="X55" s="1">
        <v>0</v>
      </c>
      <c r="Y55" s="1">
        <v>0</v>
      </c>
      <c r="Z55" s="1">
        <v>0</v>
      </c>
      <c r="AA55" s="1" t="s">
        <v>580</v>
      </c>
      <c r="AB55" s="1" t="s">
        <v>31</v>
      </c>
      <c r="AC55" s="1" t="s">
        <v>31</v>
      </c>
      <c r="AD55" s="1" t="s">
        <v>31</v>
      </c>
      <c r="AE55" s="1" t="s">
        <v>31</v>
      </c>
      <c r="AF55" s="1" t="s">
        <v>35</v>
      </c>
      <c r="AG55" s="1" t="s">
        <v>35</v>
      </c>
    </row>
    <row r="56" spans="1:33" ht="14.4" hidden="1" x14ac:dyDescent="0.3">
      <c r="A56" t="str">
        <f t="shared" si="0"/>
        <v>G</v>
      </c>
      <c r="B56" s="1" t="s">
        <v>553</v>
      </c>
      <c r="C56" s="1" t="s">
        <v>554</v>
      </c>
      <c r="D56" s="2">
        <v>45034.999490740738</v>
      </c>
      <c r="E56" s="2">
        <v>45034.999490740738</v>
      </c>
      <c r="F56" s="1" t="s">
        <v>161</v>
      </c>
      <c r="G56" s="1" t="s">
        <v>31</v>
      </c>
      <c r="H56" s="1" t="s">
        <v>52</v>
      </c>
      <c r="I56" s="1" t="s">
        <v>53</v>
      </c>
      <c r="J56" s="1" t="s">
        <v>555</v>
      </c>
      <c r="K56" s="1" t="s">
        <v>31</v>
      </c>
      <c r="L56" s="1" t="s">
        <v>556</v>
      </c>
      <c r="M56" s="1" t="s">
        <v>557</v>
      </c>
      <c r="N56" s="1">
        <v>219.53</v>
      </c>
      <c r="O56" s="1">
        <v>277.05</v>
      </c>
      <c r="P56" s="1" t="s">
        <v>56</v>
      </c>
      <c r="Q56" s="1" t="s">
        <v>34</v>
      </c>
      <c r="R56" s="1">
        <v>1</v>
      </c>
      <c r="S56" s="1" t="s">
        <v>162</v>
      </c>
      <c r="T56" s="1">
        <v>219.53</v>
      </c>
      <c r="U56" s="1">
        <v>277.05</v>
      </c>
      <c r="V56" s="1">
        <v>277.05</v>
      </c>
      <c r="W56" s="1">
        <v>0</v>
      </c>
      <c r="X56" s="1">
        <v>0</v>
      </c>
      <c r="Y56" s="1">
        <v>0</v>
      </c>
      <c r="Z56" s="1">
        <v>0</v>
      </c>
      <c r="AA56" s="1" t="s">
        <v>561</v>
      </c>
      <c r="AB56" s="1" t="s">
        <v>31</v>
      </c>
      <c r="AC56" s="1" t="s">
        <v>31</v>
      </c>
      <c r="AD56" s="1" t="s">
        <v>31</v>
      </c>
      <c r="AE56" s="1" t="s">
        <v>31</v>
      </c>
      <c r="AF56" s="1" t="s">
        <v>35</v>
      </c>
      <c r="AG56" s="1" t="s">
        <v>35</v>
      </c>
    </row>
    <row r="57" spans="1:33" ht="14.4" hidden="1" x14ac:dyDescent="0.3">
      <c r="A57" t="str">
        <f t="shared" si="0"/>
        <v>G</v>
      </c>
      <c r="B57" s="1" t="s">
        <v>553</v>
      </c>
      <c r="C57" s="1" t="s">
        <v>554</v>
      </c>
      <c r="D57" s="2">
        <v>45035.999490740738</v>
      </c>
      <c r="E57" s="2">
        <v>45035.999490740738</v>
      </c>
      <c r="F57" s="1" t="s">
        <v>163</v>
      </c>
      <c r="G57" s="1" t="s">
        <v>31</v>
      </c>
      <c r="H57" s="1" t="s">
        <v>96</v>
      </c>
      <c r="I57" s="1" t="s">
        <v>97</v>
      </c>
      <c r="J57" s="1" t="s">
        <v>555</v>
      </c>
      <c r="K57" s="1" t="s">
        <v>31</v>
      </c>
      <c r="L57" s="1" t="s">
        <v>556</v>
      </c>
      <c r="M57" s="1" t="s">
        <v>557</v>
      </c>
      <c r="N57" s="1">
        <v>871.36</v>
      </c>
      <c r="O57" s="1">
        <v>1054.3499999999999</v>
      </c>
      <c r="P57" s="1" t="s">
        <v>44</v>
      </c>
      <c r="Q57" s="1" t="s">
        <v>34</v>
      </c>
      <c r="R57" s="1">
        <v>1</v>
      </c>
      <c r="S57" s="1" t="s">
        <v>164</v>
      </c>
      <c r="T57" s="1">
        <v>871.36</v>
      </c>
      <c r="U57" s="1">
        <v>1054.3499999999999</v>
      </c>
      <c r="V57" s="1">
        <v>1054.3499999999999</v>
      </c>
      <c r="W57" s="1">
        <v>0</v>
      </c>
      <c r="X57" s="1">
        <v>0</v>
      </c>
      <c r="Y57" s="1">
        <v>0</v>
      </c>
      <c r="Z57" s="1">
        <v>0</v>
      </c>
      <c r="AA57" s="1" t="s">
        <v>571</v>
      </c>
      <c r="AB57" s="1" t="s">
        <v>31</v>
      </c>
      <c r="AC57" s="1" t="s">
        <v>31</v>
      </c>
      <c r="AD57" s="1" t="s">
        <v>31</v>
      </c>
      <c r="AE57" s="1" t="s">
        <v>31</v>
      </c>
      <c r="AF57" s="1" t="s">
        <v>35</v>
      </c>
      <c r="AG57" s="1" t="s">
        <v>35</v>
      </c>
    </row>
    <row r="58" spans="1:33" ht="14.4" hidden="1" x14ac:dyDescent="0.3">
      <c r="A58" t="str">
        <f t="shared" si="0"/>
        <v>G</v>
      </c>
      <c r="B58" s="1" t="s">
        <v>553</v>
      </c>
      <c r="C58" s="1" t="s">
        <v>554</v>
      </c>
      <c r="D58" s="2">
        <v>45035.999490740738</v>
      </c>
      <c r="E58" s="2">
        <v>45035.999490740738</v>
      </c>
      <c r="F58" s="1" t="s">
        <v>167</v>
      </c>
      <c r="G58" s="1" t="s">
        <v>31</v>
      </c>
      <c r="H58" s="1" t="s">
        <v>86</v>
      </c>
      <c r="I58" s="1" t="s">
        <v>87</v>
      </c>
      <c r="J58" s="1" t="s">
        <v>555</v>
      </c>
      <c r="K58" s="1" t="s">
        <v>31</v>
      </c>
      <c r="L58" s="1" t="s">
        <v>556</v>
      </c>
      <c r="M58" s="1" t="s">
        <v>557</v>
      </c>
      <c r="N58" s="1">
        <v>864.26</v>
      </c>
      <c r="O58" s="1">
        <v>1045.75</v>
      </c>
      <c r="P58" s="1" t="s">
        <v>61</v>
      </c>
      <c r="Q58" s="1" t="s">
        <v>34</v>
      </c>
      <c r="R58" s="1">
        <v>1</v>
      </c>
      <c r="S58" s="1" t="s">
        <v>168</v>
      </c>
      <c r="T58" s="1">
        <v>864.26</v>
      </c>
      <c r="U58" s="1">
        <v>1045.75</v>
      </c>
      <c r="V58" s="1">
        <v>1045.75</v>
      </c>
      <c r="W58" s="1">
        <v>0</v>
      </c>
      <c r="X58" s="1">
        <v>0</v>
      </c>
      <c r="Y58" s="1">
        <v>0</v>
      </c>
      <c r="Z58" s="1">
        <v>0</v>
      </c>
      <c r="AA58" s="1" t="s">
        <v>569</v>
      </c>
      <c r="AB58" s="1" t="s">
        <v>31</v>
      </c>
      <c r="AC58" s="1" t="s">
        <v>31</v>
      </c>
      <c r="AD58" s="1" t="s">
        <v>31</v>
      </c>
      <c r="AE58" s="1" t="s">
        <v>31</v>
      </c>
      <c r="AF58" s="1" t="s">
        <v>35</v>
      </c>
      <c r="AG58" s="1" t="s">
        <v>35</v>
      </c>
    </row>
    <row r="59" spans="1:33" ht="14.4" hidden="1" x14ac:dyDescent="0.3">
      <c r="A59" t="str">
        <f t="shared" si="0"/>
        <v>G</v>
      </c>
      <c r="B59" s="1" t="s">
        <v>553</v>
      </c>
      <c r="C59" s="1" t="s">
        <v>554</v>
      </c>
      <c r="D59" s="2">
        <v>45035.999490740738</v>
      </c>
      <c r="E59" s="2">
        <v>45035.999490740738</v>
      </c>
      <c r="F59" s="1" t="s">
        <v>165</v>
      </c>
      <c r="G59" s="1" t="s">
        <v>31</v>
      </c>
      <c r="H59" s="1" t="s">
        <v>57</v>
      </c>
      <c r="I59" s="1" t="s">
        <v>58</v>
      </c>
      <c r="J59" s="1" t="s">
        <v>555</v>
      </c>
      <c r="K59" s="1" t="s">
        <v>31</v>
      </c>
      <c r="L59" s="1" t="s">
        <v>556</v>
      </c>
      <c r="M59" s="1" t="s">
        <v>557</v>
      </c>
      <c r="N59" s="1">
        <v>362.53</v>
      </c>
      <c r="O59" s="1">
        <v>438.66</v>
      </c>
      <c r="P59" s="1" t="s">
        <v>61</v>
      </c>
      <c r="Q59" s="1" t="s">
        <v>34</v>
      </c>
      <c r="R59" s="1">
        <v>1</v>
      </c>
      <c r="S59" s="1" t="s">
        <v>166</v>
      </c>
      <c r="T59" s="1">
        <v>362.53</v>
      </c>
      <c r="U59" s="1">
        <v>438.66</v>
      </c>
      <c r="V59" s="1">
        <v>438.66</v>
      </c>
      <c r="W59" s="1">
        <v>0</v>
      </c>
      <c r="X59" s="1">
        <v>0</v>
      </c>
      <c r="Y59" s="1">
        <v>0</v>
      </c>
      <c r="Z59" s="1">
        <v>0</v>
      </c>
      <c r="AA59" s="1" t="s">
        <v>562</v>
      </c>
      <c r="AB59" s="1" t="s">
        <v>31</v>
      </c>
      <c r="AC59" s="1" t="s">
        <v>31</v>
      </c>
      <c r="AD59" s="1" t="s">
        <v>31</v>
      </c>
      <c r="AE59" s="1" t="s">
        <v>31</v>
      </c>
      <c r="AF59" s="1" t="s">
        <v>35</v>
      </c>
      <c r="AG59" s="1" t="s">
        <v>35</v>
      </c>
    </row>
    <row r="60" spans="1:33" ht="14.4" hidden="1" x14ac:dyDescent="0.3">
      <c r="A60" t="str">
        <f t="shared" si="0"/>
        <v>G</v>
      </c>
      <c r="B60" s="1" t="s">
        <v>553</v>
      </c>
      <c r="C60" s="1" t="s">
        <v>554</v>
      </c>
      <c r="D60" s="2">
        <v>45035.999490740738</v>
      </c>
      <c r="E60" s="2">
        <v>45035.999490740738</v>
      </c>
      <c r="F60" s="1" t="s">
        <v>169</v>
      </c>
      <c r="G60" s="1" t="s">
        <v>31</v>
      </c>
      <c r="H60" s="1" t="s">
        <v>63</v>
      </c>
      <c r="I60" s="1" t="s">
        <v>64</v>
      </c>
      <c r="J60" s="1" t="s">
        <v>555</v>
      </c>
      <c r="K60" s="1" t="s">
        <v>31</v>
      </c>
      <c r="L60" s="1" t="s">
        <v>556</v>
      </c>
      <c r="M60" s="1" t="s">
        <v>557</v>
      </c>
      <c r="N60" s="1">
        <v>841.86</v>
      </c>
      <c r="O60" s="1">
        <v>841.86</v>
      </c>
      <c r="P60" s="1" t="s">
        <v>33</v>
      </c>
      <c r="Q60" s="1" t="s">
        <v>34</v>
      </c>
      <c r="R60" s="1">
        <v>1</v>
      </c>
      <c r="S60" s="1" t="s">
        <v>170</v>
      </c>
      <c r="T60" s="1">
        <v>841.86</v>
      </c>
      <c r="U60" s="1">
        <v>841.86</v>
      </c>
      <c r="V60" s="1">
        <v>841.86</v>
      </c>
      <c r="W60" s="1">
        <v>0</v>
      </c>
      <c r="X60" s="1">
        <v>0</v>
      </c>
      <c r="Y60" s="1">
        <v>0</v>
      </c>
      <c r="Z60" s="1">
        <v>0</v>
      </c>
      <c r="AA60" s="1" t="s">
        <v>563</v>
      </c>
      <c r="AB60" s="1" t="s">
        <v>31</v>
      </c>
      <c r="AC60" s="1" t="s">
        <v>31</v>
      </c>
      <c r="AD60" s="1" t="s">
        <v>31</v>
      </c>
      <c r="AE60" s="1" t="s">
        <v>31</v>
      </c>
      <c r="AF60" s="1" t="s">
        <v>35</v>
      </c>
      <c r="AG60" s="1" t="s">
        <v>35</v>
      </c>
    </row>
    <row r="61" spans="1:33" ht="14.4" x14ac:dyDescent="0.3">
      <c r="A61" t="str">
        <f t="shared" si="0"/>
        <v>S</v>
      </c>
      <c r="B61" s="1" t="s">
        <v>573</v>
      </c>
      <c r="C61" s="1" t="s">
        <v>572</v>
      </c>
      <c r="D61" s="2">
        <v>45036.999490740738</v>
      </c>
      <c r="E61" s="2">
        <v>44970.04115740741</v>
      </c>
      <c r="F61" s="1" t="s">
        <v>171</v>
      </c>
      <c r="G61" s="1" t="s">
        <v>31</v>
      </c>
      <c r="H61" s="1" t="s">
        <v>63</v>
      </c>
      <c r="I61" s="1" t="s">
        <v>64</v>
      </c>
      <c r="J61" s="1" t="s">
        <v>555</v>
      </c>
      <c r="K61" s="1" t="s">
        <v>31</v>
      </c>
      <c r="L61" s="1" t="s">
        <v>556</v>
      </c>
      <c r="M61" s="1" t="s">
        <v>557</v>
      </c>
      <c r="N61" s="1">
        <v>0</v>
      </c>
      <c r="O61" s="1">
        <v>0</v>
      </c>
      <c r="P61" s="1" t="s">
        <v>33</v>
      </c>
      <c r="Q61" s="1" t="s">
        <v>34</v>
      </c>
      <c r="R61" s="1">
        <v>1</v>
      </c>
      <c r="S61" s="1" t="s">
        <v>80</v>
      </c>
      <c r="T61" s="1">
        <v>0</v>
      </c>
      <c r="U61" s="1">
        <v>0</v>
      </c>
      <c r="V61" s="1">
        <v>59.94</v>
      </c>
      <c r="W61" s="1">
        <v>-59.94</v>
      </c>
      <c r="X61" s="1">
        <v>0</v>
      </c>
      <c r="Y61" s="1">
        <v>-59.94</v>
      </c>
      <c r="Z61" s="1">
        <v>-59.94</v>
      </c>
      <c r="AA61" s="1" t="s">
        <v>563</v>
      </c>
      <c r="AB61" s="1" t="s">
        <v>31</v>
      </c>
      <c r="AC61" s="1" t="s">
        <v>31</v>
      </c>
      <c r="AD61" s="1" t="s">
        <v>31</v>
      </c>
      <c r="AE61" s="1" t="s">
        <v>31</v>
      </c>
      <c r="AF61" s="1" t="s">
        <v>35</v>
      </c>
      <c r="AG61" s="1" t="s">
        <v>35</v>
      </c>
    </row>
    <row r="62" spans="1:33" ht="14.4" x14ac:dyDescent="0.3">
      <c r="A62" t="str">
        <f t="shared" si="0"/>
        <v>S</v>
      </c>
      <c r="B62" s="1" t="s">
        <v>567</v>
      </c>
      <c r="C62" s="1" t="s">
        <v>572</v>
      </c>
      <c r="D62" s="2">
        <v>45036.999490740738</v>
      </c>
      <c r="E62" s="2">
        <v>44966.04115740741</v>
      </c>
      <c r="F62" s="1" t="s">
        <v>171</v>
      </c>
      <c r="G62" s="1" t="s">
        <v>31</v>
      </c>
      <c r="H62" s="1" t="s">
        <v>63</v>
      </c>
      <c r="I62" s="1" t="s">
        <v>64</v>
      </c>
      <c r="J62" s="1" t="s">
        <v>555</v>
      </c>
      <c r="K62" s="1" t="s">
        <v>31</v>
      </c>
      <c r="L62" s="1" t="s">
        <v>556</v>
      </c>
      <c r="M62" s="1" t="s">
        <v>557</v>
      </c>
      <c r="N62" s="1">
        <v>0</v>
      </c>
      <c r="O62" s="1">
        <v>0</v>
      </c>
      <c r="P62" s="1" t="s">
        <v>33</v>
      </c>
      <c r="Q62" s="1" t="s">
        <v>34</v>
      </c>
      <c r="R62" s="1">
        <v>1</v>
      </c>
      <c r="S62" s="1" t="s">
        <v>66</v>
      </c>
      <c r="T62" s="1">
        <v>0</v>
      </c>
      <c r="U62" s="1">
        <v>0</v>
      </c>
      <c r="V62" s="1">
        <v>387.72</v>
      </c>
      <c r="W62" s="1">
        <v>387.72</v>
      </c>
      <c r="X62" s="1">
        <v>0</v>
      </c>
      <c r="Y62" s="1">
        <v>387.72</v>
      </c>
      <c r="Z62" s="1">
        <v>387.72</v>
      </c>
      <c r="AA62" s="1" t="s">
        <v>563</v>
      </c>
      <c r="AB62" s="1" t="s">
        <v>31</v>
      </c>
      <c r="AC62" s="1" t="s">
        <v>31</v>
      </c>
      <c r="AD62" s="1" t="s">
        <v>31</v>
      </c>
      <c r="AE62" s="1" t="s">
        <v>31</v>
      </c>
      <c r="AF62" s="1" t="s">
        <v>35</v>
      </c>
      <c r="AG62" s="1" t="s">
        <v>35</v>
      </c>
    </row>
    <row r="63" spans="1:33" ht="14.4" hidden="1" x14ac:dyDescent="0.3">
      <c r="A63" t="str">
        <f t="shared" si="0"/>
        <v>G</v>
      </c>
      <c r="B63" s="1" t="s">
        <v>564</v>
      </c>
      <c r="C63" s="1" t="s">
        <v>554</v>
      </c>
      <c r="D63" s="2">
        <v>45036.999490740738</v>
      </c>
      <c r="E63" s="2">
        <v>45036.999490740738</v>
      </c>
      <c r="F63" s="1" t="s">
        <v>172</v>
      </c>
      <c r="G63" s="1" t="s">
        <v>31</v>
      </c>
      <c r="H63" s="1" t="s">
        <v>63</v>
      </c>
      <c r="I63" s="1" t="s">
        <v>64</v>
      </c>
      <c r="J63" s="1" t="s">
        <v>555</v>
      </c>
      <c r="K63" s="1" t="s">
        <v>31</v>
      </c>
      <c r="L63" s="1" t="s">
        <v>556</v>
      </c>
      <c r="M63" s="1" t="s">
        <v>557</v>
      </c>
      <c r="N63" s="1">
        <v>-36.18</v>
      </c>
      <c r="O63" s="1">
        <v>-36.18</v>
      </c>
      <c r="P63" s="1" t="s">
        <v>33</v>
      </c>
      <c r="Q63" s="1" t="s">
        <v>34</v>
      </c>
      <c r="R63" s="1">
        <v>1</v>
      </c>
      <c r="S63" s="1" t="s">
        <v>173</v>
      </c>
      <c r="T63" s="1">
        <v>-36.18</v>
      </c>
      <c r="U63" s="1">
        <v>-36.18</v>
      </c>
      <c r="V63" s="1">
        <v>36.18</v>
      </c>
      <c r="W63" s="1">
        <v>0</v>
      </c>
      <c r="X63" s="1">
        <v>0</v>
      </c>
      <c r="Y63" s="1">
        <v>0</v>
      </c>
      <c r="Z63" s="1">
        <v>0</v>
      </c>
      <c r="AA63" s="1" t="s">
        <v>563</v>
      </c>
      <c r="AB63" s="1" t="s">
        <v>31</v>
      </c>
      <c r="AC63" s="1" t="s">
        <v>31</v>
      </c>
      <c r="AD63" s="1" t="s">
        <v>31</v>
      </c>
      <c r="AE63" s="1" t="s">
        <v>31</v>
      </c>
      <c r="AF63" s="1" t="s">
        <v>35</v>
      </c>
      <c r="AG63" s="1" t="s">
        <v>35</v>
      </c>
    </row>
    <row r="64" spans="1:33" ht="14.4" hidden="1" x14ac:dyDescent="0.3">
      <c r="A64" t="str">
        <f t="shared" si="0"/>
        <v>G</v>
      </c>
      <c r="B64" s="1" t="s">
        <v>553</v>
      </c>
      <c r="C64" s="1" t="s">
        <v>554</v>
      </c>
      <c r="D64" s="2">
        <v>45036.999490740738</v>
      </c>
      <c r="E64" s="2">
        <v>45036.999490740738</v>
      </c>
      <c r="F64" s="1" t="s">
        <v>178</v>
      </c>
      <c r="G64" s="1" t="s">
        <v>31</v>
      </c>
      <c r="H64" s="1" t="s">
        <v>26</v>
      </c>
      <c r="I64" s="1" t="s">
        <v>27</v>
      </c>
      <c r="J64" s="1" t="s">
        <v>555</v>
      </c>
      <c r="K64" s="1" t="s">
        <v>31</v>
      </c>
      <c r="L64" s="1" t="s">
        <v>556</v>
      </c>
      <c r="M64" s="1" t="s">
        <v>557</v>
      </c>
      <c r="N64" s="1">
        <v>28.05</v>
      </c>
      <c r="O64" s="1">
        <v>28.05</v>
      </c>
      <c r="P64" s="1" t="s">
        <v>33</v>
      </c>
      <c r="Q64" s="1" t="s">
        <v>34</v>
      </c>
      <c r="R64" s="1">
        <v>1</v>
      </c>
      <c r="S64" s="1" t="s">
        <v>179</v>
      </c>
      <c r="T64" s="1">
        <v>28.05</v>
      </c>
      <c r="U64" s="1">
        <v>28.05</v>
      </c>
      <c r="V64" s="1">
        <v>28.05</v>
      </c>
      <c r="W64" s="1">
        <v>0</v>
      </c>
      <c r="X64" s="1">
        <v>0</v>
      </c>
      <c r="Y64" s="1">
        <v>0</v>
      </c>
      <c r="Z64" s="1">
        <v>0</v>
      </c>
      <c r="AA64" s="1" t="s">
        <v>558</v>
      </c>
      <c r="AB64" s="1" t="s">
        <v>31</v>
      </c>
      <c r="AC64" s="1" t="s">
        <v>31</v>
      </c>
      <c r="AD64" s="1" t="s">
        <v>31</v>
      </c>
      <c r="AE64" s="1" t="s">
        <v>31</v>
      </c>
      <c r="AF64" s="1" t="s">
        <v>35</v>
      </c>
      <c r="AG64" s="1" t="s">
        <v>35</v>
      </c>
    </row>
    <row r="65" spans="1:33" ht="14.4" hidden="1" x14ac:dyDescent="0.3">
      <c r="A65" t="str">
        <f t="shared" si="0"/>
        <v>G</v>
      </c>
      <c r="B65" s="1" t="s">
        <v>553</v>
      </c>
      <c r="C65" s="1" t="s">
        <v>554</v>
      </c>
      <c r="D65" s="2">
        <v>45036.999490740738</v>
      </c>
      <c r="E65" s="2">
        <v>45036.999490740738</v>
      </c>
      <c r="F65" s="1" t="s">
        <v>176</v>
      </c>
      <c r="G65" s="1" t="s">
        <v>31</v>
      </c>
      <c r="H65" s="1" t="s">
        <v>174</v>
      </c>
      <c r="I65" s="1" t="s">
        <v>175</v>
      </c>
      <c r="J65" s="1" t="s">
        <v>555</v>
      </c>
      <c r="K65" s="1" t="s">
        <v>31</v>
      </c>
      <c r="L65" s="1" t="s">
        <v>556</v>
      </c>
      <c r="M65" s="1" t="s">
        <v>557</v>
      </c>
      <c r="N65" s="1">
        <v>233.85</v>
      </c>
      <c r="O65" s="1">
        <v>282.95999999999998</v>
      </c>
      <c r="P65" s="1" t="s">
        <v>44</v>
      </c>
      <c r="Q65" s="1" t="s">
        <v>34</v>
      </c>
      <c r="R65" s="1">
        <v>1</v>
      </c>
      <c r="S65" s="1" t="s">
        <v>177</v>
      </c>
      <c r="T65" s="1">
        <v>233.85</v>
      </c>
      <c r="U65" s="1">
        <v>282.95999999999998</v>
      </c>
      <c r="V65" s="1">
        <v>282.95999999999998</v>
      </c>
      <c r="W65" s="1">
        <v>0</v>
      </c>
      <c r="X65" s="1">
        <v>0</v>
      </c>
      <c r="Y65" s="1">
        <v>0</v>
      </c>
      <c r="Z65" s="1">
        <v>0</v>
      </c>
      <c r="AA65" s="1" t="s">
        <v>581</v>
      </c>
      <c r="AB65" s="1" t="s">
        <v>31</v>
      </c>
      <c r="AC65" s="1" t="s">
        <v>31</v>
      </c>
      <c r="AD65" s="1" t="s">
        <v>31</v>
      </c>
      <c r="AE65" s="1" t="s">
        <v>31</v>
      </c>
      <c r="AF65" s="1" t="s">
        <v>35</v>
      </c>
      <c r="AG65" s="1" t="s">
        <v>35</v>
      </c>
    </row>
    <row r="66" spans="1:33" ht="14.4" x14ac:dyDescent="0.3">
      <c r="A66" t="str">
        <f t="shared" si="0"/>
        <v>S</v>
      </c>
      <c r="B66" s="1" t="s">
        <v>567</v>
      </c>
      <c r="C66" s="1" t="s">
        <v>568</v>
      </c>
      <c r="D66" s="2">
        <v>45037.999490740738</v>
      </c>
      <c r="E66" s="2">
        <v>45036.999490740738</v>
      </c>
      <c r="F66" s="1" t="s">
        <v>180</v>
      </c>
      <c r="G66" s="1" t="s">
        <v>31</v>
      </c>
      <c r="H66" s="1" t="s">
        <v>174</v>
      </c>
      <c r="I66" s="1" t="s">
        <v>175</v>
      </c>
      <c r="J66" s="1" t="s">
        <v>555</v>
      </c>
      <c r="K66" s="1" t="s">
        <v>31</v>
      </c>
      <c r="L66" s="1" t="s">
        <v>556</v>
      </c>
      <c r="M66" s="1" t="s">
        <v>557</v>
      </c>
      <c r="N66" s="1">
        <v>0</v>
      </c>
      <c r="O66" s="1">
        <v>0</v>
      </c>
      <c r="P66" s="1" t="s">
        <v>44</v>
      </c>
      <c r="Q66" s="1" t="s">
        <v>34</v>
      </c>
      <c r="R66" s="1">
        <v>1</v>
      </c>
      <c r="S66" s="1" t="s">
        <v>177</v>
      </c>
      <c r="T66" s="1">
        <v>0</v>
      </c>
      <c r="U66" s="1">
        <v>0</v>
      </c>
      <c r="V66" s="1">
        <v>282.95999999999998</v>
      </c>
      <c r="W66" s="1">
        <v>282.95999999999998</v>
      </c>
      <c r="X66" s="1">
        <v>0</v>
      </c>
      <c r="Y66" s="1">
        <v>282.95999999999998</v>
      </c>
      <c r="Z66" s="1">
        <v>282.95999999999998</v>
      </c>
      <c r="AA66" s="1" t="s">
        <v>581</v>
      </c>
      <c r="AB66" s="1" t="s">
        <v>31</v>
      </c>
      <c r="AC66" s="1" t="s">
        <v>31</v>
      </c>
      <c r="AD66" s="1" t="s">
        <v>31</v>
      </c>
      <c r="AE66" s="1" t="s">
        <v>31</v>
      </c>
      <c r="AF66" s="1" t="s">
        <v>35</v>
      </c>
      <c r="AG66" s="1" t="s">
        <v>35</v>
      </c>
    </row>
    <row r="67" spans="1:33" ht="14.4" hidden="1" x14ac:dyDescent="0.3">
      <c r="A67" t="str">
        <f t="shared" ref="A67:A130" si="1">LEFT(F67,1)</f>
        <v>G</v>
      </c>
      <c r="B67" s="1" t="s">
        <v>553</v>
      </c>
      <c r="C67" s="1" t="s">
        <v>554</v>
      </c>
      <c r="D67" s="2">
        <v>45049.999490740738</v>
      </c>
      <c r="E67" s="2">
        <v>45049.999490740738</v>
      </c>
      <c r="F67" s="1" t="s">
        <v>181</v>
      </c>
      <c r="G67" s="1" t="s">
        <v>31</v>
      </c>
      <c r="H67" s="1" t="s">
        <v>139</v>
      </c>
      <c r="I67" s="1" t="s">
        <v>140</v>
      </c>
      <c r="J67" s="1" t="s">
        <v>555</v>
      </c>
      <c r="K67" s="1" t="s">
        <v>31</v>
      </c>
      <c r="L67" s="1" t="s">
        <v>556</v>
      </c>
      <c r="M67" s="1" t="s">
        <v>557</v>
      </c>
      <c r="N67" s="1">
        <v>293.02</v>
      </c>
      <c r="O67" s="1">
        <v>369.79</v>
      </c>
      <c r="P67" s="1" t="s">
        <v>44</v>
      </c>
      <c r="Q67" s="1" t="s">
        <v>34</v>
      </c>
      <c r="R67" s="1">
        <v>1</v>
      </c>
      <c r="S67" s="1" t="s">
        <v>182</v>
      </c>
      <c r="T67" s="1">
        <v>293.02</v>
      </c>
      <c r="U67" s="1">
        <v>369.79</v>
      </c>
      <c r="V67" s="1">
        <v>369.79</v>
      </c>
      <c r="W67" s="1">
        <v>0</v>
      </c>
      <c r="X67" s="1">
        <v>0</v>
      </c>
      <c r="Y67" s="1">
        <v>0</v>
      </c>
      <c r="Z67" s="1">
        <v>0</v>
      </c>
      <c r="AA67" s="1" t="s">
        <v>577</v>
      </c>
      <c r="AB67" s="1" t="s">
        <v>31</v>
      </c>
      <c r="AC67" s="1" t="s">
        <v>31</v>
      </c>
      <c r="AD67" s="1" t="s">
        <v>31</v>
      </c>
      <c r="AE67" s="1" t="s">
        <v>31</v>
      </c>
      <c r="AF67" s="1" t="s">
        <v>35</v>
      </c>
      <c r="AG67" s="1" t="s">
        <v>35</v>
      </c>
    </row>
    <row r="68" spans="1:33" ht="14.4" x14ac:dyDescent="0.3">
      <c r="A68" t="str">
        <f t="shared" si="1"/>
        <v>S</v>
      </c>
      <c r="B68" s="1" t="s">
        <v>567</v>
      </c>
      <c r="C68" s="1" t="s">
        <v>568</v>
      </c>
      <c r="D68" s="2">
        <v>45054.999490740738</v>
      </c>
      <c r="E68" s="2">
        <v>45049.999490740738</v>
      </c>
      <c r="F68" s="1" t="s">
        <v>184</v>
      </c>
      <c r="G68" s="1" t="s">
        <v>31</v>
      </c>
      <c r="H68" s="1" t="s">
        <v>139</v>
      </c>
      <c r="I68" s="1" t="s">
        <v>140</v>
      </c>
      <c r="J68" s="1" t="s">
        <v>555</v>
      </c>
      <c r="K68" s="1" t="s">
        <v>31</v>
      </c>
      <c r="L68" s="1" t="s">
        <v>556</v>
      </c>
      <c r="M68" s="1" t="s">
        <v>557</v>
      </c>
      <c r="N68" s="1">
        <v>0</v>
      </c>
      <c r="O68" s="1">
        <v>0</v>
      </c>
      <c r="P68" s="1" t="s">
        <v>44</v>
      </c>
      <c r="Q68" s="1" t="s">
        <v>34</v>
      </c>
      <c r="R68" s="1">
        <v>1</v>
      </c>
      <c r="S68" s="1" t="s">
        <v>182</v>
      </c>
      <c r="T68" s="1">
        <v>0</v>
      </c>
      <c r="U68" s="1">
        <v>0</v>
      </c>
      <c r="V68" s="1">
        <v>369.79</v>
      </c>
      <c r="W68" s="1">
        <v>369.79</v>
      </c>
      <c r="X68" s="1">
        <v>0</v>
      </c>
      <c r="Y68" s="1">
        <v>369.79</v>
      </c>
      <c r="Z68" s="1">
        <v>369.79</v>
      </c>
      <c r="AA68" s="1" t="s">
        <v>577</v>
      </c>
      <c r="AB68" s="1" t="s">
        <v>31</v>
      </c>
      <c r="AC68" s="1" t="s">
        <v>31</v>
      </c>
      <c r="AD68" s="1" t="s">
        <v>31</v>
      </c>
      <c r="AE68" s="1" t="s">
        <v>31</v>
      </c>
      <c r="AF68" s="1" t="s">
        <v>35</v>
      </c>
      <c r="AG68" s="1" t="s">
        <v>35</v>
      </c>
    </row>
    <row r="69" spans="1:33" ht="14.4" hidden="1" x14ac:dyDescent="0.3">
      <c r="A69" t="str">
        <f t="shared" si="1"/>
        <v>G</v>
      </c>
      <c r="B69" s="1" t="s">
        <v>553</v>
      </c>
      <c r="C69" s="1" t="s">
        <v>554</v>
      </c>
      <c r="D69" s="2">
        <v>45060.999490740738</v>
      </c>
      <c r="E69" s="2">
        <v>45060.999490740738</v>
      </c>
      <c r="F69" s="1" t="s">
        <v>185</v>
      </c>
      <c r="G69" s="1" t="s">
        <v>31</v>
      </c>
      <c r="H69" s="1" t="s">
        <v>26</v>
      </c>
      <c r="I69" s="1" t="s">
        <v>27</v>
      </c>
      <c r="J69" s="1" t="s">
        <v>555</v>
      </c>
      <c r="K69" s="1" t="s">
        <v>31</v>
      </c>
      <c r="L69" s="1" t="s">
        <v>556</v>
      </c>
      <c r="M69" s="1" t="s">
        <v>557</v>
      </c>
      <c r="N69" s="1">
        <v>48.75</v>
      </c>
      <c r="O69" s="1">
        <v>48.75</v>
      </c>
      <c r="P69" s="1" t="s">
        <v>33</v>
      </c>
      <c r="Q69" s="1" t="s">
        <v>34</v>
      </c>
      <c r="R69" s="1">
        <v>1</v>
      </c>
      <c r="S69" s="1" t="s">
        <v>186</v>
      </c>
      <c r="T69" s="1">
        <v>48.75</v>
      </c>
      <c r="U69" s="1">
        <v>48.75</v>
      </c>
      <c r="V69" s="1">
        <v>48.75</v>
      </c>
      <c r="W69" s="1">
        <v>0</v>
      </c>
      <c r="X69" s="1">
        <v>0</v>
      </c>
      <c r="Y69" s="1">
        <v>0</v>
      </c>
      <c r="Z69" s="1">
        <v>0</v>
      </c>
      <c r="AA69" s="1" t="s">
        <v>558</v>
      </c>
      <c r="AB69" s="1" t="s">
        <v>31</v>
      </c>
      <c r="AC69" s="1" t="s">
        <v>31</v>
      </c>
      <c r="AD69" s="1" t="s">
        <v>31</v>
      </c>
      <c r="AE69" s="1" t="s">
        <v>31</v>
      </c>
      <c r="AF69" s="1" t="s">
        <v>35</v>
      </c>
      <c r="AG69" s="1" t="s">
        <v>35</v>
      </c>
    </row>
    <row r="70" spans="1:33" ht="14.4" x14ac:dyDescent="0.3">
      <c r="A70" t="str">
        <f t="shared" si="1"/>
        <v>S</v>
      </c>
      <c r="B70" s="1" t="s">
        <v>567</v>
      </c>
      <c r="C70" s="1" t="s">
        <v>568</v>
      </c>
      <c r="D70" s="2">
        <v>45063.999490740738</v>
      </c>
      <c r="E70" s="2">
        <v>45008.04115740741</v>
      </c>
      <c r="F70" s="1" t="s">
        <v>187</v>
      </c>
      <c r="G70" s="1" t="s">
        <v>31</v>
      </c>
      <c r="H70" s="1" t="s">
        <v>57</v>
      </c>
      <c r="I70" s="1" t="s">
        <v>58</v>
      </c>
      <c r="J70" s="1" t="s">
        <v>555</v>
      </c>
      <c r="K70" s="1" t="s">
        <v>31</v>
      </c>
      <c r="L70" s="1" t="s">
        <v>556</v>
      </c>
      <c r="M70" s="1" t="s">
        <v>557</v>
      </c>
      <c r="N70" s="1">
        <v>0</v>
      </c>
      <c r="O70" s="1">
        <v>0</v>
      </c>
      <c r="P70" s="1" t="s">
        <v>44</v>
      </c>
      <c r="Q70" s="1" t="s">
        <v>34</v>
      </c>
      <c r="R70" s="1">
        <v>1</v>
      </c>
      <c r="S70" s="1" t="s">
        <v>91</v>
      </c>
      <c r="T70" s="1">
        <v>0</v>
      </c>
      <c r="U70" s="1">
        <v>0</v>
      </c>
      <c r="V70" s="1">
        <v>664.42</v>
      </c>
      <c r="W70" s="1">
        <v>664.42</v>
      </c>
      <c r="X70" s="1">
        <v>0</v>
      </c>
      <c r="Y70" s="1">
        <v>664.42</v>
      </c>
      <c r="Z70" s="1">
        <v>664.42</v>
      </c>
      <c r="AA70" s="1" t="s">
        <v>562</v>
      </c>
      <c r="AB70" s="1" t="s">
        <v>582</v>
      </c>
      <c r="AC70" s="1" t="s">
        <v>583</v>
      </c>
      <c r="AD70" s="1" t="s">
        <v>31</v>
      </c>
      <c r="AE70" s="1" t="s">
        <v>31</v>
      </c>
      <c r="AF70" s="1" t="s">
        <v>35</v>
      </c>
      <c r="AG70" s="1" t="s">
        <v>35</v>
      </c>
    </row>
    <row r="71" spans="1:33" ht="14.4" hidden="1" x14ac:dyDescent="0.3">
      <c r="A71" t="str">
        <f t="shared" si="1"/>
        <v>G</v>
      </c>
      <c r="B71" s="1" t="s">
        <v>553</v>
      </c>
      <c r="C71" s="1" t="s">
        <v>554</v>
      </c>
      <c r="D71" s="2">
        <v>45063.999490740738</v>
      </c>
      <c r="E71" s="2">
        <v>45063.999490740738</v>
      </c>
      <c r="F71" s="1" t="s">
        <v>192</v>
      </c>
      <c r="G71" s="1" t="s">
        <v>31</v>
      </c>
      <c r="H71" s="1" t="s">
        <v>57</v>
      </c>
      <c r="I71" s="1" t="s">
        <v>58</v>
      </c>
      <c r="J71" s="1" t="s">
        <v>555</v>
      </c>
      <c r="K71" s="1" t="s">
        <v>31</v>
      </c>
      <c r="L71" s="1" t="s">
        <v>556</v>
      </c>
      <c r="M71" s="1" t="s">
        <v>557</v>
      </c>
      <c r="N71" s="1">
        <v>730.38</v>
      </c>
      <c r="O71" s="1">
        <v>883.76</v>
      </c>
      <c r="P71" s="1" t="s">
        <v>61</v>
      </c>
      <c r="Q71" s="1" t="s">
        <v>34</v>
      </c>
      <c r="R71" s="1">
        <v>1</v>
      </c>
      <c r="S71" s="1" t="s">
        <v>193</v>
      </c>
      <c r="T71" s="1">
        <v>730.38</v>
      </c>
      <c r="U71" s="1">
        <v>883.76</v>
      </c>
      <c r="V71" s="1">
        <v>883.76</v>
      </c>
      <c r="W71" s="1">
        <v>0</v>
      </c>
      <c r="X71" s="1">
        <v>0</v>
      </c>
      <c r="Y71" s="1">
        <v>0</v>
      </c>
      <c r="Z71" s="1">
        <v>0</v>
      </c>
      <c r="AA71" s="1" t="s">
        <v>562</v>
      </c>
      <c r="AB71" s="1" t="s">
        <v>31</v>
      </c>
      <c r="AC71" s="1" t="s">
        <v>31</v>
      </c>
      <c r="AD71" s="1" t="s">
        <v>31</v>
      </c>
      <c r="AE71" s="1" t="s">
        <v>31</v>
      </c>
      <c r="AF71" s="1" t="s">
        <v>35</v>
      </c>
      <c r="AG71" s="1" t="s">
        <v>35</v>
      </c>
    </row>
    <row r="72" spans="1:33" ht="14.4" hidden="1" x14ac:dyDescent="0.3">
      <c r="A72" t="str">
        <f t="shared" si="1"/>
        <v>G</v>
      </c>
      <c r="B72" s="1" t="s">
        <v>553</v>
      </c>
      <c r="C72" s="1" t="s">
        <v>554</v>
      </c>
      <c r="D72" s="2">
        <v>45063.999490740738</v>
      </c>
      <c r="E72" s="2">
        <v>45063.999490740738</v>
      </c>
      <c r="F72" s="1" t="s">
        <v>190</v>
      </c>
      <c r="G72" s="1" t="s">
        <v>31</v>
      </c>
      <c r="H72" s="1" t="s">
        <v>86</v>
      </c>
      <c r="I72" s="1" t="s">
        <v>87</v>
      </c>
      <c r="J72" s="1" t="s">
        <v>555</v>
      </c>
      <c r="K72" s="1" t="s">
        <v>31</v>
      </c>
      <c r="L72" s="1" t="s">
        <v>556</v>
      </c>
      <c r="M72" s="1" t="s">
        <v>557</v>
      </c>
      <c r="N72" s="1">
        <v>636.62</v>
      </c>
      <c r="O72" s="1">
        <v>770.31</v>
      </c>
      <c r="P72" s="1" t="s">
        <v>61</v>
      </c>
      <c r="Q72" s="1" t="s">
        <v>34</v>
      </c>
      <c r="R72" s="1">
        <v>1</v>
      </c>
      <c r="S72" s="1" t="s">
        <v>191</v>
      </c>
      <c r="T72" s="1">
        <v>636.62</v>
      </c>
      <c r="U72" s="1">
        <v>770.31</v>
      </c>
      <c r="V72" s="1">
        <v>770.31</v>
      </c>
      <c r="W72" s="1">
        <v>0</v>
      </c>
      <c r="X72" s="1">
        <v>0</v>
      </c>
      <c r="Y72" s="1">
        <v>0</v>
      </c>
      <c r="Z72" s="1">
        <v>0</v>
      </c>
      <c r="AA72" s="1" t="s">
        <v>569</v>
      </c>
      <c r="AB72" s="1" t="s">
        <v>31</v>
      </c>
      <c r="AC72" s="1" t="s">
        <v>31</v>
      </c>
      <c r="AD72" s="1" t="s">
        <v>31</v>
      </c>
      <c r="AE72" s="1" t="s">
        <v>31</v>
      </c>
      <c r="AF72" s="1" t="s">
        <v>35</v>
      </c>
      <c r="AG72" s="1" t="s">
        <v>35</v>
      </c>
    </row>
    <row r="73" spans="1:33" ht="14.4" hidden="1" x14ac:dyDescent="0.3">
      <c r="A73" t="str">
        <f t="shared" si="1"/>
        <v>G</v>
      </c>
      <c r="B73" s="1" t="s">
        <v>553</v>
      </c>
      <c r="C73" s="1" t="s">
        <v>554</v>
      </c>
      <c r="D73" s="2">
        <v>45063.999490740738</v>
      </c>
      <c r="E73" s="2">
        <v>45063.999490740738</v>
      </c>
      <c r="F73" s="1" t="s">
        <v>188</v>
      </c>
      <c r="G73" s="1" t="s">
        <v>31</v>
      </c>
      <c r="H73" s="1" t="s">
        <v>75</v>
      </c>
      <c r="I73" s="1" t="s">
        <v>76</v>
      </c>
      <c r="J73" s="1" t="s">
        <v>555</v>
      </c>
      <c r="K73" s="1" t="s">
        <v>31</v>
      </c>
      <c r="L73" s="1" t="s">
        <v>556</v>
      </c>
      <c r="M73" s="1" t="s">
        <v>557</v>
      </c>
      <c r="N73" s="1">
        <v>253.53</v>
      </c>
      <c r="O73" s="1">
        <v>306.77</v>
      </c>
      <c r="P73" s="1" t="s">
        <v>44</v>
      </c>
      <c r="Q73" s="1" t="s">
        <v>34</v>
      </c>
      <c r="R73" s="1">
        <v>1</v>
      </c>
      <c r="S73" s="1" t="s">
        <v>189</v>
      </c>
      <c r="T73" s="1">
        <v>253.53</v>
      </c>
      <c r="U73" s="1">
        <v>306.77</v>
      </c>
      <c r="V73" s="1">
        <v>306.77</v>
      </c>
      <c r="W73" s="1">
        <v>0</v>
      </c>
      <c r="X73" s="1">
        <v>0</v>
      </c>
      <c r="Y73" s="1">
        <v>0</v>
      </c>
      <c r="Z73" s="1">
        <v>0</v>
      </c>
      <c r="AA73" s="1" t="s">
        <v>566</v>
      </c>
      <c r="AB73" s="1" t="s">
        <v>31</v>
      </c>
      <c r="AC73" s="1" t="s">
        <v>31</v>
      </c>
      <c r="AD73" s="1" t="s">
        <v>31</v>
      </c>
      <c r="AE73" s="1" t="s">
        <v>31</v>
      </c>
      <c r="AF73" s="1" t="s">
        <v>35</v>
      </c>
      <c r="AG73" s="1" t="s">
        <v>35</v>
      </c>
    </row>
    <row r="74" spans="1:33" ht="14.4" x14ac:dyDescent="0.3">
      <c r="A74" t="str">
        <f t="shared" si="1"/>
        <v>S</v>
      </c>
      <c r="B74" s="1" t="s">
        <v>567</v>
      </c>
      <c r="C74" s="1" t="s">
        <v>568</v>
      </c>
      <c r="D74" s="2">
        <v>45066.999490740738</v>
      </c>
      <c r="E74" s="2">
        <v>45063.999490740738</v>
      </c>
      <c r="F74" s="1" t="s">
        <v>194</v>
      </c>
      <c r="G74" s="1" t="s">
        <v>31</v>
      </c>
      <c r="H74" s="1" t="s">
        <v>75</v>
      </c>
      <c r="I74" s="1" t="s">
        <v>76</v>
      </c>
      <c r="J74" s="1" t="s">
        <v>555</v>
      </c>
      <c r="K74" s="1" t="s">
        <v>31</v>
      </c>
      <c r="L74" s="1" t="s">
        <v>556</v>
      </c>
      <c r="M74" s="1" t="s">
        <v>557</v>
      </c>
      <c r="N74" s="1">
        <v>0</v>
      </c>
      <c r="O74" s="1">
        <v>0</v>
      </c>
      <c r="P74" s="1" t="s">
        <v>44</v>
      </c>
      <c r="Q74" s="1" t="s">
        <v>34</v>
      </c>
      <c r="R74" s="1">
        <v>1</v>
      </c>
      <c r="S74" s="1" t="s">
        <v>189</v>
      </c>
      <c r="T74" s="1">
        <v>0</v>
      </c>
      <c r="U74" s="1">
        <v>0</v>
      </c>
      <c r="V74" s="1">
        <v>306.77</v>
      </c>
      <c r="W74" s="1">
        <v>306.77</v>
      </c>
      <c r="X74" s="1">
        <v>0</v>
      </c>
      <c r="Y74" s="1">
        <v>306.77</v>
      </c>
      <c r="Z74" s="1">
        <v>306.77</v>
      </c>
      <c r="AA74" s="1" t="s">
        <v>566</v>
      </c>
      <c r="AB74" s="1" t="s">
        <v>31</v>
      </c>
      <c r="AC74" s="1" t="s">
        <v>31</v>
      </c>
      <c r="AD74" s="1" t="s">
        <v>31</v>
      </c>
      <c r="AE74" s="1" t="s">
        <v>31</v>
      </c>
      <c r="AF74" s="1" t="s">
        <v>35</v>
      </c>
      <c r="AG74" s="1" t="s">
        <v>35</v>
      </c>
    </row>
    <row r="75" spans="1:33" ht="14.4" x14ac:dyDescent="0.3">
      <c r="A75" t="str">
        <f t="shared" si="1"/>
        <v>S</v>
      </c>
      <c r="B75" s="1" t="s">
        <v>573</v>
      </c>
      <c r="C75" s="1" t="s">
        <v>572</v>
      </c>
      <c r="D75" s="2">
        <v>45067.999490740738</v>
      </c>
      <c r="E75" s="2">
        <v>45067.999490740738</v>
      </c>
      <c r="F75" s="1" t="s">
        <v>195</v>
      </c>
      <c r="G75" s="1" t="s">
        <v>31</v>
      </c>
      <c r="H75" s="1" t="s">
        <v>52</v>
      </c>
      <c r="I75" s="1" t="s">
        <v>53</v>
      </c>
      <c r="J75" s="1" t="s">
        <v>555</v>
      </c>
      <c r="K75" s="1" t="s">
        <v>31</v>
      </c>
      <c r="L75" s="1" t="s">
        <v>556</v>
      </c>
      <c r="M75" s="1" t="s">
        <v>557</v>
      </c>
      <c r="N75" s="1">
        <v>0</v>
      </c>
      <c r="O75" s="1">
        <v>0</v>
      </c>
      <c r="P75" s="1" t="s">
        <v>33</v>
      </c>
      <c r="Q75" s="1" t="s">
        <v>34</v>
      </c>
      <c r="R75" s="1">
        <v>1</v>
      </c>
      <c r="S75" s="1" t="s">
        <v>205</v>
      </c>
      <c r="T75" s="1">
        <v>0</v>
      </c>
      <c r="U75" s="1">
        <v>0</v>
      </c>
      <c r="V75" s="1">
        <v>6.02</v>
      </c>
      <c r="W75" s="1">
        <v>-6.02</v>
      </c>
      <c r="X75" s="1">
        <v>0</v>
      </c>
      <c r="Y75" s="1">
        <v>-6.02</v>
      </c>
      <c r="Z75" s="1">
        <v>-6.02</v>
      </c>
      <c r="AA75" s="1" t="s">
        <v>561</v>
      </c>
      <c r="AB75" s="1" t="s">
        <v>31</v>
      </c>
      <c r="AC75" s="1" t="s">
        <v>31</v>
      </c>
      <c r="AD75" s="1" t="s">
        <v>31</v>
      </c>
      <c r="AE75" s="1" t="s">
        <v>31</v>
      </c>
      <c r="AF75" s="1" t="s">
        <v>35</v>
      </c>
      <c r="AG75" s="1" t="s">
        <v>35</v>
      </c>
    </row>
    <row r="76" spans="1:33" ht="14.4" x14ac:dyDescent="0.3">
      <c r="A76" t="str">
        <f t="shared" si="1"/>
        <v>S</v>
      </c>
      <c r="B76" s="1" t="s">
        <v>573</v>
      </c>
      <c r="C76" s="1" t="s">
        <v>572</v>
      </c>
      <c r="D76" s="2">
        <v>45067.999490740738</v>
      </c>
      <c r="E76" s="2">
        <v>45067.999490740738</v>
      </c>
      <c r="F76" s="1" t="s">
        <v>195</v>
      </c>
      <c r="G76" s="1" t="s">
        <v>31</v>
      </c>
      <c r="H76" s="1" t="s">
        <v>52</v>
      </c>
      <c r="I76" s="1" t="s">
        <v>53</v>
      </c>
      <c r="J76" s="1" t="s">
        <v>555</v>
      </c>
      <c r="K76" s="1" t="s">
        <v>31</v>
      </c>
      <c r="L76" s="1" t="s">
        <v>556</v>
      </c>
      <c r="M76" s="1" t="s">
        <v>557</v>
      </c>
      <c r="N76" s="1">
        <v>0</v>
      </c>
      <c r="O76" s="1">
        <v>0</v>
      </c>
      <c r="P76" s="1" t="s">
        <v>33</v>
      </c>
      <c r="Q76" s="1" t="s">
        <v>34</v>
      </c>
      <c r="R76" s="1">
        <v>1</v>
      </c>
      <c r="S76" s="1" t="s">
        <v>207</v>
      </c>
      <c r="T76" s="1">
        <v>0</v>
      </c>
      <c r="U76" s="1">
        <v>0</v>
      </c>
      <c r="V76" s="1">
        <v>24.3</v>
      </c>
      <c r="W76" s="1">
        <v>-24.3</v>
      </c>
      <c r="X76" s="1">
        <v>0</v>
      </c>
      <c r="Y76" s="1">
        <v>-24.3</v>
      </c>
      <c r="Z76" s="1">
        <v>-24.3</v>
      </c>
      <c r="AA76" s="1" t="s">
        <v>561</v>
      </c>
      <c r="AB76" s="1" t="s">
        <v>31</v>
      </c>
      <c r="AC76" s="1" t="s">
        <v>31</v>
      </c>
      <c r="AD76" s="1" t="s">
        <v>31</v>
      </c>
      <c r="AE76" s="1" t="s">
        <v>31</v>
      </c>
      <c r="AF76" s="1" t="s">
        <v>35</v>
      </c>
      <c r="AG76" s="1" t="s">
        <v>35</v>
      </c>
    </row>
    <row r="77" spans="1:33" ht="14.4" x14ac:dyDescent="0.3">
      <c r="A77" t="str">
        <f t="shared" si="1"/>
        <v>S</v>
      </c>
      <c r="B77" s="1" t="s">
        <v>567</v>
      </c>
      <c r="C77" s="1" t="s">
        <v>572</v>
      </c>
      <c r="D77" s="2">
        <v>45067.999490740738</v>
      </c>
      <c r="E77" s="2">
        <v>45034.999490740738</v>
      </c>
      <c r="F77" s="1" t="s">
        <v>195</v>
      </c>
      <c r="G77" s="1" t="s">
        <v>31</v>
      </c>
      <c r="H77" s="1" t="s">
        <v>52</v>
      </c>
      <c r="I77" s="1" t="s">
        <v>53</v>
      </c>
      <c r="J77" s="1" t="s">
        <v>555</v>
      </c>
      <c r="K77" s="1" t="s">
        <v>31</v>
      </c>
      <c r="L77" s="1" t="s">
        <v>556</v>
      </c>
      <c r="M77" s="1" t="s">
        <v>557</v>
      </c>
      <c r="N77" s="1">
        <v>0</v>
      </c>
      <c r="O77" s="1">
        <v>0</v>
      </c>
      <c r="P77" s="1" t="s">
        <v>33</v>
      </c>
      <c r="Q77" s="1" t="s">
        <v>34</v>
      </c>
      <c r="R77" s="1">
        <v>1</v>
      </c>
      <c r="S77" s="1" t="s">
        <v>162</v>
      </c>
      <c r="T77" s="1">
        <v>0</v>
      </c>
      <c r="U77" s="1">
        <v>0</v>
      </c>
      <c r="V77" s="1">
        <v>277.05</v>
      </c>
      <c r="W77" s="1">
        <v>227.05</v>
      </c>
      <c r="X77" s="1">
        <v>0</v>
      </c>
      <c r="Y77" s="1">
        <v>227.05</v>
      </c>
      <c r="Z77" s="1">
        <v>227.05</v>
      </c>
      <c r="AA77" s="1" t="s">
        <v>561</v>
      </c>
      <c r="AB77" s="1" t="s">
        <v>31</v>
      </c>
      <c r="AC77" s="1" t="s">
        <v>31</v>
      </c>
      <c r="AD77" s="1" t="s">
        <v>31</v>
      </c>
      <c r="AE77" s="1" t="s">
        <v>31</v>
      </c>
      <c r="AF77" s="1" t="s">
        <v>35</v>
      </c>
      <c r="AG77" s="1" t="s">
        <v>35</v>
      </c>
    </row>
    <row r="78" spans="1:33" ht="14.4" hidden="1" x14ac:dyDescent="0.3">
      <c r="A78" t="str">
        <f t="shared" si="1"/>
        <v>G</v>
      </c>
      <c r="B78" s="1" t="s">
        <v>564</v>
      </c>
      <c r="C78" s="1" t="s">
        <v>554</v>
      </c>
      <c r="D78" s="2">
        <v>45067.999490740738</v>
      </c>
      <c r="E78" s="2">
        <v>45067.999490740738</v>
      </c>
      <c r="F78" s="1" t="s">
        <v>198</v>
      </c>
      <c r="G78" s="1" t="s">
        <v>31</v>
      </c>
      <c r="H78" s="1" t="s">
        <v>57</v>
      </c>
      <c r="I78" s="1" t="s">
        <v>58</v>
      </c>
      <c r="J78" s="1" t="s">
        <v>555</v>
      </c>
      <c r="K78" s="1" t="s">
        <v>31</v>
      </c>
      <c r="L78" s="1" t="s">
        <v>556</v>
      </c>
      <c r="M78" s="1" t="s">
        <v>557</v>
      </c>
      <c r="N78" s="1">
        <v>-3.98</v>
      </c>
      <c r="O78" s="1">
        <v>-4.82</v>
      </c>
      <c r="P78" s="1" t="s">
        <v>44</v>
      </c>
      <c r="Q78" s="1" t="s">
        <v>34</v>
      </c>
      <c r="R78" s="1">
        <v>1</v>
      </c>
      <c r="S78" s="1" t="s">
        <v>199</v>
      </c>
      <c r="T78" s="1">
        <v>-3.98</v>
      </c>
      <c r="U78" s="1">
        <v>-4.82</v>
      </c>
      <c r="V78" s="1">
        <v>4.82</v>
      </c>
      <c r="W78" s="1">
        <v>0</v>
      </c>
      <c r="X78" s="1">
        <v>0</v>
      </c>
      <c r="Y78" s="1">
        <v>0</v>
      </c>
      <c r="Z78" s="1">
        <v>0</v>
      </c>
      <c r="AA78" s="1" t="s">
        <v>562</v>
      </c>
      <c r="AB78" s="1" t="s">
        <v>31</v>
      </c>
      <c r="AC78" s="1" t="s">
        <v>31</v>
      </c>
      <c r="AD78" s="1" t="s">
        <v>31</v>
      </c>
      <c r="AE78" s="1" t="s">
        <v>31</v>
      </c>
      <c r="AF78" s="1" t="s">
        <v>35</v>
      </c>
      <c r="AG78" s="1" t="s">
        <v>35</v>
      </c>
    </row>
    <row r="79" spans="1:33" ht="14.4" hidden="1" x14ac:dyDescent="0.3">
      <c r="A79" t="str">
        <f t="shared" si="1"/>
        <v>G</v>
      </c>
      <c r="B79" s="1" t="s">
        <v>564</v>
      </c>
      <c r="C79" s="1" t="s">
        <v>554</v>
      </c>
      <c r="D79" s="2">
        <v>45067.999490740738</v>
      </c>
      <c r="E79" s="2">
        <v>45067.999490740738</v>
      </c>
      <c r="F79" s="1" t="s">
        <v>202</v>
      </c>
      <c r="G79" s="1" t="s">
        <v>31</v>
      </c>
      <c r="H79" s="1" t="s">
        <v>46</v>
      </c>
      <c r="I79" s="1" t="s">
        <v>47</v>
      </c>
      <c r="J79" s="1" t="s">
        <v>555</v>
      </c>
      <c r="K79" s="1" t="s">
        <v>31</v>
      </c>
      <c r="L79" s="1" t="s">
        <v>556</v>
      </c>
      <c r="M79" s="1" t="s">
        <v>557</v>
      </c>
      <c r="N79" s="1">
        <v>-47.48</v>
      </c>
      <c r="O79" s="1">
        <v>-57.45</v>
      </c>
      <c r="P79" s="1" t="s">
        <v>44</v>
      </c>
      <c r="Q79" s="1" t="s">
        <v>34</v>
      </c>
      <c r="R79" s="1">
        <v>1</v>
      </c>
      <c r="S79" s="1" t="s">
        <v>203</v>
      </c>
      <c r="T79" s="1">
        <v>-47.48</v>
      </c>
      <c r="U79" s="1">
        <v>-57.45</v>
      </c>
      <c r="V79" s="1">
        <v>57.45</v>
      </c>
      <c r="W79" s="1">
        <v>0</v>
      </c>
      <c r="X79" s="1">
        <v>0</v>
      </c>
      <c r="Y79" s="1">
        <v>0</v>
      </c>
      <c r="Z79" s="1">
        <v>0</v>
      </c>
      <c r="AA79" s="1" t="s">
        <v>560</v>
      </c>
      <c r="AB79" s="1" t="s">
        <v>31</v>
      </c>
      <c r="AC79" s="1" t="s">
        <v>31</v>
      </c>
      <c r="AD79" s="1" t="s">
        <v>31</v>
      </c>
      <c r="AE79" s="1" t="s">
        <v>31</v>
      </c>
      <c r="AF79" s="1" t="s">
        <v>35</v>
      </c>
      <c r="AG79" s="1" t="s">
        <v>35</v>
      </c>
    </row>
    <row r="80" spans="1:33" ht="14.4" hidden="1" x14ac:dyDescent="0.3">
      <c r="A80" t="str">
        <f t="shared" si="1"/>
        <v>G</v>
      </c>
      <c r="B80" s="1" t="s">
        <v>564</v>
      </c>
      <c r="C80" s="1" t="s">
        <v>554</v>
      </c>
      <c r="D80" s="2">
        <v>45067.999490740738</v>
      </c>
      <c r="E80" s="2">
        <v>45067.999490740738</v>
      </c>
      <c r="F80" s="1" t="s">
        <v>200</v>
      </c>
      <c r="G80" s="1" t="s">
        <v>31</v>
      </c>
      <c r="H80" s="1" t="s">
        <v>46</v>
      </c>
      <c r="I80" s="1" t="s">
        <v>47</v>
      </c>
      <c r="J80" s="1" t="s">
        <v>555</v>
      </c>
      <c r="K80" s="1" t="s">
        <v>31</v>
      </c>
      <c r="L80" s="1" t="s">
        <v>556</v>
      </c>
      <c r="M80" s="1" t="s">
        <v>557</v>
      </c>
      <c r="N80" s="1">
        <v>-4.83</v>
      </c>
      <c r="O80" s="1">
        <v>-4.83</v>
      </c>
      <c r="P80" s="1" t="s">
        <v>33</v>
      </c>
      <c r="Q80" s="1" t="s">
        <v>34</v>
      </c>
      <c r="R80" s="1">
        <v>1</v>
      </c>
      <c r="S80" s="1" t="s">
        <v>201</v>
      </c>
      <c r="T80" s="1">
        <v>-4.83</v>
      </c>
      <c r="U80" s="1">
        <v>-4.83</v>
      </c>
      <c r="V80" s="1">
        <v>4.83</v>
      </c>
      <c r="W80" s="1">
        <v>0</v>
      </c>
      <c r="X80" s="1">
        <v>0</v>
      </c>
      <c r="Y80" s="1">
        <v>0</v>
      </c>
      <c r="Z80" s="1">
        <v>0</v>
      </c>
      <c r="AA80" s="1" t="s">
        <v>560</v>
      </c>
      <c r="AB80" s="1" t="s">
        <v>31</v>
      </c>
      <c r="AC80" s="1" t="s">
        <v>31</v>
      </c>
      <c r="AD80" s="1" t="s">
        <v>31</v>
      </c>
      <c r="AE80" s="1" t="s">
        <v>31</v>
      </c>
      <c r="AF80" s="1" t="s">
        <v>35</v>
      </c>
      <c r="AG80" s="1" t="s">
        <v>35</v>
      </c>
    </row>
    <row r="81" spans="1:33" ht="14.4" hidden="1" x14ac:dyDescent="0.3">
      <c r="A81" t="str">
        <f t="shared" si="1"/>
        <v>G</v>
      </c>
      <c r="B81" s="1" t="s">
        <v>564</v>
      </c>
      <c r="C81" s="1" t="s">
        <v>554</v>
      </c>
      <c r="D81" s="2">
        <v>45067.999490740738</v>
      </c>
      <c r="E81" s="2">
        <v>45067.999490740738</v>
      </c>
      <c r="F81" s="1" t="s">
        <v>204</v>
      </c>
      <c r="G81" s="1" t="s">
        <v>31</v>
      </c>
      <c r="H81" s="1" t="s">
        <v>52</v>
      </c>
      <c r="I81" s="1" t="s">
        <v>53</v>
      </c>
      <c r="J81" s="1" t="s">
        <v>555</v>
      </c>
      <c r="K81" s="1" t="s">
        <v>31</v>
      </c>
      <c r="L81" s="1" t="s">
        <v>556</v>
      </c>
      <c r="M81" s="1" t="s">
        <v>557</v>
      </c>
      <c r="N81" s="1">
        <v>-4.7699999999999996</v>
      </c>
      <c r="O81" s="1">
        <v>-6.02</v>
      </c>
      <c r="P81" s="1" t="s">
        <v>44</v>
      </c>
      <c r="Q81" s="1" t="s">
        <v>34</v>
      </c>
      <c r="R81" s="1">
        <v>1</v>
      </c>
      <c r="S81" s="1" t="s">
        <v>205</v>
      </c>
      <c r="T81" s="1">
        <v>-4.7699999999999996</v>
      </c>
      <c r="U81" s="1">
        <v>-6.02</v>
      </c>
      <c r="V81" s="1">
        <v>6.02</v>
      </c>
      <c r="W81" s="1">
        <v>0</v>
      </c>
      <c r="X81" s="1">
        <v>0</v>
      </c>
      <c r="Y81" s="1">
        <v>0</v>
      </c>
      <c r="Z81" s="1">
        <v>0</v>
      </c>
      <c r="AA81" s="1" t="s">
        <v>561</v>
      </c>
      <c r="AB81" s="1" t="s">
        <v>31</v>
      </c>
      <c r="AC81" s="1" t="s">
        <v>31</v>
      </c>
      <c r="AD81" s="1" t="s">
        <v>31</v>
      </c>
      <c r="AE81" s="1" t="s">
        <v>31</v>
      </c>
      <c r="AF81" s="1" t="s">
        <v>35</v>
      </c>
      <c r="AG81" s="1" t="s">
        <v>35</v>
      </c>
    </row>
    <row r="82" spans="1:33" ht="14.4" hidden="1" x14ac:dyDescent="0.3">
      <c r="A82" t="str">
        <f t="shared" si="1"/>
        <v>G</v>
      </c>
      <c r="B82" s="1" t="s">
        <v>564</v>
      </c>
      <c r="C82" s="1" t="s">
        <v>554</v>
      </c>
      <c r="D82" s="2">
        <v>45067.999490740738</v>
      </c>
      <c r="E82" s="2">
        <v>45067.999490740738</v>
      </c>
      <c r="F82" s="1" t="s">
        <v>206</v>
      </c>
      <c r="G82" s="1" t="s">
        <v>31</v>
      </c>
      <c r="H82" s="1" t="s">
        <v>52</v>
      </c>
      <c r="I82" s="1" t="s">
        <v>53</v>
      </c>
      <c r="J82" s="1" t="s">
        <v>555</v>
      </c>
      <c r="K82" s="1" t="s">
        <v>31</v>
      </c>
      <c r="L82" s="1" t="s">
        <v>556</v>
      </c>
      <c r="M82" s="1" t="s">
        <v>557</v>
      </c>
      <c r="N82" s="1">
        <v>-24.3</v>
      </c>
      <c r="O82" s="1">
        <v>-24.3</v>
      </c>
      <c r="P82" s="1" t="s">
        <v>33</v>
      </c>
      <c r="Q82" s="1" t="s">
        <v>34</v>
      </c>
      <c r="R82" s="1">
        <v>1</v>
      </c>
      <c r="S82" s="1" t="s">
        <v>207</v>
      </c>
      <c r="T82" s="1">
        <v>-24.3</v>
      </c>
      <c r="U82" s="1">
        <v>-24.3</v>
      </c>
      <c r="V82" s="1">
        <v>24.3</v>
      </c>
      <c r="W82" s="1">
        <v>0</v>
      </c>
      <c r="X82" s="1">
        <v>0</v>
      </c>
      <c r="Y82" s="1">
        <v>0</v>
      </c>
      <c r="Z82" s="1">
        <v>0</v>
      </c>
      <c r="AA82" s="1" t="s">
        <v>561</v>
      </c>
      <c r="AB82" s="1" t="s">
        <v>31</v>
      </c>
      <c r="AC82" s="1" t="s">
        <v>31</v>
      </c>
      <c r="AD82" s="1" t="s">
        <v>31</v>
      </c>
      <c r="AE82" s="1" t="s">
        <v>31</v>
      </c>
      <c r="AF82" s="1" t="s">
        <v>35</v>
      </c>
      <c r="AG82" s="1" t="s">
        <v>35</v>
      </c>
    </row>
    <row r="83" spans="1:33" ht="14.4" hidden="1" x14ac:dyDescent="0.3">
      <c r="A83" t="str">
        <f t="shared" si="1"/>
        <v>G</v>
      </c>
      <c r="B83" s="1" t="s">
        <v>553</v>
      </c>
      <c r="C83" s="1" t="s">
        <v>554</v>
      </c>
      <c r="D83" s="2">
        <v>45067.999490740738</v>
      </c>
      <c r="E83" s="2">
        <v>45067.999490740738</v>
      </c>
      <c r="F83" s="1" t="s">
        <v>196</v>
      </c>
      <c r="G83" s="1" t="s">
        <v>31</v>
      </c>
      <c r="H83" s="1" t="s">
        <v>146</v>
      </c>
      <c r="I83" s="1" t="s">
        <v>147</v>
      </c>
      <c r="J83" s="1" t="s">
        <v>555</v>
      </c>
      <c r="K83" s="1" t="s">
        <v>31</v>
      </c>
      <c r="L83" s="1" t="s">
        <v>556</v>
      </c>
      <c r="M83" s="1" t="s">
        <v>557</v>
      </c>
      <c r="N83" s="1">
        <v>1097.9000000000001</v>
      </c>
      <c r="O83" s="1">
        <v>1328.46</v>
      </c>
      <c r="P83" s="1" t="s">
        <v>44</v>
      </c>
      <c r="Q83" s="1" t="s">
        <v>34</v>
      </c>
      <c r="R83" s="1">
        <v>1</v>
      </c>
      <c r="S83" s="1" t="s">
        <v>197</v>
      </c>
      <c r="T83" s="1">
        <v>1097.9000000000001</v>
      </c>
      <c r="U83" s="1">
        <v>1328.46</v>
      </c>
      <c r="V83" s="1">
        <v>1328.46</v>
      </c>
      <c r="W83" s="1">
        <v>0</v>
      </c>
      <c r="X83" s="1">
        <v>0</v>
      </c>
      <c r="Y83" s="1">
        <v>0</v>
      </c>
      <c r="Z83" s="1">
        <v>0</v>
      </c>
      <c r="AA83" s="1" t="s">
        <v>578</v>
      </c>
      <c r="AB83" s="1" t="s">
        <v>31</v>
      </c>
      <c r="AC83" s="1" t="s">
        <v>31</v>
      </c>
      <c r="AD83" s="1" t="s">
        <v>31</v>
      </c>
      <c r="AE83" s="1" t="s">
        <v>31</v>
      </c>
      <c r="AF83" s="1" t="s">
        <v>35</v>
      </c>
      <c r="AG83" s="1" t="s">
        <v>35</v>
      </c>
    </row>
    <row r="84" spans="1:33" ht="14.4" x14ac:dyDescent="0.3">
      <c r="A84" t="str">
        <f t="shared" si="1"/>
        <v>S</v>
      </c>
      <c r="B84" s="1" t="s">
        <v>567</v>
      </c>
      <c r="C84" s="1" t="s">
        <v>568</v>
      </c>
      <c r="D84" s="2">
        <v>45068.999490740738</v>
      </c>
      <c r="E84" s="2">
        <v>45067.999490740738</v>
      </c>
      <c r="F84" s="1" t="s">
        <v>208</v>
      </c>
      <c r="G84" s="1" t="s">
        <v>31</v>
      </c>
      <c r="H84" s="1" t="s">
        <v>146</v>
      </c>
      <c r="I84" s="1" t="s">
        <v>147</v>
      </c>
      <c r="J84" s="1" t="s">
        <v>555</v>
      </c>
      <c r="K84" s="1" t="s">
        <v>31</v>
      </c>
      <c r="L84" s="1" t="s">
        <v>556</v>
      </c>
      <c r="M84" s="1" t="s">
        <v>557</v>
      </c>
      <c r="N84" s="1">
        <v>0</v>
      </c>
      <c r="O84" s="1">
        <v>0</v>
      </c>
      <c r="P84" s="1" t="s">
        <v>44</v>
      </c>
      <c r="Q84" s="1" t="s">
        <v>34</v>
      </c>
      <c r="R84" s="1">
        <v>1</v>
      </c>
      <c r="S84" s="1" t="s">
        <v>197</v>
      </c>
      <c r="T84" s="1">
        <v>0</v>
      </c>
      <c r="U84" s="1">
        <v>0</v>
      </c>
      <c r="V84" s="1">
        <v>1328.46</v>
      </c>
      <c r="W84" s="1">
        <v>1328.46</v>
      </c>
      <c r="X84" s="1">
        <v>0</v>
      </c>
      <c r="Y84" s="1">
        <v>1328.46</v>
      </c>
      <c r="Z84" s="1">
        <v>1328.46</v>
      </c>
      <c r="AA84" s="1" t="s">
        <v>578</v>
      </c>
      <c r="AB84" s="1" t="s">
        <v>31</v>
      </c>
      <c r="AC84" s="1" t="s">
        <v>31</v>
      </c>
      <c r="AD84" s="1" t="s">
        <v>31</v>
      </c>
      <c r="AE84" s="1" t="s">
        <v>31</v>
      </c>
      <c r="AF84" s="1" t="s">
        <v>35</v>
      </c>
      <c r="AG84" s="1" t="s">
        <v>35</v>
      </c>
    </row>
    <row r="85" spans="1:33" ht="14.4" hidden="1" x14ac:dyDescent="0.3">
      <c r="A85" t="str">
        <f t="shared" si="1"/>
        <v>G</v>
      </c>
      <c r="B85" s="1" t="s">
        <v>564</v>
      </c>
      <c r="C85" s="1" t="s">
        <v>554</v>
      </c>
      <c r="D85" s="2">
        <v>45068.999490740738</v>
      </c>
      <c r="E85" s="2">
        <v>45068.999490740738</v>
      </c>
      <c r="F85" s="1" t="s">
        <v>209</v>
      </c>
      <c r="G85" s="1" t="s">
        <v>31</v>
      </c>
      <c r="H85" s="1" t="s">
        <v>57</v>
      </c>
      <c r="I85" s="1" t="s">
        <v>58</v>
      </c>
      <c r="J85" s="1" t="s">
        <v>555</v>
      </c>
      <c r="K85" s="1" t="s">
        <v>31</v>
      </c>
      <c r="L85" s="1" t="s">
        <v>36</v>
      </c>
      <c r="M85" s="1" t="s">
        <v>565</v>
      </c>
      <c r="N85" s="1">
        <v>-43.92</v>
      </c>
      <c r="O85" s="1">
        <v>-43.92</v>
      </c>
      <c r="P85" s="1" t="s">
        <v>33</v>
      </c>
      <c r="Q85" s="1" t="s">
        <v>34</v>
      </c>
      <c r="R85" s="1">
        <v>1</v>
      </c>
      <c r="S85" s="1" t="s">
        <v>210</v>
      </c>
      <c r="T85" s="1">
        <v>-43.92</v>
      </c>
      <c r="U85" s="1">
        <v>-43.92</v>
      </c>
      <c r="V85" s="1">
        <v>43.92</v>
      </c>
      <c r="W85" s="1">
        <v>0</v>
      </c>
      <c r="X85" s="1">
        <v>0</v>
      </c>
      <c r="Y85" s="1">
        <v>0</v>
      </c>
      <c r="Z85" s="1">
        <v>0</v>
      </c>
      <c r="AA85" s="1" t="s">
        <v>562</v>
      </c>
      <c r="AB85" s="1" t="s">
        <v>31</v>
      </c>
      <c r="AC85" s="1" t="s">
        <v>31</v>
      </c>
      <c r="AD85" s="1" t="s">
        <v>31</v>
      </c>
      <c r="AE85" s="1" t="s">
        <v>31</v>
      </c>
      <c r="AF85" s="1" t="s">
        <v>35</v>
      </c>
      <c r="AG85" s="1" t="s">
        <v>35</v>
      </c>
    </row>
    <row r="86" spans="1:33" ht="14.4" hidden="1" x14ac:dyDescent="0.3">
      <c r="A86" t="str">
        <f t="shared" si="1"/>
        <v>G</v>
      </c>
      <c r="B86" s="1" t="s">
        <v>553</v>
      </c>
      <c r="C86" s="1" t="s">
        <v>554</v>
      </c>
      <c r="D86" s="2">
        <v>45069.999490740738</v>
      </c>
      <c r="E86" s="2">
        <v>45069.999490740738</v>
      </c>
      <c r="F86" s="1" t="s">
        <v>211</v>
      </c>
      <c r="G86" s="1" t="s">
        <v>31</v>
      </c>
      <c r="H86" s="1" t="s">
        <v>96</v>
      </c>
      <c r="I86" s="1" t="s">
        <v>97</v>
      </c>
      <c r="J86" s="1" t="s">
        <v>555</v>
      </c>
      <c r="K86" s="1" t="s">
        <v>31</v>
      </c>
      <c r="L86" s="1" t="s">
        <v>556</v>
      </c>
      <c r="M86" s="1" t="s">
        <v>557</v>
      </c>
      <c r="N86" s="1">
        <v>1067.1300000000001</v>
      </c>
      <c r="O86" s="1">
        <v>1291.22</v>
      </c>
      <c r="P86" s="1" t="s">
        <v>44</v>
      </c>
      <c r="Q86" s="1" t="s">
        <v>34</v>
      </c>
      <c r="R86" s="1">
        <v>1</v>
      </c>
      <c r="S86" s="1" t="s">
        <v>212</v>
      </c>
      <c r="T86" s="1">
        <v>1067.1300000000001</v>
      </c>
      <c r="U86" s="1">
        <v>1291.22</v>
      </c>
      <c r="V86" s="1">
        <v>1291.22</v>
      </c>
      <c r="W86" s="1">
        <v>0</v>
      </c>
      <c r="X86" s="1">
        <v>0</v>
      </c>
      <c r="Y86" s="1">
        <v>0</v>
      </c>
      <c r="Z86" s="1">
        <v>0</v>
      </c>
      <c r="AA86" s="1" t="s">
        <v>571</v>
      </c>
      <c r="AB86" s="1" t="s">
        <v>31</v>
      </c>
      <c r="AC86" s="1" t="s">
        <v>31</v>
      </c>
      <c r="AD86" s="1" t="s">
        <v>31</v>
      </c>
      <c r="AE86" s="1" t="s">
        <v>31</v>
      </c>
      <c r="AF86" s="1" t="s">
        <v>35</v>
      </c>
      <c r="AG86" s="1" t="s">
        <v>35</v>
      </c>
    </row>
    <row r="87" spans="1:33" ht="14.4" hidden="1" x14ac:dyDescent="0.3">
      <c r="A87" t="str">
        <f t="shared" si="1"/>
        <v>G</v>
      </c>
      <c r="B87" s="1" t="s">
        <v>553</v>
      </c>
      <c r="C87" s="1" t="s">
        <v>554</v>
      </c>
      <c r="D87" s="2">
        <v>45069.999490740738</v>
      </c>
      <c r="E87" s="2">
        <v>45069.999490740738</v>
      </c>
      <c r="F87" s="1" t="s">
        <v>213</v>
      </c>
      <c r="G87" s="1" t="s">
        <v>31</v>
      </c>
      <c r="H87" s="1" t="s">
        <v>46</v>
      </c>
      <c r="I87" s="1" t="s">
        <v>47</v>
      </c>
      <c r="J87" s="1" t="s">
        <v>555</v>
      </c>
      <c r="K87" s="1" t="s">
        <v>31</v>
      </c>
      <c r="L87" s="1" t="s">
        <v>556</v>
      </c>
      <c r="M87" s="1" t="s">
        <v>557</v>
      </c>
      <c r="N87" s="1">
        <v>548.76</v>
      </c>
      <c r="O87" s="1">
        <v>664</v>
      </c>
      <c r="P87" s="1" t="s">
        <v>56</v>
      </c>
      <c r="Q87" s="1" t="s">
        <v>34</v>
      </c>
      <c r="R87" s="1">
        <v>1</v>
      </c>
      <c r="S87" s="1" t="s">
        <v>214</v>
      </c>
      <c r="T87" s="1">
        <v>548.76</v>
      </c>
      <c r="U87" s="1">
        <v>664</v>
      </c>
      <c r="V87" s="1">
        <v>664</v>
      </c>
      <c r="W87" s="1">
        <v>0</v>
      </c>
      <c r="X87" s="1">
        <v>0</v>
      </c>
      <c r="Y87" s="1">
        <v>0</v>
      </c>
      <c r="Z87" s="1">
        <v>0</v>
      </c>
      <c r="AA87" s="1" t="s">
        <v>560</v>
      </c>
      <c r="AB87" s="1" t="s">
        <v>31</v>
      </c>
      <c r="AC87" s="1" t="s">
        <v>31</v>
      </c>
      <c r="AD87" s="1" t="s">
        <v>31</v>
      </c>
      <c r="AE87" s="1" t="s">
        <v>31</v>
      </c>
      <c r="AF87" s="1" t="s">
        <v>35</v>
      </c>
      <c r="AG87" s="1" t="s">
        <v>35</v>
      </c>
    </row>
    <row r="88" spans="1:33" ht="14.4" x14ac:dyDescent="0.3">
      <c r="A88" t="str">
        <f t="shared" si="1"/>
        <v>S</v>
      </c>
      <c r="B88" s="1" t="s">
        <v>573</v>
      </c>
      <c r="C88" s="1" t="s">
        <v>568</v>
      </c>
      <c r="D88" s="2">
        <v>45071.999490740738</v>
      </c>
      <c r="E88" s="2">
        <v>44967.04115740741</v>
      </c>
      <c r="F88" s="1" t="s">
        <v>215</v>
      </c>
      <c r="G88" s="1" t="s">
        <v>31</v>
      </c>
      <c r="H88" s="1" t="s">
        <v>57</v>
      </c>
      <c r="I88" s="1" t="s">
        <v>58</v>
      </c>
      <c r="J88" s="1" t="s">
        <v>555</v>
      </c>
      <c r="K88" s="1" t="s">
        <v>31</v>
      </c>
      <c r="L88" s="1" t="s">
        <v>556</v>
      </c>
      <c r="M88" s="1" t="s">
        <v>557</v>
      </c>
      <c r="N88" s="1">
        <v>0</v>
      </c>
      <c r="O88" s="1">
        <v>0</v>
      </c>
      <c r="P88" s="1" t="s">
        <v>44</v>
      </c>
      <c r="Q88" s="1" t="s">
        <v>34</v>
      </c>
      <c r="R88" s="1">
        <v>1</v>
      </c>
      <c r="S88" s="1" t="s">
        <v>70</v>
      </c>
      <c r="T88" s="1">
        <v>0</v>
      </c>
      <c r="U88" s="1">
        <v>0</v>
      </c>
      <c r="V88" s="1">
        <v>19.850000000000001</v>
      </c>
      <c r="W88" s="1">
        <v>-19.850000000000001</v>
      </c>
      <c r="X88" s="1">
        <v>0</v>
      </c>
      <c r="Y88" s="1">
        <v>-19.850000000000001</v>
      </c>
      <c r="Z88" s="1">
        <v>-19.850000000000001</v>
      </c>
      <c r="AA88" s="1" t="s">
        <v>562</v>
      </c>
      <c r="AB88" s="1" t="s">
        <v>584</v>
      </c>
      <c r="AC88" s="1" t="s">
        <v>583</v>
      </c>
      <c r="AD88" s="1" t="s">
        <v>31</v>
      </c>
      <c r="AE88" s="1" t="s">
        <v>31</v>
      </c>
      <c r="AF88" s="1" t="s">
        <v>35</v>
      </c>
      <c r="AG88" s="1" t="s">
        <v>35</v>
      </c>
    </row>
    <row r="89" spans="1:33" ht="14.4" x14ac:dyDescent="0.3">
      <c r="A89" t="str">
        <f t="shared" si="1"/>
        <v>S</v>
      </c>
      <c r="B89" s="1" t="s">
        <v>573</v>
      </c>
      <c r="C89" s="1" t="s">
        <v>568</v>
      </c>
      <c r="D89" s="2">
        <v>45071.999490740738</v>
      </c>
      <c r="E89" s="2">
        <v>44967.04115740741</v>
      </c>
      <c r="F89" s="1" t="s">
        <v>215</v>
      </c>
      <c r="G89" s="1" t="s">
        <v>31</v>
      </c>
      <c r="H89" s="1" t="s">
        <v>57</v>
      </c>
      <c r="I89" s="1" t="s">
        <v>58</v>
      </c>
      <c r="J89" s="1" t="s">
        <v>555</v>
      </c>
      <c r="K89" s="1" t="s">
        <v>31</v>
      </c>
      <c r="L89" s="1" t="s">
        <v>556</v>
      </c>
      <c r="M89" s="1" t="s">
        <v>557</v>
      </c>
      <c r="N89" s="1">
        <v>0</v>
      </c>
      <c r="O89" s="1">
        <v>0</v>
      </c>
      <c r="P89" s="1" t="s">
        <v>44</v>
      </c>
      <c r="Q89" s="1" t="s">
        <v>34</v>
      </c>
      <c r="R89" s="1">
        <v>1</v>
      </c>
      <c r="S89" s="1" t="s">
        <v>72</v>
      </c>
      <c r="T89" s="1">
        <v>0</v>
      </c>
      <c r="U89" s="1">
        <v>0</v>
      </c>
      <c r="V89" s="1">
        <v>5.85</v>
      </c>
      <c r="W89" s="1">
        <v>-5.85</v>
      </c>
      <c r="X89" s="1">
        <v>0</v>
      </c>
      <c r="Y89" s="1">
        <v>-5.85</v>
      </c>
      <c r="Z89" s="1">
        <v>-5.85</v>
      </c>
      <c r="AA89" s="1" t="s">
        <v>562</v>
      </c>
      <c r="AB89" s="1" t="s">
        <v>584</v>
      </c>
      <c r="AC89" s="1" t="s">
        <v>583</v>
      </c>
      <c r="AD89" s="1" t="s">
        <v>31</v>
      </c>
      <c r="AE89" s="1" t="s">
        <v>31</v>
      </c>
      <c r="AF89" s="1" t="s">
        <v>35</v>
      </c>
      <c r="AG89" s="1" t="s">
        <v>35</v>
      </c>
    </row>
    <row r="90" spans="1:33" ht="14.4" x14ac:dyDescent="0.3">
      <c r="A90" t="str">
        <f t="shared" si="1"/>
        <v>S</v>
      </c>
      <c r="B90" s="1" t="s">
        <v>567</v>
      </c>
      <c r="C90" s="1" t="s">
        <v>568</v>
      </c>
      <c r="D90" s="2">
        <v>45071.999490740738</v>
      </c>
      <c r="E90" s="2">
        <v>45011.999490740738</v>
      </c>
      <c r="F90" s="1" t="s">
        <v>215</v>
      </c>
      <c r="G90" s="1" t="s">
        <v>31</v>
      </c>
      <c r="H90" s="1" t="s">
        <v>57</v>
      </c>
      <c r="I90" s="1" t="s">
        <v>58</v>
      </c>
      <c r="J90" s="1" t="s">
        <v>555</v>
      </c>
      <c r="K90" s="1" t="s">
        <v>31</v>
      </c>
      <c r="L90" s="1" t="s">
        <v>556</v>
      </c>
      <c r="M90" s="1" t="s">
        <v>557</v>
      </c>
      <c r="N90" s="1">
        <v>0</v>
      </c>
      <c r="O90" s="1">
        <v>0</v>
      </c>
      <c r="P90" s="1" t="s">
        <v>44</v>
      </c>
      <c r="Q90" s="1" t="s">
        <v>34</v>
      </c>
      <c r="R90" s="1">
        <v>1</v>
      </c>
      <c r="S90" s="1" t="s">
        <v>111</v>
      </c>
      <c r="T90" s="1">
        <v>0</v>
      </c>
      <c r="U90" s="1">
        <v>0</v>
      </c>
      <c r="V90" s="1">
        <v>-2.97</v>
      </c>
      <c r="W90" s="1">
        <v>-2.97</v>
      </c>
      <c r="X90" s="1">
        <v>0</v>
      </c>
      <c r="Y90" s="1">
        <v>-2.97</v>
      </c>
      <c r="Z90" s="1">
        <v>-2.97</v>
      </c>
      <c r="AA90" s="1" t="s">
        <v>562</v>
      </c>
      <c r="AB90" s="1" t="s">
        <v>584</v>
      </c>
      <c r="AC90" s="1" t="s">
        <v>583</v>
      </c>
      <c r="AD90" s="1" t="s">
        <v>31</v>
      </c>
      <c r="AE90" s="1" t="s">
        <v>31</v>
      </c>
      <c r="AF90" s="1" t="s">
        <v>35</v>
      </c>
      <c r="AG90" s="1" t="s">
        <v>35</v>
      </c>
    </row>
    <row r="91" spans="1:33" ht="14.4" x14ac:dyDescent="0.3">
      <c r="A91" t="str">
        <f t="shared" si="1"/>
        <v>S</v>
      </c>
      <c r="B91" s="1" t="s">
        <v>567</v>
      </c>
      <c r="C91" s="1" t="s">
        <v>568</v>
      </c>
      <c r="D91" s="2">
        <v>45071.999490740738</v>
      </c>
      <c r="E91" s="2">
        <v>45011.999490740738</v>
      </c>
      <c r="F91" s="1" t="s">
        <v>215</v>
      </c>
      <c r="G91" s="1" t="s">
        <v>31</v>
      </c>
      <c r="H91" s="1" t="s">
        <v>57</v>
      </c>
      <c r="I91" s="1" t="s">
        <v>58</v>
      </c>
      <c r="J91" s="1" t="s">
        <v>555</v>
      </c>
      <c r="K91" s="1" t="s">
        <v>31</v>
      </c>
      <c r="L91" s="1" t="s">
        <v>556</v>
      </c>
      <c r="M91" s="1" t="s">
        <v>557</v>
      </c>
      <c r="N91" s="1">
        <v>0</v>
      </c>
      <c r="O91" s="1">
        <v>0</v>
      </c>
      <c r="P91" s="1" t="s">
        <v>44</v>
      </c>
      <c r="Q91" s="1" t="s">
        <v>34</v>
      </c>
      <c r="R91" s="1">
        <v>1</v>
      </c>
      <c r="S91" s="1" t="s">
        <v>115</v>
      </c>
      <c r="T91" s="1">
        <v>0</v>
      </c>
      <c r="U91" s="1">
        <v>0</v>
      </c>
      <c r="V91" s="1">
        <v>-296.45999999999998</v>
      </c>
      <c r="W91" s="1">
        <v>-296.45999999999998</v>
      </c>
      <c r="X91" s="1">
        <v>0</v>
      </c>
      <c r="Y91" s="1">
        <v>-296.45999999999998</v>
      </c>
      <c r="Z91" s="1">
        <v>-296.45999999999998</v>
      </c>
      <c r="AA91" s="1" t="s">
        <v>562</v>
      </c>
      <c r="AB91" s="1" t="s">
        <v>584</v>
      </c>
      <c r="AC91" s="1" t="s">
        <v>583</v>
      </c>
      <c r="AD91" s="1" t="s">
        <v>31</v>
      </c>
      <c r="AE91" s="1" t="s">
        <v>31</v>
      </c>
      <c r="AF91" s="1" t="s">
        <v>35</v>
      </c>
      <c r="AG91" s="1" t="s">
        <v>35</v>
      </c>
    </row>
    <row r="92" spans="1:33" ht="14.4" x14ac:dyDescent="0.3">
      <c r="A92" t="str">
        <f t="shared" si="1"/>
        <v>S</v>
      </c>
      <c r="B92" s="1" t="s">
        <v>567</v>
      </c>
      <c r="C92" s="1" t="s">
        <v>568</v>
      </c>
      <c r="D92" s="2">
        <v>45071.999490740738</v>
      </c>
      <c r="E92" s="2">
        <v>44966.04115740741</v>
      </c>
      <c r="F92" s="1" t="s">
        <v>215</v>
      </c>
      <c r="G92" s="1" t="s">
        <v>31</v>
      </c>
      <c r="H92" s="1" t="s">
        <v>57</v>
      </c>
      <c r="I92" s="1" t="s">
        <v>58</v>
      </c>
      <c r="J92" s="1" t="s">
        <v>555</v>
      </c>
      <c r="K92" s="1" t="s">
        <v>31</v>
      </c>
      <c r="L92" s="1" t="s">
        <v>556</v>
      </c>
      <c r="M92" s="1" t="s">
        <v>557</v>
      </c>
      <c r="N92" s="1">
        <v>0</v>
      </c>
      <c r="O92" s="1">
        <v>0</v>
      </c>
      <c r="P92" s="1" t="s">
        <v>44</v>
      </c>
      <c r="Q92" s="1" t="s">
        <v>34</v>
      </c>
      <c r="R92" s="1">
        <v>1</v>
      </c>
      <c r="S92" s="1" t="s">
        <v>60</v>
      </c>
      <c r="T92" s="1">
        <v>0</v>
      </c>
      <c r="U92" s="1">
        <v>0</v>
      </c>
      <c r="V92" s="1">
        <v>1282.77</v>
      </c>
      <c r="W92" s="1">
        <v>1282.77</v>
      </c>
      <c r="X92" s="1">
        <v>0</v>
      </c>
      <c r="Y92" s="1">
        <v>1282.77</v>
      </c>
      <c r="Z92" s="1">
        <v>1282.77</v>
      </c>
      <c r="AA92" s="1" t="s">
        <v>562</v>
      </c>
      <c r="AB92" s="1" t="s">
        <v>584</v>
      </c>
      <c r="AC92" s="1" t="s">
        <v>583</v>
      </c>
      <c r="AD92" s="1" t="s">
        <v>31</v>
      </c>
      <c r="AE92" s="1" t="s">
        <v>31</v>
      </c>
      <c r="AF92" s="1" t="s">
        <v>35</v>
      </c>
      <c r="AG92" s="1" t="s">
        <v>35</v>
      </c>
    </row>
    <row r="93" spans="1:33" ht="14.4" x14ac:dyDescent="0.3">
      <c r="A93" t="str">
        <f t="shared" si="1"/>
        <v>S</v>
      </c>
      <c r="B93" s="1" t="s">
        <v>567</v>
      </c>
      <c r="C93" s="1" t="s">
        <v>568</v>
      </c>
      <c r="D93" s="2">
        <v>45074.999490740738</v>
      </c>
      <c r="E93" s="2">
        <v>45069.999490740738</v>
      </c>
      <c r="F93" s="1" t="s">
        <v>216</v>
      </c>
      <c r="G93" s="1" t="s">
        <v>31</v>
      </c>
      <c r="H93" s="1" t="s">
        <v>96</v>
      </c>
      <c r="I93" s="1" t="s">
        <v>97</v>
      </c>
      <c r="J93" s="1" t="s">
        <v>555</v>
      </c>
      <c r="K93" s="1" t="s">
        <v>31</v>
      </c>
      <c r="L93" s="1" t="s">
        <v>556</v>
      </c>
      <c r="M93" s="1" t="s">
        <v>557</v>
      </c>
      <c r="N93" s="1">
        <v>0</v>
      </c>
      <c r="O93" s="1">
        <v>0</v>
      </c>
      <c r="P93" s="1" t="s">
        <v>44</v>
      </c>
      <c r="Q93" s="1" t="s">
        <v>34</v>
      </c>
      <c r="R93" s="1">
        <v>1</v>
      </c>
      <c r="S93" s="1" t="s">
        <v>212</v>
      </c>
      <c r="T93" s="1">
        <v>0</v>
      </c>
      <c r="U93" s="1">
        <v>0</v>
      </c>
      <c r="V93" s="1">
        <v>1291.22</v>
      </c>
      <c r="W93" s="1">
        <v>1291.22</v>
      </c>
      <c r="X93" s="1">
        <v>0</v>
      </c>
      <c r="Y93" s="1">
        <v>1291.22</v>
      </c>
      <c r="Z93" s="1">
        <v>1291.22</v>
      </c>
      <c r="AA93" s="1" t="s">
        <v>571</v>
      </c>
      <c r="AB93" s="1" t="s">
        <v>31</v>
      </c>
      <c r="AC93" s="1" t="s">
        <v>31</v>
      </c>
      <c r="AD93" s="1" t="s">
        <v>31</v>
      </c>
      <c r="AE93" s="1" t="s">
        <v>31</v>
      </c>
      <c r="AF93" s="1" t="s">
        <v>35</v>
      </c>
      <c r="AG93" s="1" t="s">
        <v>35</v>
      </c>
    </row>
    <row r="94" spans="1:33" ht="14.4" x14ac:dyDescent="0.3">
      <c r="A94" t="str">
        <f t="shared" si="1"/>
        <v>S</v>
      </c>
      <c r="B94" s="1" t="s">
        <v>573</v>
      </c>
      <c r="C94" s="1" t="s">
        <v>568</v>
      </c>
      <c r="D94" s="2">
        <v>45076.999490740738</v>
      </c>
      <c r="E94" s="2">
        <v>45067.999490740738</v>
      </c>
      <c r="F94" s="1" t="s">
        <v>217</v>
      </c>
      <c r="G94" s="1" t="s">
        <v>31</v>
      </c>
      <c r="H94" s="1" t="s">
        <v>46</v>
      </c>
      <c r="I94" s="1" t="s">
        <v>47</v>
      </c>
      <c r="J94" s="1" t="s">
        <v>555</v>
      </c>
      <c r="K94" s="1" t="s">
        <v>31</v>
      </c>
      <c r="L94" s="1" t="s">
        <v>556</v>
      </c>
      <c r="M94" s="1" t="s">
        <v>557</v>
      </c>
      <c r="N94" s="1">
        <v>0</v>
      </c>
      <c r="O94" s="1">
        <v>0</v>
      </c>
      <c r="P94" s="1" t="s">
        <v>44</v>
      </c>
      <c r="Q94" s="1" t="s">
        <v>34</v>
      </c>
      <c r="R94" s="1">
        <v>1</v>
      </c>
      <c r="S94" s="1" t="s">
        <v>201</v>
      </c>
      <c r="T94" s="1">
        <v>0</v>
      </c>
      <c r="U94" s="1">
        <v>0</v>
      </c>
      <c r="V94" s="1">
        <v>4.83</v>
      </c>
      <c r="W94" s="1">
        <v>-3.29</v>
      </c>
      <c r="X94" s="1">
        <v>0</v>
      </c>
      <c r="Y94" s="1">
        <v>-3.29</v>
      </c>
      <c r="Z94" s="1">
        <v>-3.29</v>
      </c>
      <c r="AA94" s="1" t="s">
        <v>560</v>
      </c>
      <c r="AB94" s="1" t="s">
        <v>31</v>
      </c>
      <c r="AC94" s="1" t="s">
        <v>31</v>
      </c>
      <c r="AD94" s="1" t="s">
        <v>31</v>
      </c>
      <c r="AE94" s="1" t="s">
        <v>31</v>
      </c>
      <c r="AF94" s="1" t="s">
        <v>35</v>
      </c>
      <c r="AG94" s="1" t="s">
        <v>35</v>
      </c>
    </row>
    <row r="95" spans="1:33" ht="14.4" x14ac:dyDescent="0.3">
      <c r="A95" t="str">
        <f t="shared" si="1"/>
        <v>S</v>
      </c>
      <c r="B95" s="1" t="s">
        <v>573</v>
      </c>
      <c r="C95" s="1" t="s">
        <v>568</v>
      </c>
      <c r="D95" s="2">
        <v>45076.999490740738</v>
      </c>
      <c r="E95" s="2">
        <v>45067.999490740738</v>
      </c>
      <c r="F95" s="1" t="s">
        <v>217</v>
      </c>
      <c r="G95" s="1" t="s">
        <v>31</v>
      </c>
      <c r="H95" s="1" t="s">
        <v>46</v>
      </c>
      <c r="I95" s="1" t="s">
        <v>47</v>
      </c>
      <c r="J95" s="1" t="s">
        <v>555</v>
      </c>
      <c r="K95" s="1" t="s">
        <v>31</v>
      </c>
      <c r="L95" s="1" t="s">
        <v>556</v>
      </c>
      <c r="M95" s="1" t="s">
        <v>557</v>
      </c>
      <c r="N95" s="1">
        <v>0</v>
      </c>
      <c r="O95" s="1">
        <v>0</v>
      </c>
      <c r="P95" s="1" t="s">
        <v>44</v>
      </c>
      <c r="Q95" s="1" t="s">
        <v>34</v>
      </c>
      <c r="R95" s="1">
        <v>1</v>
      </c>
      <c r="S95" s="1" t="s">
        <v>203</v>
      </c>
      <c r="T95" s="1">
        <v>0</v>
      </c>
      <c r="U95" s="1">
        <v>0</v>
      </c>
      <c r="V95" s="1">
        <v>57.45</v>
      </c>
      <c r="W95" s="1">
        <v>-57.45</v>
      </c>
      <c r="X95" s="1">
        <v>0</v>
      </c>
      <c r="Y95" s="1">
        <v>-57.45</v>
      </c>
      <c r="Z95" s="1">
        <v>-57.45</v>
      </c>
      <c r="AA95" s="1" t="s">
        <v>560</v>
      </c>
      <c r="AB95" s="1" t="s">
        <v>31</v>
      </c>
      <c r="AC95" s="1" t="s">
        <v>31</v>
      </c>
      <c r="AD95" s="1" t="s">
        <v>31</v>
      </c>
      <c r="AE95" s="1" t="s">
        <v>31</v>
      </c>
      <c r="AF95" s="1" t="s">
        <v>35</v>
      </c>
      <c r="AG95" s="1" t="s">
        <v>35</v>
      </c>
    </row>
    <row r="96" spans="1:33" ht="14.4" x14ac:dyDescent="0.3">
      <c r="A96" t="str">
        <f t="shared" si="1"/>
        <v>S</v>
      </c>
      <c r="B96" s="1" t="s">
        <v>567</v>
      </c>
      <c r="C96" s="1" t="s">
        <v>568</v>
      </c>
      <c r="D96" s="2">
        <v>45076.999490740738</v>
      </c>
      <c r="E96" s="2">
        <v>45069.999490740738</v>
      </c>
      <c r="F96" s="1" t="s">
        <v>217</v>
      </c>
      <c r="G96" s="1" t="s">
        <v>31</v>
      </c>
      <c r="H96" s="1" t="s">
        <v>46</v>
      </c>
      <c r="I96" s="1" t="s">
        <v>47</v>
      </c>
      <c r="J96" s="1" t="s">
        <v>555</v>
      </c>
      <c r="K96" s="1" t="s">
        <v>31</v>
      </c>
      <c r="L96" s="1" t="s">
        <v>556</v>
      </c>
      <c r="M96" s="1" t="s">
        <v>557</v>
      </c>
      <c r="N96" s="1">
        <v>0</v>
      </c>
      <c r="O96" s="1">
        <v>0</v>
      </c>
      <c r="P96" s="1" t="s">
        <v>44</v>
      </c>
      <c r="Q96" s="1" t="s">
        <v>34</v>
      </c>
      <c r="R96" s="1">
        <v>1</v>
      </c>
      <c r="S96" s="1" t="s">
        <v>214</v>
      </c>
      <c r="T96" s="1">
        <v>0</v>
      </c>
      <c r="U96" s="1">
        <v>0</v>
      </c>
      <c r="V96" s="1">
        <v>664</v>
      </c>
      <c r="W96" s="1">
        <v>664</v>
      </c>
      <c r="X96" s="1">
        <v>0</v>
      </c>
      <c r="Y96" s="1">
        <v>664</v>
      </c>
      <c r="Z96" s="1">
        <v>664</v>
      </c>
      <c r="AA96" s="1" t="s">
        <v>560</v>
      </c>
      <c r="AB96" s="1" t="s">
        <v>31</v>
      </c>
      <c r="AC96" s="1" t="s">
        <v>31</v>
      </c>
      <c r="AD96" s="1" t="s">
        <v>31</v>
      </c>
      <c r="AE96" s="1" t="s">
        <v>31</v>
      </c>
      <c r="AF96" s="1" t="s">
        <v>35</v>
      </c>
      <c r="AG96" s="1" t="s">
        <v>35</v>
      </c>
    </row>
    <row r="97" spans="1:33" ht="14.4" hidden="1" x14ac:dyDescent="0.3">
      <c r="A97" t="str">
        <f t="shared" si="1"/>
        <v>G</v>
      </c>
      <c r="B97" s="1" t="s">
        <v>553</v>
      </c>
      <c r="C97" s="1" t="s">
        <v>554</v>
      </c>
      <c r="D97" s="2">
        <v>45081.999490740738</v>
      </c>
      <c r="E97" s="2">
        <v>45081.999490740738</v>
      </c>
      <c r="F97" s="1" t="s">
        <v>220</v>
      </c>
      <c r="G97" s="1" t="s">
        <v>31</v>
      </c>
      <c r="H97" s="1" t="s">
        <v>218</v>
      </c>
      <c r="I97" s="1" t="s">
        <v>219</v>
      </c>
      <c r="J97" s="1" t="s">
        <v>555</v>
      </c>
      <c r="K97" s="1" t="s">
        <v>31</v>
      </c>
      <c r="L97" s="1" t="s">
        <v>556</v>
      </c>
      <c r="M97" s="1" t="s">
        <v>557</v>
      </c>
      <c r="N97" s="1">
        <v>470.03</v>
      </c>
      <c r="O97" s="1">
        <v>568.74</v>
      </c>
      <c r="P97" s="1" t="s">
        <v>44</v>
      </c>
      <c r="Q97" s="1" t="s">
        <v>34</v>
      </c>
      <c r="R97" s="1">
        <v>1</v>
      </c>
      <c r="S97" s="1" t="s">
        <v>221</v>
      </c>
      <c r="T97" s="1">
        <v>470.03</v>
      </c>
      <c r="U97" s="1">
        <v>568.74</v>
      </c>
      <c r="V97" s="1">
        <v>568.74</v>
      </c>
      <c r="W97" s="1">
        <v>0</v>
      </c>
      <c r="X97" s="1">
        <v>0</v>
      </c>
      <c r="Y97" s="1">
        <v>0</v>
      </c>
      <c r="Z97" s="1">
        <v>0</v>
      </c>
      <c r="AA97" s="1" t="s">
        <v>585</v>
      </c>
      <c r="AB97" s="1" t="s">
        <v>31</v>
      </c>
      <c r="AC97" s="1" t="s">
        <v>31</v>
      </c>
      <c r="AD97" s="1" t="s">
        <v>31</v>
      </c>
      <c r="AE97" s="1" t="s">
        <v>31</v>
      </c>
      <c r="AF97" s="1" t="s">
        <v>35</v>
      </c>
      <c r="AG97" s="1" t="s">
        <v>35</v>
      </c>
    </row>
    <row r="98" spans="1:33" ht="14.4" x14ac:dyDescent="0.3">
      <c r="A98" t="str">
        <f t="shared" si="1"/>
        <v>S</v>
      </c>
      <c r="B98" s="1" t="s">
        <v>567</v>
      </c>
      <c r="C98" s="1" t="s">
        <v>568</v>
      </c>
      <c r="D98" s="2">
        <v>45082.999490740738</v>
      </c>
      <c r="E98" s="2">
        <v>45081.999490740738</v>
      </c>
      <c r="F98" s="1" t="s">
        <v>222</v>
      </c>
      <c r="G98" s="1" t="s">
        <v>31</v>
      </c>
      <c r="H98" s="1" t="s">
        <v>218</v>
      </c>
      <c r="I98" s="1" t="s">
        <v>219</v>
      </c>
      <c r="J98" s="1" t="s">
        <v>555</v>
      </c>
      <c r="K98" s="1" t="s">
        <v>31</v>
      </c>
      <c r="L98" s="1" t="s">
        <v>556</v>
      </c>
      <c r="M98" s="1" t="s">
        <v>557</v>
      </c>
      <c r="N98" s="1">
        <v>0</v>
      </c>
      <c r="O98" s="1">
        <v>0</v>
      </c>
      <c r="P98" s="1" t="s">
        <v>44</v>
      </c>
      <c r="Q98" s="1" t="s">
        <v>34</v>
      </c>
      <c r="R98" s="1">
        <v>1</v>
      </c>
      <c r="S98" s="1" t="s">
        <v>221</v>
      </c>
      <c r="T98" s="1">
        <v>0</v>
      </c>
      <c r="U98" s="1">
        <v>0</v>
      </c>
      <c r="V98" s="1">
        <v>568.74</v>
      </c>
      <c r="W98" s="1">
        <v>568.74</v>
      </c>
      <c r="X98" s="1">
        <v>0</v>
      </c>
      <c r="Y98" s="1">
        <v>568.74</v>
      </c>
      <c r="Z98" s="1">
        <v>568.74</v>
      </c>
      <c r="AA98" s="1" t="s">
        <v>585</v>
      </c>
      <c r="AB98" s="1" t="s">
        <v>31</v>
      </c>
      <c r="AC98" s="1" t="s">
        <v>31</v>
      </c>
      <c r="AD98" s="1" t="s">
        <v>31</v>
      </c>
      <c r="AE98" s="1" t="s">
        <v>31</v>
      </c>
      <c r="AF98" s="1" t="s">
        <v>35</v>
      </c>
      <c r="AG98" s="1" t="s">
        <v>35</v>
      </c>
    </row>
    <row r="99" spans="1:33" ht="14.4" x14ac:dyDescent="0.3">
      <c r="A99" t="str">
        <f t="shared" si="1"/>
        <v>S</v>
      </c>
      <c r="B99" s="1" t="s">
        <v>567</v>
      </c>
      <c r="C99" s="1" t="s">
        <v>568</v>
      </c>
      <c r="D99" s="2">
        <v>45083.999490740738</v>
      </c>
      <c r="E99" s="2">
        <v>45035.999490740738</v>
      </c>
      <c r="F99" s="1" t="s">
        <v>223</v>
      </c>
      <c r="G99" s="1" t="s">
        <v>31</v>
      </c>
      <c r="H99" s="1" t="s">
        <v>57</v>
      </c>
      <c r="I99" s="1" t="s">
        <v>58</v>
      </c>
      <c r="J99" s="1" t="s">
        <v>555</v>
      </c>
      <c r="K99" s="1" t="s">
        <v>31</v>
      </c>
      <c r="L99" s="1" t="s">
        <v>556</v>
      </c>
      <c r="M99" s="1" t="s">
        <v>557</v>
      </c>
      <c r="N99" s="1">
        <v>0</v>
      </c>
      <c r="O99" s="1">
        <v>0</v>
      </c>
      <c r="P99" s="1" t="s">
        <v>44</v>
      </c>
      <c r="Q99" s="1" t="s">
        <v>34</v>
      </c>
      <c r="R99" s="1">
        <v>1</v>
      </c>
      <c r="S99" s="1" t="s">
        <v>166</v>
      </c>
      <c r="T99" s="1">
        <v>0</v>
      </c>
      <c r="U99" s="1">
        <v>0</v>
      </c>
      <c r="V99" s="1">
        <v>438.66</v>
      </c>
      <c r="W99" s="1">
        <v>438.66</v>
      </c>
      <c r="X99" s="1">
        <v>0</v>
      </c>
      <c r="Y99" s="1">
        <v>438.66</v>
      </c>
      <c r="Z99" s="1">
        <v>438.66</v>
      </c>
      <c r="AA99" s="1" t="s">
        <v>562</v>
      </c>
      <c r="AB99" s="1" t="s">
        <v>586</v>
      </c>
      <c r="AC99" s="1" t="s">
        <v>583</v>
      </c>
      <c r="AD99" s="1" t="s">
        <v>31</v>
      </c>
      <c r="AE99" s="1" t="s">
        <v>31</v>
      </c>
      <c r="AF99" s="1" t="s">
        <v>35</v>
      </c>
      <c r="AG99" s="1" t="s">
        <v>35</v>
      </c>
    </row>
    <row r="100" spans="1:33" ht="14.4" hidden="1" x14ac:dyDescent="0.3">
      <c r="A100" t="str">
        <f t="shared" si="1"/>
        <v>G</v>
      </c>
      <c r="B100" s="1" t="s">
        <v>553</v>
      </c>
      <c r="C100" s="1" t="s">
        <v>554</v>
      </c>
      <c r="D100" s="2">
        <v>45088.999490740738</v>
      </c>
      <c r="E100" s="2">
        <v>45088.999490740738</v>
      </c>
      <c r="F100" s="1" t="s">
        <v>224</v>
      </c>
      <c r="G100" s="1" t="s">
        <v>31</v>
      </c>
      <c r="H100" s="1" t="s">
        <v>174</v>
      </c>
      <c r="I100" s="1" t="s">
        <v>175</v>
      </c>
      <c r="J100" s="1" t="s">
        <v>555</v>
      </c>
      <c r="K100" s="1" t="s">
        <v>31</v>
      </c>
      <c r="L100" s="1" t="s">
        <v>556</v>
      </c>
      <c r="M100" s="1" t="s">
        <v>557</v>
      </c>
      <c r="N100" s="1">
        <v>296.92</v>
      </c>
      <c r="O100" s="1">
        <v>359.27</v>
      </c>
      <c r="P100" s="1" t="s">
        <v>44</v>
      </c>
      <c r="Q100" s="1" t="s">
        <v>34</v>
      </c>
      <c r="R100" s="1">
        <v>1</v>
      </c>
      <c r="S100" s="1" t="s">
        <v>225</v>
      </c>
      <c r="T100" s="1">
        <v>296.92</v>
      </c>
      <c r="U100" s="1">
        <v>359.27</v>
      </c>
      <c r="V100" s="1">
        <v>359.27</v>
      </c>
      <c r="W100" s="1">
        <v>0</v>
      </c>
      <c r="X100" s="1">
        <v>0</v>
      </c>
      <c r="Y100" s="1">
        <v>0</v>
      </c>
      <c r="Z100" s="1">
        <v>0</v>
      </c>
      <c r="AA100" s="1" t="s">
        <v>581</v>
      </c>
      <c r="AB100" s="1" t="s">
        <v>31</v>
      </c>
      <c r="AC100" s="1" t="s">
        <v>31</v>
      </c>
      <c r="AD100" s="1" t="s">
        <v>31</v>
      </c>
      <c r="AE100" s="1" t="s">
        <v>31</v>
      </c>
      <c r="AF100" s="1" t="s">
        <v>35</v>
      </c>
      <c r="AG100" s="1" t="s">
        <v>35</v>
      </c>
    </row>
    <row r="101" spans="1:33" ht="14.4" x14ac:dyDescent="0.3">
      <c r="A101" t="str">
        <f t="shared" si="1"/>
        <v>S</v>
      </c>
      <c r="B101" s="1" t="s">
        <v>567</v>
      </c>
      <c r="C101" s="1" t="s">
        <v>568</v>
      </c>
      <c r="D101" s="2">
        <v>45089.999490740738</v>
      </c>
      <c r="E101" s="2">
        <v>45088.999490740738</v>
      </c>
      <c r="F101" s="1" t="s">
        <v>226</v>
      </c>
      <c r="G101" s="1" t="s">
        <v>31</v>
      </c>
      <c r="H101" s="1" t="s">
        <v>174</v>
      </c>
      <c r="I101" s="1" t="s">
        <v>175</v>
      </c>
      <c r="J101" s="1" t="s">
        <v>555</v>
      </c>
      <c r="K101" s="1" t="s">
        <v>31</v>
      </c>
      <c r="L101" s="1" t="s">
        <v>556</v>
      </c>
      <c r="M101" s="1" t="s">
        <v>557</v>
      </c>
      <c r="N101" s="1">
        <v>0</v>
      </c>
      <c r="O101" s="1">
        <v>0</v>
      </c>
      <c r="P101" s="1" t="s">
        <v>44</v>
      </c>
      <c r="Q101" s="1" t="s">
        <v>34</v>
      </c>
      <c r="R101" s="1">
        <v>1</v>
      </c>
      <c r="S101" s="1" t="s">
        <v>225</v>
      </c>
      <c r="T101" s="1">
        <v>0</v>
      </c>
      <c r="U101" s="1">
        <v>0</v>
      </c>
      <c r="V101" s="1">
        <v>359.27</v>
      </c>
      <c r="W101" s="1">
        <v>359.27</v>
      </c>
      <c r="X101" s="1">
        <v>0</v>
      </c>
      <c r="Y101" s="1">
        <v>359.27</v>
      </c>
      <c r="Z101" s="1">
        <v>359.27</v>
      </c>
      <c r="AA101" s="1" t="s">
        <v>581</v>
      </c>
      <c r="AB101" s="1" t="s">
        <v>31</v>
      </c>
      <c r="AC101" s="1" t="s">
        <v>31</v>
      </c>
      <c r="AD101" s="1" t="s">
        <v>31</v>
      </c>
      <c r="AE101" s="1" t="s">
        <v>31</v>
      </c>
      <c r="AF101" s="1" t="s">
        <v>35</v>
      </c>
      <c r="AG101" s="1" t="s">
        <v>35</v>
      </c>
    </row>
    <row r="102" spans="1:33" ht="14.4" hidden="1" x14ac:dyDescent="0.3">
      <c r="A102" t="str">
        <f t="shared" si="1"/>
        <v>G</v>
      </c>
      <c r="B102" s="1" t="s">
        <v>553</v>
      </c>
      <c r="C102" s="1" t="s">
        <v>554</v>
      </c>
      <c r="D102" s="2">
        <v>45089.999490740738</v>
      </c>
      <c r="E102" s="2">
        <v>45089.999490740738</v>
      </c>
      <c r="F102" s="1" t="s">
        <v>227</v>
      </c>
      <c r="G102" s="1" t="s">
        <v>31</v>
      </c>
      <c r="H102" s="1" t="s">
        <v>151</v>
      </c>
      <c r="I102" s="1" t="s">
        <v>152</v>
      </c>
      <c r="J102" s="1" t="s">
        <v>555</v>
      </c>
      <c r="K102" s="1" t="s">
        <v>31</v>
      </c>
      <c r="L102" s="1" t="s">
        <v>556</v>
      </c>
      <c r="M102" s="1" t="s">
        <v>557</v>
      </c>
      <c r="N102" s="1">
        <v>371.93</v>
      </c>
      <c r="O102" s="1">
        <v>371.93</v>
      </c>
      <c r="P102" s="1" t="s">
        <v>33</v>
      </c>
      <c r="Q102" s="1" t="s">
        <v>34</v>
      </c>
      <c r="R102" s="1">
        <v>1</v>
      </c>
      <c r="S102" s="1" t="s">
        <v>228</v>
      </c>
      <c r="T102" s="1">
        <v>371.93</v>
      </c>
      <c r="U102" s="1">
        <v>371.93</v>
      </c>
      <c r="V102" s="1">
        <v>371.93</v>
      </c>
      <c r="W102" s="1">
        <v>0</v>
      </c>
      <c r="X102" s="1">
        <v>0</v>
      </c>
      <c r="Y102" s="1">
        <v>0</v>
      </c>
      <c r="Z102" s="1">
        <v>0</v>
      </c>
      <c r="AA102" s="1" t="s">
        <v>579</v>
      </c>
      <c r="AB102" s="1" t="s">
        <v>31</v>
      </c>
      <c r="AC102" s="1" t="s">
        <v>31</v>
      </c>
      <c r="AD102" s="1" t="s">
        <v>31</v>
      </c>
      <c r="AE102" s="1" t="s">
        <v>31</v>
      </c>
      <c r="AF102" s="1" t="s">
        <v>35</v>
      </c>
      <c r="AG102" s="1" t="s">
        <v>35</v>
      </c>
    </row>
    <row r="103" spans="1:33" ht="14.4" x14ac:dyDescent="0.3">
      <c r="A103" t="str">
        <f t="shared" si="1"/>
        <v>S</v>
      </c>
      <c r="B103" s="1" t="s">
        <v>567</v>
      </c>
      <c r="C103" s="1" t="s">
        <v>568</v>
      </c>
      <c r="D103" s="2">
        <v>45090.999490740738</v>
      </c>
      <c r="E103" s="2">
        <v>45035.999490740738</v>
      </c>
      <c r="F103" s="1" t="s">
        <v>229</v>
      </c>
      <c r="G103" s="1" t="s">
        <v>31</v>
      </c>
      <c r="H103" s="1" t="s">
        <v>86</v>
      </c>
      <c r="I103" s="1" t="s">
        <v>87</v>
      </c>
      <c r="J103" s="1" t="s">
        <v>555</v>
      </c>
      <c r="K103" s="1" t="s">
        <v>31</v>
      </c>
      <c r="L103" s="1" t="s">
        <v>556</v>
      </c>
      <c r="M103" s="1" t="s">
        <v>557</v>
      </c>
      <c r="N103" s="1">
        <v>0</v>
      </c>
      <c r="O103" s="1">
        <v>0</v>
      </c>
      <c r="P103" s="1" t="s">
        <v>44</v>
      </c>
      <c r="Q103" s="1" t="s">
        <v>34</v>
      </c>
      <c r="R103" s="1">
        <v>1</v>
      </c>
      <c r="S103" s="1" t="s">
        <v>168</v>
      </c>
      <c r="T103" s="1">
        <v>0</v>
      </c>
      <c r="U103" s="1">
        <v>0</v>
      </c>
      <c r="V103" s="1">
        <v>1045.75</v>
      </c>
      <c r="W103" s="1">
        <v>1045.75</v>
      </c>
      <c r="X103" s="1">
        <v>0</v>
      </c>
      <c r="Y103" s="1">
        <v>1045.75</v>
      </c>
      <c r="Z103" s="1">
        <v>1045.75</v>
      </c>
      <c r="AA103" s="1" t="s">
        <v>569</v>
      </c>
      <c r="AB103" s="1" t="s">
        <v>587</v>
      </c>
      <c r="AC103" s="1" t="s">
        <v>583</v>
      </c>
      <c r="AD103" s="1" t="s">
        <v>31</v>
      </c>
      <c r="AE103" s="1" t="s">
        <v>31</v>
      </c>
      <c r="AF103" s="1" t="s">
        <v>35</v>
      </c>
      <c r="AG103" s="1" t="s">
        <v>35</v>
      </c>
    </row>
    <row r="104" spans="1:33" ht="14.4" x14ac:dyDescent="0.3">
      <c r="A104" t="str">
        <f t="shared" si="1"/>
        <v>S</v>
      </c>
      <c r="B104" s="1" t="s">
        <v>567</v>
      </c>
      <c r="C104" s="1" t="s">
        <v>568</v>
      </c>
      <c r="D104" s="2">
        <v>45090.999490740738</v>
      </c>
      <c r="E104" s="2">
        <v>45008.04115740741</v>
      </c>
      <c r="F104" s="1" t="s">
        <v>229</v>
      </c>
      <c r="G104" s="1" t="s">
        <v>31</v>
      </c>
      <c r="H104" s="1" t="s">
        <v>86</v>
      </c>
      <c r="I104" s="1" t="s">
        <v>87</v>
      </c>
      <c r="J104" s="1" t="s">
        <v>555</v>
      </c>
      <c r="K104" s="1" t="s">
        <v>31</v>
      </c>
      <c r="L104" s="1" t="s">
        <v>556</v>
      </c>
      <c r="M104" s="1" t="s">
        <v>557</v>
      </c>
      <c r="N104" s="1">
        <v>0</v>
      </c>
      <c r="O104" s="1">
        <v>0</v>
      </c>
      <c r="P104" s="1" t="s">
        <v>44</v>
      </c>
      <c r="Q104" s="1" t="s">
        <v>34</v>
      </c>
      <c r="R104" s="1">
        <v>1</v>
      </c>
      <c r="S104" s="1" t="s">
        <v>89</v>
      </c>
      <c r="T104" s="1">
        <v>0</v>
      </c>
      <c r="U104" s="1">
        <v>0</v>
      </c>
      <c r="V104" s="1">
        <v>483.48</v>
      </c>
      <c r="W104" s="1">
        <v>88.83</v>
      </c>
      <c r="X104" s="1">
        <v>0</v>
      </c>
      <c r="Y104" s="1">
        <v>88.83</v>
      </c>
      <c r="Z104" s="1">
        <v>88.83</v>
      </c>
      <c r="AA104" s="1" t="s">
        <v>569</v>
      </c>
      <c r="AB104" s="1" t="s">
        <v>587</v>
      </c>
      <c r="AC104" s="1" t="s">
        <v>583</v>
      </c>
      <c r="AD104" s="1" t="s">
        <v>31</v>
      </c>
      <c r="AE104" s="1" t="s">
        <v>31</v>
      </c>
      <c r="AF104" s="1" t="s">
        <v>35</v>
      </c>
      <c r="AG104" s="1" t="s">
        <v>35</v>
      </c>
    </row>
    <row r="105" spans="1:33" ht="14.4" hidden="1" x14ac:dyDescent="0.3">
      <c r="A105" t="str">
        <f t="shared" si="1"/>
        <v>G</v>
      </c>
      <c r="B105" s="1" t="s">
        <v>553</v>
      </c>
      <c r="C105" s="1" t="s">
        <v>554</v>
      </c>
      <c r="D105" s="2">
        <v>45096.999490740738</v>
      </c>
      <c r="E105" s="2">
        <v>45096.999490740738</v>
      </c>
      <c r="F105" s="1" t="s">
        <v>232</v>
      </c>
      <c r="G105" s="1" t="s">
        <v>31</v>
      </c>
      <c r="H105" s="1" t="s">
        <v>230</v>
      </c>
      <c r="I105" s="1" t="s">
        <v>231</v>
      </c>
      <c r="J105" s="1" t="s">
        <v>555</v>
      </c>
      <c r="K105" s="1" t="s">
        <v>31</v>
      </c>
      <c r="L105" s="1" t="s">
        <v>556</v>
      </c>
      <c r="M105" s="1" t="s">
        <v>557</v>
      </c>
      <c r="N105" s="1">
        <v>180.61</v>
      </c>
      <c r="O105" s="1">
        <v>227.93</v>
      </c>
      <c r="P105" s="1" t="s">
        <v>61</v>
      </c>
      <c r="Q105" s="1" t="s">
        <v>34</v>
      </c>
      <c r="R105" s="1">
        <v>1</v>
      </c>
      <c r="S105" s="1" t="s">
        <v>233</v>
      </c>
      <c r="T105" s="1">
        <v>180.61</v>
      </c>
      <c r="U105" s="1">
        <v>227.93</v>
      </c>
      <c r="V105" s="1">
        <v>227.93</v>
      </c>
      <c r="W105" s="1">
        <v>0</v>
      </c>
      <c r="X105" s="1">
        <v>0</v>
      </c>
      <c r="Y105" s="1">
        <v>0</v>
      </c>
      <c r="Z105" s="1">
        <v>0</v>
      </c>
      <c r="AA105" s="1" t="s">
        <v>588</v>
      </c>
      <c r="AB105" s="1" t="s">
        <v>31</v>
      </c>
      <c r="AC105" s="1" t="s">
        <v>31</v>
      </c>
      <c r="AD105" s="1" t="s">
        <v>31</v>
      </c>
      <c r="AE105" s="1" t="s">
        <v>31</v>
      </c>
      <c r="AF105" s="1" t="s">
        <v>35</v>
      </c>
      <c r="AG105" s="1" t="s">
        <v>35</v>
      </c>
    </row>
    <row r="106" spans="1:33" ht="14.4" hidden="1" x14ac:dyDescent="0.3">
      <c r="A106" t="str">
        <f t="shared" si="1"/>
        <v>G</v>
      </c>
      <c r="B106" s="1" t="s">
        <v>553</v>
      </c>
      <c r="C106" s="1" t="s">
        <v>554</v>
      </c>
      <c r="D106" s="2">
        <v>45097.999490740738</v>
      </c>
      <c r="E106" s="2">
        <v>45097.999490740738</v>
      </c>
      <c r="F106" s="1" t="s">
        <v>236</v>
      </c>
      <c r="G106" s="1" t="s">
        <v>31</v>
      </c>
      <c r="H106" s="1" t="s">
        <v>234</v>
      </c>
      <c r="I106" s="1" t="s">
        <v>235</v>
      </c>
      <c r="J106" s="1" t="s">
        <v>555</v>
      </c>
      <c r="K106" s="1" t="s">
        <v>31</v>
      </c>
      <c r="L106" s="1" t="s">
        <v>556</v>
      </c>
      <c r="M106" s="1" t="s">
        <v>557</v>
      </c>
      <c r="N106" s="1">
        <v>2525.85</v>
      </c>
      <c r="O106" s="1">
        <v>2525.85</v>
      </c>
      <c r="P106" s="1" t="s">
        <v>33</v>
      </c>
      <c r="Q106" s="1" t="s">
        <v>34</v>
      </c>
      <c r="R106" s="1">
        <v>1</v>
      </c>
      <c r="S106" s="1" t="s">
        <v>237</v>
      </c>
      <c r="T106" s="1">
        <v>2525.85</v>
      </c>
      <c r="U106" s="1">
        <v>2525.85</v>
      </c>
      <c r="V106" s="1">
        <v>2525.85</v>
      </c>
      <c r="W106" s="1">
        <v>0</v>
      </c>
      <c r="X106" s="1">
        <v>0</v>
      </c>
      <c r="Y106" s="1">
        <v>0</v>
      </c>
      <c r="Z106" s="1">
        <v>0</v>
      </c>
      <c r="AA106" s="1" t="s">
        <v>589</v>
      </c>
      <c r="AB106" s="1" t="s">
        <v>31</v>
      </c>
      <c r="AC106" s="1" t="s">
        <v>31</v>
      </c>
      <c r="AD106" s="1" t="s">
        <v>31</v>
      </c>
      <c r="AE106" s="1" t="s">
        <v>31</v>
      </c>
      <c r="AF106" s="1" t="s">
        <v>35</v>
      </c>
      <c r="AG106" s="1" t="s">
        <v>35</v>
      </c>
    </row>
    <row r="107" spans="1:33" ht="14.4" hidden="1" x14ac:dyDescent="0.3">
      <c r="A107" t="str">
        <f t="shared" si="1"/>
        <v>G</v>
      </c>
      <c r="B107" s="1" t="s">
        <v>553</v>
      </c>
      <c r="C107" s="1" t="s">
        <v>554</v>
      </c>
      <c r="D107" s="2">
        <v>45099.999490740738</v>
      </c>
      <c r="E107" s="2">
        <v>45099.999490740738</v>
      </c>
      <c r="F107" s="1" t="s">
        <v>238</v>
      </c>
      <c r="G107" s="1" t="s">
        <v>31</v>
      </c>
      <c r="H107" s="1" t="s">
        <v>40</v>
      </c>
      <c r="I107" s="1" t="s">
        <v>41</v>
      </c>
      <c r="J107" s="1" t="s">
        <v>555</v>
      </c>
      <c r="K107" s="1" t="s">
        <v>31</v>
      </c>
      <c r="L107" s="1" t="s">
        <v>556</v>
      </c>
      <c r="M107" s="1" t="s">
        <v>557</v>
      </c>
      <c r="N107" s="1">
        <v>382.75</v>
      </c>
      <c r="O107" s="1">
        <v>463.13</v>
      </c>
      <c r="P107" s="1" t="s">
        <v>56</v>
      </c>
      <c r="Q107" s="1" t="s">
        <v>34</v>
      </c>
      <c r="R107" s="1">
        <v>1</v>
      </c>
      <c r="S107" s="1" t="s">
        <v>239</v>
      </c>
      <c r="T107" s="1">
        <v>382.75</v>
      </c>
      <c r="U107" s="1">
        <v>463.13</v>
      </c>
      <c r="V107" s="1">
        <v>463.13</v>
      </c>
      <c r="W107" s="1">
        <v>0</v>
      </c>
      <c r="X107" s="1">
        <v>0</v>
      </c>
      <c r="Y107" s="1">
        <v>0</v>
      </c>
      <c r="Z107" s="1">
        <v>0</v>
      </c>
      <c r="AA107" s="1" t="s">
        <v>559</v>
      </c>
      <c r="AB107" s="1" t="s">
        <v>31</v>
      </c>
      <c r="AC107" s="1" t="s">
        <v>31</v>
      </c>
      <c r="AD107" s="1" t="s">
        <v>31</v>
      </c>
      <c r="AE107" s="1" t="s">
        <v>31</v>
      </c>
      <c r="AF107" s="1" t="s">
        <v>35</v>
      </c>
      <c r="AG107" s="1" t="s">
        <v>35</v>
      </c>
    </row>
    <row r="108" spans="1:33" ht="14.4" x14ac:dyDescent="0.3">
      <c r="A108" t="str">
        <f t="shared" si="1"/>
        <v>S</v>
      </c>
      <c r="B108" s="1" t="s">
        <v>567</v>
      </c>
      <c r="C108" s="1" t="s">
        <v>568</v>
      </c>
      <c r="D108" s="2">
        <v>45106.999490740738</v>
      </c>
      <c r="E108" s="2">
        <v>45099.999490740738</v>
      </c>
      <c r="F108" s="1" t="s">
        <v>240</v>
      </c>
      <c r="G108" s="1" t="s">
        <v>31</v>
      </c>
      <c r="H108" s="1" t="s">
        <v>40</v>
      </c>
      <c r="I108" s="1" t="s">
        <v>41</v>
      </c>
      <c r="J108" s="1" t="s">
        <v>555</v>
      </c>
      <c r="K108" s="1" t="s">
        <v>31</v>
      </c>
      <c r="L108" s="1" t="s">
        <v>556</v>
      </c>
      <c r="M108" s="1" t="s">
        <v>557</v>
      </c>
      <c r="N108" s="1">
        <v>0</v>
      </c>
      <c r="O108" s="1">
        <v>0</v>
      </c>
      <c r="P108" s="1" t="s">
        <v>44</v>
      </c>
      <c r="Q108" s="1" t="s">
        <v>34</v>
      </c>
      <c r="R108" s="1">
        <v>1</v>
      </c>
      <c r="S108" s="1" t="s">
        <v>239</v>
      </c>
      <c r="T108" s="1">
        <v>0</v>
      </c>
      <c r="U108" s="1">
        <v>0</v>
      </c>
      <c r="V108" s="1">
        <v>463.13</v>
      </c>
      <c r="W108" s="1">
        <v>463.13</v>
      </c>
      <c r="X108" s="1">
        <v>0</v>
      </c>
      <c r="Y108" s="1">
        <v>463.13</v>
      </c>
      <c r="Z108" s="1">
        <v>463.13</v>
      </c>
      <c r="AA108" s="1" t="s">
        <v>559</v>
      </c>
      <c r="AB108" s="1" t="s">
        <v>31</v>
      </c>
      <c r="AC108" s="1" t="s">
        <v>31</v>
      </c>
      <c r="AD108" s="1" t="s">
        <v>31</v>
      </c>
      <c r="AE108" s="1" t="s">
        <v>31</v>
      </c>
      <c r="AF108" s="1" t="s">
        <v>35</v>
      </c>
      <c r="AG108" s="1" t="s">
        <v>35</v>
      </c>
    </row>
    <row r="109" spans="1:33" ht="14.4" hidden="1" x14ac:dyDescent="0.3">
      <c r="A109" t="str">
        <f t="shared" si="1"/>
        <v>G</v>
      </c>
      <c r="B109" s="1" t="s">
        <v>553</v>
      </c>
      <c r="C109" s="1" t="s">
        <v>554</v>
      </c>
      <c r="D109" s="2">
        <v>45110.999490740738</v>
      </c>
      <c r="E109" s="2">
        <v>45110.999490740738</v>
      </c>
      <c r="F109" s="1" t="s">
        <v>241</v>
      </c>
      <c r="G109" s="1" t="s">
        <v>31</v>
      </c>
      <c r="H109" s="1" t="s">
        <v>63</v>
      </c>
      <c r="I109" s="1" t="s">
        <v>64</v>
      </c>
      <c r="J109" s="1" t="s">
        <v>555</v>
      </c>
      <c r="K109" s="1" t="s">
        <v>31</v>
      </c>
      <c r="L109" s="1" t="s">
        <v>556</v>
      </c>
      <c r="M109" s="1" t="s">
        <v>557</v>
      </c>
      <c r="N109" s="1">
        <v>1226.3399999999999</v>
      </c>
      <c r="O109" s="1">
        <v>1226.3399999999999</v>
      </c>
      <c r="P109" s="1" t="s">
        <v>33</v>
      </c>
      <c r="Q109" s="1" t="s">
        <v>34</v>
      </c>
      <c r="R109" s="1">
        <v>1</v>
      </c>
      <c r="S109" s="1" t="s">
        <v>242</v>
      </c>
      <c r="T109" s="1">
        <v>1226.3399999999999</v>
      </c>
      <c r="U109" s="1">
        <v>1226.3399999999999</v>
      </c>
      <c r="V109" s="1">
        <v>1226.3399999999999</v>
      </c>
      <c r="W109" s="1">
        <v>0</v>
      </c>
      <c r="X109" s="1">
        <v>0</v>
      </c>
      <c r="Y109" s="1">
        <v>0</v>
      </c>
      <c r="Z109" s="1">
        <v>0</v>
      </c>
      <c r="AA109" s="1" t="s">
        <v>563</v>
      </c>
      <c r="AB109" s="1" t="s">
        <v>31</v>
      </c>
      <c r="AC109" s="1" t="s">
        <v>31</v>
      </c>
      <c r="AD109" s="1" t="s">
        <v>31</v>
      </c>
      <c r="AE109" s="1" t="s">
        <v>31</v>
      </c>
      <c r="AF109" s="1" t="s">
        <v>35</v>
      </c>
      <c r="AG109" s="1" t="s">
        <v>35</v>
      </c>
    </row>
    <row r="110" spans="1:33" ht="14.4" hidden="1" x14ac:dyDescent="0.3">
      <c r="A110" t="str">
        <f t="shared" si="1"/>
        <v>G</v>
      </c>
      <c r="B110" s="1" t="s">
        <v>553</v>
      </c>
      <c r="C110" s="1" t="s">
        <v>554</v>
      </c>
      <c r="D110" s="2">
        <v>45112.999490740738</v>
      </c>
      <c r="E110" s="2">
        <v>45112.999490740738</v>
      </c>
      <c r="F110" s="1" t="s">
        <v>243</v>
      </c>
      <c r="G110" s="1" t="s">
        <v>31</v>
      </c>
      <c r="H110" s="1" t="s">
        <v>96</v>
      </c>
      <c r="I110" s="1" t="s">
        <v>97</v>
      </c>
      <c r="J110" s="1" t="s">
        <v>555</v>
      </c>
      <c r="K110" s="1" t="s">
        <v>31</v>
      </c>
      <c r="L110" s="1" t="s">
        <v>556</v>
      </c>
      <c r="M110" s="1" t="s">
        <v>557</v>
      </c>
      <c r="N110" s="1">
        <v>382.09</v>
      </c>
      <c r="O110" s="1">
        <v>462.33</v>
      </c>
      <c r="P110" s="1" t="s">
        <v>61</v>
      </c>
      <c r="Q110" s="1" t="s">
        <v>34</v>
      </c>
      <c r="R110" s="1">
        <v>1</v>
      </c>
      <c r="S110" s="1" t="s">
        <v>244</v>
      </c>
      <c r="T110" s="1">
        <v>382.09</v>
      </c>
      <c r="U110" s="1">
        <v>462.33</v>
      </c>
      <c r="V110" s="1">
        <v>462.33</v>
      </c>
      <c r="W110" s="1">
        <v>0</v>
      </c>
      <c r="X110" s="1">
        <v>0</v>
      </c>
      <c r="Y110" s="1">
        <v>0</v>
      </c>
      <c r="Z110" s="1">
        <v>0</v>
      </c>
      <c r="AA110" s="1" t="s">
        <v>571</v>
      </c>
      <c r="AB110" s="1" t="s">
        <v>31</v>
      </c>
      <c r="AC110" s="1" t="s">
        <v>31</v>
      </c>
      <c r="AD110" s="1" t="s">
        <v>31</v>
      </c>
      <c r="AE110" s="1" t="s">
        <v>31</v>
      </c>
      <c r="AF110" s="1" t="s">
        <v>35</v>
      </c>
      <c r="AG110" s="1" t="s">
        <v>35</v>
      </c>
    </row>
    <row r="111" spans="1:33" ht="14.4" hidden="1" x14ac:dyDescent="0.3">
      <c r="A111" t="str">
        <f t="shared" si="1"/>
        <v>G</v>
      </c>
      <c r="B111" s="1" t="s">
        <v>553</v>
      </c>
      <c r="C111" s="1" t="s">
        <v>554</v>
      </c>
      <c r="D111" s="2">
        <v>45112.999490740738</v>
      </c>
      <c r="E111" s="2">
        <v>45112.999490740738</v>
      </c>
      <c r="F111" s="1" t="s">
        <v>245</v>
      </c>
      <c r="G111" s="1" t="s">
        <v>31</v>
      </c>
      <c r="H111" s="1" t="s">
        <v>57</v>
      </c>
      <c r="I111" s="1" t="s">
        <v>58</v>
      </c>
      <c r="J111" s="1" t="s">
        <v>555</v>
      </c>
      <c r="K111" s="1" t="s">
        <v>31</v>
      </c>
      <c r="L111" s="1" t="s">
        <v>556</v>
      </c>
      <c r="M111" s="1" t="s">
        <v>557</v>
      </c>
      <c r="N111" s="1">
        <v>735.51</v>
      </c>
      <c r="O111" s="1">
        <v>889.96</v>
      </c>
      <c r="P111" s="1" t="s">
        <v>61</v>
      </c>
      <c r="Q111" s="1" t="s">
        <v>34</v>
      </c>
      <c r="R111" s="1">
        <v>1</v>
      </c>
      <c r="S111" s="1" t="s">
        <v>246</v>
      </c>
      <c r="T111" s="1">
        <v>735.51</v>
      </c>
      <c r="U111" s="1">
        <v>889.96</v>
      </c>
      <c r="V111" s="1">
        <v>889.96</v>
      </c>
      <c r="W111" s="1">
        <v>0</v>
      </c>
      <c r="X111" s="1">
        <v>0</v>
      </c>
      <c r="Y111" s="1">
        <v>0</v>
      </c>
      <c r="Z111" s="1">
        <v>0</v>
      </c>
      <c r="AA111" s="1" t="s">
        <v>562</v>
      </c>
      <c r="AB111" s="1" t="s">
        <v>31</v>
      </c>
      <c r="AC111" s="1" t="s">
        <v>31</v>
      </c>
      <c r="AD111" s="1" t="s">
        <v>31</v>
      </c>
      <c r="AE111" s="1" t="s">
        <v>31</v>
      </c>
      <c r="AF111" s="1" t="s">
        <v>35</v>
      </c>
      <c r="AG111" s="1" t="s">
        <v>35</v>
      </c>
    </row>
    <row r="112" spans="1:33" ht="14.4" x14ac:dyDescent="0.3">
      <c r="A112" t="str">
        <f t="shared" si="1"/>
        <v>S</v>
      </c>
      <c r="B112" s="1" t="s">
        <v>567</v>
      </c>
      <c r="C112" s="1" t="s">
        <v>568</v>
      </c>
      <c r="D112" s="2">
        <v>45113.999490740738</v>
      </c>
      <c r="E112" s="2">
        <v>45113.999490740738</v>
      </c>
      <c r="F112" s="1" t="s">
        <v>247</v>
      </c>
      <c r="G112" s="1" t="s">
        <v>31</v>
      </c>
      <c r="H112" s="1" t="s">
        <v>174</v>
      </c>
      <c r="I112" s="1" t="s">
        <v>175</v>
      </c>
      <c r="J112" s="1" t="s">
        <v>555</v>
      </c>
      <c r="K112" s="1" t="s">
        <v>31</v>
      </c>
      <c r="L112" s="1" t="s">
        <v>556</v>
      </c>
      <c r="M112" s="1" t="s">
        <v>557</v>
      </c>
      <c r="N112" s="1">
        <v>0</v>
      </c>
      <c r="O112" s="1">
        <v>0</v>
      </c>
      <c r="P112" s="1" t="s">
        <v>44</v>
      </c>
      <c r="Q112" s="1" t="s">
        <v>34</v>
      </c>
      <c r="R112" s="1">
        <v>1</v>
      </c>
      <c r="S112" s="1" t="s">
        <v>255</v>
      </c>
      <c r="T112" s="1">
        <v>0</v>
      </c>
      <c r="U112" s="1">
        <v>0</v>
      </c>
      <c r="V112" s="1">
        <v>308.18</v>
      </c>
      <c r="W112" s="1">
        <v>308.18</v>
      </c>
      <c r="X112" s="1">
        <v>0</v>
      </c>
      <c r="Y112" s="1">
        <v>308.18</v>
      </c>
      <c r="Z112" s="1">
        <v>308.18</v>
      </c>
      <c r="AA112" s="1" t="s">
        <v>581</v>
      </c>
      <c r="AB112" s="1" t="s">
        <v>31</v>
      </c>
      <c r="AC112" s="1" t="s">
        <v>31</v>
      </c>
      <c r="AD112" s="1" t="s">
        <v>31</v>
      </c>
      <c r="AE112" s="1" t="s">
        <v>31</v>
      </c>
      <c r="AF112" s="1" t="s">
        <v>35</v>
      </c>
      <c r="AG112" s="1" t="s">
        <v>35</v>
      </c>
    </row>
    <row r="113" spans="1:33" ht="14.4" hidden="1" x14ac:dyDescent="0.3">
      <c r="A113" t="str">
        <f t="shared" si="1"/>
        <v>G</v>
      </c>
      <c r="B113" s="1" t="s">
        <v>553</v>
      </c>
      <c r="C113" s="1" t="s">
        <v>554</v>
      </c>
      <c r="D113" s="2">
        <v>45113.999490740738</v>
      </c>
      <c r="E113" s="2">
        <v>45113.999490740738</v>
      </c>
      <c r="F113" s="1" t="s">
        <v>250</v>
      </c>
      <c r="G113" s="1" t="s">
        <v>31</v>
      </c>
      <c r="H113" s="1" t="s">
        <v>146</v>
      </c>
      <c r="I113" s="1" t="s">
        <v>147</v>
      </c>
      <c r="J113" s="1" t="s">
        <v>555</v>
      </c>
      <c r="K113" s="1" t="s">
        <v>31</v>
      </c>
      <c r="L113" s="1" t="s">
        <v>556</v>
      </c>
      <c r="M113" s="1" t="s">
        <v>557</v>
      </c>
      <c r="N113" s="1">
        <v>599.49</v>
      </c>
      <c r="O113" s="1">
        <v>725.38</v>
      </c>
      <c r="P113" s="1" t="s">
        <v>44</v>
      </c>
      <c r="Q113" s="1" t="s">
        <v>34</v>
      </c>
      <c r="R113" s="1">
        <v>1</v>
      </c>
      <c r="S113" s="1" t="s">
        <v>251</v>
      </c>
      <c r="T113" s="1">
        <v>599.49</v>
      </c>
      <c r="U113" s="1">
        <v>725.38</v>
      </c>
      <c r="V113" s="1">
        <v>725.38</v>
      </c>
      <c r="W113" s="1">
        <v>0</v>
      </c>
      <c r="X113" s="1">
        <v>0</v>
      </c>
      <c r="Y113" s="1">
        <v>0</v>
      </c>
      <c r="Z113" s="1">
        <v>0</v>
      </c>
      <c r="AA113" s="1" t="s">
        <v>578</v>
      </c>
      <c r="AB113" s="1" t="s">
        <v>31</v>
      </c>
      <c r="AC113" s="1" t="s">
        <v>31</v>
      </c>
      <c r="AD113" s="1" t="s">
        <v>31</v>
      </c>
      <c r="AE113" s="1" t="s">
        <v>31</v>
      </c>
      <c r="AF113" s="1" t="s">
        <v>35</v>
      </c>
      <c r="AG113" s="1" t="s">
        <v>35</v>
      </c>
    </row>
    <row r="114" spans="1:33" ht="14.4" hidden="1" x14ac:dyDescent="0.3">
      <c r="A114" t="str">
        <f t="shared" si="1"/>
        <v>G</v>
      </c>
      <c r="B114" s="1" t="s">
        <v>564</v>
      </c>
      <c r="C114" s="1" t="s">
        <v>554</v>
      </c>
      <c r="D114" s="2">
        <v>45113.999490740738</v>
      </c>
      <c r="E114" s="2">
        <v>45113.999490740738</v>
      </c>
      <c r="F114" s="1" t="s">
        <v>248</v>
      </c>
      <c r="G114" s="1" t="s">
        <v>31</v>
      </c>
      <c r="H114" s="1" t="s">
        <v>230</v>
      </c>
      <c r="I114" s="1" t="s">
        <v>231</v>
      </c>
      <c r="J114" s="1" t="s">
        <v>555</v>
      </c>
      <c r="K114" s="1" t="s">
        <v>31</v>
      </c>
      <c r="L114" s="1" t="s">
        <v>556</v>
      </c>
      <c r="M114" s="1" t="s">
        <v>557</v>
      </c>
      <c r="N114" s="1">
        <v>-180.61</v>
      </c>
      <c r="O114" s="1">
        <v>-227.93</v>
      </c>
      <c r="P114" s="1" t="s">
        <v>44</v>
      </c>
      <c r="Q114" s="1" t="s">
        <v>34</v>
      </c>
      <c r="R114" s="1">
        <v>1</v>
      </c>
      <c r="S114" s="1" t="s">
        <v>249</v>
      </c>
      <c r="T114" s="1">
        <v>-180.61</v>
      </c>
      <c r="U114" s="1">
        <v>-227.93</v>
      </c>
      <c r="V114" s="1">
        <v>227.93</v>
      </c>
      <c r="W114" s="1">
        <v>0</v>
      </c>
      <c r="X114" s="1">
        <v>0</v>
      </c>
      <c r="Y114" s="1">
        <v>0</v>
      </c>
      <c r="Z114" s="1">
        <v>0</v>
      </c>
      <c r="AA114" s="1" t="s">
        <v>588</v>
      </c>
      <c r="AB114" s="1" t="s">
        <v>31</v>
      </c>
      <c r="AC114" s="1" t="s">
        <v>31</v>
      </c>
      <c r="AD114" s="1" t="s">
        <v>31</v>
      </c>
      <c r="AE114" s="1" t="s">
        <v>31</v>
      </c>
      <c r="AF114" s="1" t="s">
        <v>35</v>
      </c>
      <c r="AG114" s="1" t="s">
        <v>35</v>
      </c>
    </row>
    <row r="115" spans="1:33" ht="14.4" hidden="1" x14ac:dyDescent="0.3">
      <c r="A115" t="str">
        <f t="shared" si="1"/>
        <v>G</v>
      </c>
      <c r="B115" s="1" t="s">
        <v>553</v>
      </c>
      <c r="C115" s="1" t="s">
        <v>554</v>
      </c>
      <c r="D115" s="2">
        <v>45113.999490740738</v>
      </c>
      <c r="E115" s="2">
        <v>45113.999490740738</v>
      </c>
      <c r="F115" s="1" t="s">
        <v>252</v>
      </c>
      <c r="G115" s="1" t="s">
        <v>31</v>
      </c>
      <c r="H115" s="1" t="s">
        <v>230</v>
      </c>
      <c r="I115" s="1" t="s">
        <v>231</v>
      </c>
      <c r="J115" s="1" t="s">
        <v>555</v>
      </c>
      <c r="K115" s="1" t="s">
        <v>31</v>
      </c>
      <c r="L115" s="1" t="s">
        <v>556</v>
      </c>
      <c r="M115" s="1" t="s">
        <v>557</v>
      </c>
      <c r="N115" s="1">
        <v>188.38</v>
      </c>
      <c r="O115" s="1">
        <v>227.93</v>
      </c>
      <c r="P115" s="1" t="s">
        <v>61</v>
      </c>
      <c r="Q115" s="1" t="s">
        <v>34</v>
      </c>
      <c r="R115" s="1">
        <v>1</v>
      </c>
      <c r="S115" s="1" t="s">
        <v>253</v>
      </c>
      <c r="T115" s="1">
        <v>188.38</v>
      </c>
      <c r="U115" s="1">
        <v>227.93</v>
      </c>
      <c r="V115" s="1">
        <v>227.93</v>
      </c>
      <c r="W115" s="1">
        <v>0</v>
      </c>
      <c r="X115" s="1">
        <v>0</v>
      </c>
      <c r="Y115" s="1">
        <v>0</v>
      </c>
      <c r="Z115" s="1">
        <v>0</v>
      </c>
      <c r="AA115" s="1" t="s">
        <v>588</v>
      </c>
      <c r="AB115" s="1" t="s">
        <v>31</v>
      </c>
      <c r="AC115" s="1" t="s">
        <v>31</v>
      </c>
      <c r="AD115" s="1" t="s">
        <v>31</v>
      </c>
      <c r="AE115" s="1" t="s">
        <v>31</v>
      </c>
      <c r="AF115" s="1" t="s">
        <v>35</v>
      </c>
      <c r="AG115" s="1" t="s">
        <v>35</v>
      </c>
    </row>
    <row r="116" spans="1:33" ht="14.4" hidden="1" x14ac:dyDescent="0.3">
      <c r="A116" t="str">
        <f t="shared" si="1"/>
        <v>G</v>
      </c>
      <c r="B116" s="1" t="s">
        <v>553</v>
      </c>
      <c r="C116" s="1" t="s">
        <v>554</v>
      </c>
      <c r="D116" s="2">
        <v>45113.999490740738</v>
      </c>
      <c r="E116" s="2">
        <v>45113.999490740738</v>
      </c>
      <c r="F116" s="1" t="s">
        <v>254</v>
      </c>
      <c r="G116" s="1" t="s">
        <v>31</v>
      </c>
      <c r="H116" s="1" t="s">
        <v>174</v>
      </c>
      <c r="I116" s="1" t="s">
        <v>175</v>
      </c>
      <c r="J116" s="1" t="s">
        <v>555</v>
      </c>
      <c r="K116" s="1" t="s">
        <v>31</v>
      </c>
      <c r="L116" s="1" t="s">
        <v>556</v>
      </c>
      <c r="M116" s="1" t="s">
        <v>557</v>
      </c>
      <c r="N116" s="1">
        <v>254.7</v>
      </c>
      <c r="O116" s="1">
        <v>308.18</v>
      </c>
      <c r="P116" s="1" t="s">
        <v>44</v>
      </c>
      <c r="Q116" s="1" t="s">
        <v>34</v>
      </c>
      <c r="R116" s="1">
        <v>1</v>
      </c>
      <c r="S116" s="1" t="s">
        <v>255</v>
      </c>
      <c r="T116" s="1">
        <v>254.7</v>
      </c>
      <c r="U116" s="1">
        <v>308.18</v>
      </c>
      <c r="V116" s="1">
        <v>308.18</v>
      </c>
      <c r="W116" s="1">
        <v>0</v>
      </c>
      <c r="X116" s="1">
        <v>0</v>
      </c>
      <c r="Y116" s="1">
        <v>0</v>
      </c>
      <c r="Z116" s="1">
        <v>0</v>
      </c>
      <c r="AA116" s="1" t="s">
        <v>581</v>
      </c>
      <c r="AB116" s="1" t="s">
        <v>31</v>
      </c>
      <c r="AC116" s="1" t="s">
        <v>31</v>
      </c>
      <c r="AD116" s="1" t="s">
        <v>31</v>
      </c>
      <c r="AE116" s="1" t="s">
        <v>31</v>
      </c>
      <c r="AF116" s="1" t="s">
        <v>35</v>
      </c>
      <c r="AG116" s="1" t="s">
        <v>35</v>
      </c>
    </row>
    <row r="117" spans="1:33" ht="14.4" x14ac:dyDescent="0.3">
      <c r="A117" t="str">
        <f t="shared" si="1"/>
        <v>S</v>
      </c>
      <c r="B117" s="1" t="s">
        <v>567</v>
      </c>
      <c r="C117" s="1" t="s">
        <v>568</v>
      </c>
      <c r="D117" s="2">
        <v>45116.999490740738</v>
      </c>
      <c r="E117" s="2">
        <v>45113.999490740738</v>
      </c>
      <c r="F117" s="1" t="s">
        <v>256</v>
      </c>
      <c r="G117" s="1" t="s">
        <v>31</v>
      </c>
      <c r="H117" s="1" t="s">
        <v>146</v>
      </c>
      <c r="I117" s="1" t="s">
        <v>147</v>
      </c>
      <c r="J117" s="1" t="s">
        <v>555</v>
      </c>
      <c r="K117" s="1" t="s">
        <v>31</v>
      </c>
      <c r="L117" s="1" t="s">
        <v>556</v>
      </c>
      <c r="M117" s="1" t="s">
        <v>557</v>
      </c>
      <c r="N117" s="1">
        <v>0</v>
      </c>
      <c r="O117" s="1">
        <v>0</v>
      </c>
      <c r="P117" s="1" t="s">
        <v>44</v>
      </c>
      <c r="Q117" s="1" t="s">
        <v>34</v>
      </c>
      <c r="R117" s="1">
        <v>1</v>
      </c>
      <c r="S117" s="1" t="s">
        <v>251</v>
      </c>
      <c r="T117" s="1">
        <v>0</v>
      </c>
      <c r="U117" s="1">
        <v>0</v>
      </c>
      <c r="V117" s="1">
        <v>725.38</v>
      </c>
      <c r="W117" s="1">
        <v>725.38</v>
      </c>
      <c r="X117" s="1">
        <v>0</v>
      </c>
      <c r="Y117" s="1">
        <v>725.38</v>
      </c>
      <c r="Z117" s="1">
        <v>725.38</v>
      </c>
      <c r="AA117" s="1" t="s">
        <v>578</v>
      </c>
      <c r="AB117" s="1" t="s">
        <v>31</v>
      </c>
      <c r="AC117" s="1" t="s">
        <v>31</v>
      </c>
      <c r="AD117" s="1" t="s">
        <v>31</v>
      </c>
      <c r="AE117" s="1" t="s">
        <v>31</v>
      </c>
      <c r="AF117" s="1" t="s">
        <v>35</v>
      </c>
      <c r="AG117" s="1" t="s">
        <v>35</v>
      </c>
    </row>
    <row r="118" spans="1:33" ht="14.4" x14ac:dyDescent="0.3">
      <c r="A118" t="str">
        <f t="shared" si="1"/>
        <v>S</v>
      </c>
      <c r="B118" s="1" t="s">
        <v>567</v>
      </c>
      <c r="C118" s="1" t="s">
        <v>572</v>
      </c>
      <c r="D118" s="2">
        <v>45116.999490740738</v>
      </c>
      <c r="E118" s="2">
        <v>45034.999490740738</v>
      </c>
      <c r="F118" s="1" t="s">
        <v>257</v>
      </c>
      <c r="G118" s="1" t="s">
        <v>31</v>
      </c>
      <c r="H118" s="1" t="s">
        <v>52</v>
      </c>
      <c r="I118" s="1" t="s">
        <v>53</v>
      </c>
      <c r="J118" s="1" t="s">
        <v>555</v>
      </c>
      <c r="K118" s="1" t="s">
        <v>31</v>
      </c>
      <c r="L118" s="1" t="s">
        <v>556</v>
      </c>
      <c r="M118" s="1" t="s">
        <v>557</v>
      </c>
      <c r="N118" s="1">
        <v>0</v>
      </c>
      <c r="O118" s="1">
        <v>0</v>
      </c>
      <c r="P118" s="1" t="s">
        <v>33</v>
      </c>
      <c r="Q118" s="1" t="s">
        <v>34</v>
      </c>
      <c r="R118" s="1">
        <v>1</v>
      </c>
      <c r="S118" s="1" t="s">
        <v>162</v>
      </c>
      <c r="T118" s="1">
        <v>0</v>
      </c>
      <c r="U118" s="1">
        <v>0</v>
      </c>
      <c r="V118" s="1">
        <v>277.05</v>
      </c>
      <c r="W118" s="1">
        <v>50</v>
      </c>
      <c r="X118" s="1">
        <v>0</v>
      </c>
      <c r="Y118" s="1">
        <v>50</v>
      </c>
      <c r="Z118" s="1">
        <v>50</v>
      </c>
      <c r="AA118" s="1" t="s">
        <v>561</v>
      </c>
      <c r="AB118" s="1" t="s">
        <v>31</v>
      </c>
      <c r="AC118" s="1" t="s">
        <v>31</v>
      </c>
      <c r="AD118" s="1" t="s">
        <v>31</v>
      </c>
      <c r="AE118" s="1" t="s">
        <v>31</v>
      </c>
      <c r="AF118" s="1" t="s">
        <v>35</v>
      </c>
      <c r="AG118" s="1" t="s">
        <v>35</v>
      </c>
    </row>
    <row r="119" spans="1:33" ht="14.4" x14ac:dyDescent="0.3">
      <c r="A119" t="str">
        <f t="shared" si="1"/>
        <v>S</v>
      </c>
      <c r="B119" s="1" t="s">
        <v>567</v>
      </c>
      <c r="C119" s="1" t="s">
        <v>572</v>
      </c>
      <c r="D119" s="2">
        <v>45116.999490740738</v>
      </c>
      <c r="E119" s="2">
        <v>45035.999490740738</v>
      </c>
      <c r="F119" s="1" t="s">
        <v>258</v>
      </c>
      <c r="G119" s="1" t="s">
        <v>31</v>
      </c>
      <c r="H119" s="1" t="s">
        <v>63</v>
      </c>
      <c r="I119" s="1" t="s">
        <v>64</v>
      </c>
      <c r="J119" s="1" t="s">
        <v>555</v>
      </c>
      <c r="K119" s="1" t="s">
        <v>31</v>
      </c>
      <c r="L119" s="1" t="s">
        <v>556</v>
      </c>
      <c r="M119" s="1" t="s">
        <v>557</v>
      </c>
      <c r="N119" s="1">
        <v>0</v>
      </c>
      <c r="O119" s="1">
        <v>0</v>
      </c>
      <c r="P119" s="1" t="s">
        <v>33</v>
      </c>
      <c r="Q119" s="1" t="s">
        <v>34</v>
      </c>
      <c r="R119" s="1">
        <v>1</v>
      </c>
      <c r="S119" s="1" t="s">
        <v>170</v>
      </c>
      <c r="T119" s="1">
        <v>0</v>
      </c>
      <c r="U119" s="1">
        <v>0</v>
      </c>
      <c r="V119" s="1">
        <v>841.86</v>
      </c>
      <c r="W119" s="1">
        <v>841.86</v>
      </c>
      <c r="X119" s="1">
        <v>0.36</v>
      </c>
      <c r="Y119" s="1">
        <v>841.5</v>
      </c>
      <c r="Z119" s="1">
        <v>841.5</v>
      </c>
      <c r="AA119" s="1" t="s">
        <v>563</v>
      </c>
      <c r="AB119" s="1" t="s">
        <v>31</v>
      </c>
      <c r="AC119" s="1" t="s">
        <v>31</v>
      </c>
      <c r="AD119" s="1" t="s">
        <v>31</v>
      </c>
      <c r="AE119" s="1" t="s">
        <v>31</v>
      </c>
      <c r="AF119" s="1" t="s">
        <v>35</v>
      </c>
      <c r="AG119" s="1" t="s">
        <v>35</v>
      </c>
    </row>
    <row r="120" spans="1:33" ht="14.4" hidden="1" x14ac:dyDescent="0.3">
      <c r="A120" t="str">
        <f t="shared" si="1"/>
        <v>G</v>
      </c>
      <c r="B120" s="1" t="s">
        <v>564</v>
      </c>
      <c r="C120" s="1" t="s">
        <v>554</v>
      </c>
      <c r="D120" s="2">
        <v>45116.999490740738</v>
      </c>
      <c r="E120" s="2">
        <v>45116.999490740738</v>
      </c>
      <c r="F120" s="1" t="s">
        <v>259</v>
      </c>
      <c r="G120" s="1" t="s">
        <v>31</v>
      </c>
      <c r="H120" s="1" t="s">
        <v>63</v>
      </c>
      <c r="I120" s="1" t="s">
        <v>64</v>
      </c>
      <c r="J120" s="1" t="s">
        <v>555</v>
      </c>
      <c r="K120" s="1" t="s">
        <v>31</v>
      </c>
      <c r="L120" s="1" t="s">
        <v>556</v>
      </c>
      <c r="M120" s="1" t="s">
        <v>557</v>
      </c>
      <c r="N120" s="1">
        <v>-22.91</v>
      </c>
      <c r="O120" s="1">
        <v>-22.91</v>
      </c>
      <c r="P120" s="1" t="s">
        <v>33</v>
      </c>
      <c r="Q120" s="1" t="s">
        <v>34</v>
      </c>
      <c r="R120" s="1">
        <v>1</v>
      </c>
      <c r="S120" s="1" t="s">
        <v>260</v>
      </c>
      <c r="T120" s="1">
        <v>-22.91</v>
      </c>
      <c r="U120" s="1">
        <v>-22.91</v>
      </c>
      <c r="V120" s="1">
        <v>22.91</v>
      </c>
      <c r="W120" s="1">
        <v>0</v>
      </c>
      <c r="X120" s="1">
        <v>0</v>
      </c>
      <c r="Y120" s="1">
        <v>0</v>
      </c>
      <c r="Z120" s="1">
        <v>0</v>
      </c>
      <c r="AA120" s="1" t="s">
        <v>563</v>
      </c>
      <c r="AB120" s="1" t="s">
        <v>31</v>
      </c>
      <c r="AC120" s="1" t="s">
        <v>31</v>
      </c>
      <c r="AD120" s="1" t="s">
        <v>31</v>
      </c>
      <c r="AE120" s="1" t="s">
        <v>31</v>
      </c>
      <c r="AF120" s="1" t="s">
        <v>35</v>
      </c>
      <c r="AG120" s="1" t="s">
        <v>35</v>
      </c>
    </row>
    <row r="121" spans="1:33" ht="14.4" hidden="1" x14ac:dyDescent="0.3">
      <c r="A121" t="str">
        <f t="shared" si="1"/>
        <v>G</v>
      </c>
      <c r="B121" s="1" t="s">
        <v>553</v>
      </c>
      <c r="C121" s="1" t="s">
        <v>554</v>
      </c>
      <c r="D121" s="2">
        <v>45123.999490740738</v>
      </c>
      <c r="E121" s="2">
        <v>45123.999490740738</v>
      </c>
      <c r="F121" s="1" t="s">
        <v>261</v>
      </c>
      <c r="G121" s="1" t="s">
        <v>31</v>
      </c>
      <c r="H121" s="1" t="s">
        <v>151</v>
      </c>
      <c r="I121" s="1" t="s">
        <v>152</v>
      </c>
      <c r="J121" s="1" t="s">
        <v>555</v>
      </c>
      <c r="K121" s="1" t="s">
        <v>31</v>
      </c>
      <c r="L121" s="1" t="s">
        <v>556</v>
      </c>
      <c r="M121" s="1" t="s">
        <v>557</v>
      </c>
      <c r="N121" s="1">
        <v>435.06</v>
      </c>
      <c r="O121" s="1">
        <v>435.06</v>
      </c>
      <c r="P121" s="1" t="s">
        <v>33</v>
      </c>
      <c r="Q121" s="1" t="s">
        <v>34</v>
      </c>
      <c r="R121" s="1">
        <v>1</v>
      </c>
      <c r="S121" s="1" t="s">
        <v>262</v>
      </c>
      <c r="T121" s="1">
        <v>435.06</v>
      </c>
      <c r="U121" s="1">
        <v>435.06</v>
      </c>
      <c r="V121" s="1">
        <v>435.06</v>
      </c>
      <c r="W121" s="1">
        <v>0</v>
      </c>
      <c r="X121" s="1">
        <v>0</v>
      </c>
      <c r="Y121" s="1">
        <v>0</v>
      </c>
      <c r="Z121" s="1">
        <v>0</v>
      </c>
      <c r="AA121" s="1" t="s">
        <v>579</v>
      </c>
      <c r="AB121" s="1" t="s">
        <v>31</v>
      </c>
      <c r="AC121" s="1" t="s">
        <v>31</v>
      </c>
      <c r="AD121" s="1" t="s">
        <v>31</v>
      </c>
      <c r="AE121" s="1" t="s">
        <v>31</v>
      </c>
      <c r="AF121" s="1" t="s">
        <v>35</v>
      </c>
      <c r="AG121" s="1" t="s">
        <v>35</v>
      </c>
    </row>
    <row r="122" spans="1:33" ht="14.4" x14ac:dyDescent="0.3">
      <c r="A122" t="str">
        <f t="shared" si="1"/>
        <v>S</v>
      </c>
      <c r="B122" s="1" t="s">
        <v>573</v>
      </c>
      <c r="C122" s="1" t="s">
        <v>590</v>
      </c>
      <c r="D122" s="2">
        <v>45125.999490740738</v>
      </c>
      <c r="E122" s="2">
        <v>45113.999490740738</v>
      </c>
      <c r="F122" s="1" t="s">
        <v>591</v>
      </c>
      <c r="G122" s="1" t="s">
        <v>31</v>
      </c>
      <c r="H122" s="1" t="s">
        <v>230</v>
      </c>
      <c r="I122" s="1" t="s">
        <v>231</v>
      </c>
      <c r="J122" s="1" t="s">
        <v>555</v>
      </c>
      <c r="K122" s="1" t="s">
        <v>31</v>
      </c>
      <c r="L122" s="1" t="s">
        <v>556</v>
      </c>
      <c r="M122" s="1" t="s">
        <v>557</v>
      </c>
      <c r="N122" s="1">
        <v>0</v>
      </c>
      <c r="O122" s="1">
        <v>0</v>
      </c>
      <c r="P122" s="1" t="s">
        <v>288</v>
      </c>
      <c r="Q122" s="1" t="s">
        <v>34</v>
      </c>
      <c r="R122" s="1">
        <v>0</v>
      </c>
      <c r="S122" s="1" t="s">
        <v>249</v>
      </c>
      <c r="T122" s="1">
        <v>0</v>
      </c>
      <c r="U122" s="1">
        <v>0</v>
      </c>
      <c r="V122" s="1">
        <v>227.93</v>
      </c>
      <c r="W122" s="1">
        <v>-227.93</v>
      </c>
      <c r="X122" s="1">
        <v>0</v>
      </c>
      <c r="Y122" s="1">
        <v>-227.93</v>
      </c>
      <c r="Z122" s="1">
        <v>-227.93</v>
      </c>
      <c r="AA122" s="1" t="s">
        <v>588</v>
      </c>
      <c r="AB122" s="1" t="s">
        <v>31</v>
      </c>
      <c r="AC122" s="1" t="s">
        <v>31</v>
      </c>
      <c r="AD122" s="1" t="s">
        <v>31</v>
      </c>
      <c r="AE122" s="1" t="s">
        <v>31</v>
      </c>
      <c r="AF122" s="1" t="s">
        <v>35</v>
      </c>
      <c r="AG122" s="1" t="s">
        <v>35</v>
      </c>
    </row>
    <row r="123" spans="1:33" ht="14.4" x14ac:dyDescent="0.3">
      <c r="A123" t="str">
        <f t="shared" si="1"/>
        <v>S</v>
      </c>
      <c r="B123" s="1" t="s">
        <v>567</v>
      </c>
      <c r="C123" s="1" t="s">
        <v>590</v>
      </c>
      <c r="D123" s="2">
        <v>45125.999490740738</v>
      </c>
      <c r="E123" s="2">
        <v>45096.999490740738</v>
      </c>
      <c r="F123" s="1" t="s">
        <v>591</v>
      </c>
      <c r="G123" s="1" t="s">
        <v>31</v>
      </c>
      <c r="H123" s="1" t="s">
        <v>230</v>
      </c>
      <c r="I123" s="1" t="s">
        <v>231</v>
      </c>
      <c r="J123" s="1" t="s">
        <v>555</v>
      </c>
      <c r="K123" s="1" t="s">
        <v>31</v>
      </c>
      <c r="L123" s="1" t="s">
        <v>556</v>
      </c>
      <c r="M123" s="1" t="s">
        <v>557</v>
      </c>
      <c r="N123" s="1">
        <v>0</v>
      </c>
      <c r="O123" s="1">
        <v>0</v>
      </c>
      <c r="P123" s="1" t="s">
        <v>288</v>
      </c>
      <c r="Q123" s="1" t="s">
        <v>34</v>
      </c>
      <c r="R123" s="1">
        <v>0</v>
      </c>
      <c r="S123" s="1" t="s">
        <v>233</v>
      </c>
      <c r="T123" s="1">
        <v>0</v>
      </c>
      <c r="U123" s="1">
        <v>0</v>
      </c>
      <c r="V123" s="1">
        <v>227.93</v>
      </c>
      <c r="W123" s="1">
        <v>227.93</v>
      </c>
      <c r="X123" s="1">
        <v>0</v>
      </c>
      <c r="Y123" s="1">
        <v>227.93</v>
      </c>
      <c r="Z123" s="1">
        <v>227.93</v>
      </c>
      <c r="AA123" s="1" t="s">
        <v>588</v>
      </c>
      <c r="AB123" s="1" t="s">
        <v>31</v>
      </c>
      <c r="AC123" s="1" t="s">
        <v>31</v>
      </c>
      <c r="AD123" s="1" t="s">
        <v>31</v>
      </c>
      <c r="AE123" s="1" t="s">
        <v>31</v>
      </c>
      <c r="AF123" s="1" t="s">
        <v>35</v>
      </c>
      <c r="AG123" s="1" t="s">
        <v>35</v>
      </c>
    </row>
    <row r="124" spans="1:33" ht="14.4" hidden="1" x14ac:dyDescent="0.3">
      <c r="A124" t="str">
        <f t="shared" si="1"/>
        <v>G</v>
      </c>
      <c r="B124" s="1" t="s">
        <v>564</v>
      </c>
      <c r="C124" s="1" t="s">
        <v>592</v>
      </c>
      <c r="D124" s="2">
        <v>45127.999490740738</v>
      </c>
      <c r="E124" s="2">
        <v>45127.999490740738</v>
      </c>
      <c r="F124" s="1" t="s">
        <v>263</v>
      </c>
      <c r="G124" s="1" t="s">
        <v>31</v>
      </c>
      <c r="H124" s="1" t="s">
        <v>139</v>
      </c>
      <c r="I124" s="1" t="s">
        <v>140</v>
      </c>
      <c r="J124" s="1" t="s">
        <v>555</v>
      </c>
      <c r="K124" s="1" t="s">
        <v>31</v>
      </c>
      <c r="L124" s="1" t="s">
        <v>556</v>
      </c>
      <c r="M124" s="1" t="s">
        <v>557</v>
      </c>
      <c r="N124" s="1">
        <v>-34.96</v>
      </c>
      <c r="O124" s="1">
        <v>-44.12</v>
      </c>
      <c r="P124" s="1" t="s">
        <v>44</v>
      </c>
      <c r="Q124" s="1" t="s">
        <v>34</v>
      </c>
      <c r="R124" s="1">
        <v>1</v>
      </c>
      <c r="S124" s="1" t="s">
        <v>264</v>
      </c>
      <c r="T124" s="1">
        <v>-34.96</v>
      </c>
      <c r="U124" s="1">
        <v>-44.12</v>
      </c>
      <c r="V124" s="1">
        <v>44.12</v>
      </c>
      <c r="W124" s="1">
        <v>0</v>
      </c>
      <c r="X124" s="1">
        <v>0</v>
      </c>
      <c r="Y124" s="1">
        <v>0</v>
      </c>
      <c r="Z124" s="1">
        <v>0</v>
      </c>
      <c r="AA124" s="1" t="s">
        <v>577</v>
      </c>
      <c r="AB124" s="1" t="s">
        <v>31</v>
      </c>
      <c r="AC124" s="1" t="s">
        <v>31</v>
      </c>
      <c r="AD124" s="1" t="s">
        <v>31</v>
      </c>
      <c r="AE124" s="1" t="s">
        <v>31</v>
      </c>
      <c r="AF124" s="1" t="s">
        <v>35</v>
      </c>
      <c r="AG124" s="1" t="s">
        <v>35</v>
      </c>
    </row>
    <row r="125" spans="1:33" ht="14.4" hidden="1" x14ac:dyDescent="0.3">
      <c r="A125" t="str">
        <f t="shared" si="1"/>
        <v>G</v>
      </c>
      <c r="B125" s="1" t="s">
        <v>553</v>
      </c>
      <c r="C125" s="1" t="s">
        <v>592</v>
      </c>
      <c r="D125" s="2">
        <v>45130.999490740738</v>
      </c>
      <c r="E125" s="2">
        <v>45130.999490740738</v>
      </c>
      <c r="F125" s="1" t="s">
        <v>275</v>
      </c>
      <c r="G125" s="1" t="s">
        <v>31</v>
      </c>
      <c r="H125" s="1" t="s">
        <v>265</v>
      </c>
      <c r="I125" s="1" t="s">
        <v>266</v>
      </c>
      <c r="J125" s="1" t="s">
        <v>555</v>
      </c>
      <c r="K125" s="1" t="s">
        <v>31</v>
      </c>
      <c r="L125" s="1" t="s">
        <v>556</v>
      </c>
      <c r="M125" s="1" t="s">
        <v>557</v>
      </c>
      <c r="N125" s="1">
        <v>0.27</v>
      </c>
      <c r="O125" s="1">
        <v>0.27</v>
      </c>
      <c r="P125" s="1" t="s">
        <v>33</v>
      </c>
      <c r="Q125" s="1" t="s">
        <v>34</v>
      </c>
      <c r="R125" s="1">
        <v>1</v>
      </c>
      <c r="S125" s="1" t="s">
        <v>276</v>
      </c>
      <c r="T125" s="1">
        <v>0.27</v>
      </c>
      <c r="U125" s="1">
        <v>0.27</v>
      </c>
      <c r="V125" s="1">
        <v>0.27</v>
      </c>
      <c r="W125" s="1">
        <v>0</v>
      </c>
      <c r="X125" s="1">
        <v>0</v>
      </c>
      <c r="Y125" s="1">
        <v>0</v>
      </c>
      <c r="Z125" s="1">
        <v>0</v>
      </c>
      <c r="AA125" s="1" t="s">
        <v>593</v>
      </c>
      <c r="AB125" s="1" t="s">
        <v>31</v>
      </c>
      <c r="AC125" s="1" t="s">
        <v>31</v>
      </c>
      <c r="AD125" s="1" t="s">
        <v>31</v>
      </c>
      <c r="AE125" s="1" t="s">
        <v>31</v>
      </c>
      <c r="AF125" s="1" t="s">
        <v>35</v>
      </c>
      <c r="AG125" s="1" t="s">
        <v>35</v>
      </c>
    </row>
    <row r="126" spans="1:33" ht="14.4" hidden="1" x14ac:dyDescent="0.3">
      <c r="A126" t="str">
        <f t="shared" si="1"/>
        <v>G</v>
      </c>
      <c r="B126" s="1" t="s">
        <v>553</v>
      </c>
      <c r="C126" s="1" t="s">
        <v>592</v>
      </c>
      <c r="D126" s="2">
        <v>45130.999490740738</v>
      </c>
      <c r="E126" s="2">
        <v>45130.999490740738</v>
      </c>
      <c r="F126" s="1" t="s">
        <v>271</v>
      </c>
      <c r="G126" s="1" t="s">
        <v>31</v>
      </c>
      <c r="H126" s="1" t="s">
        <v>265</v>
      </c>
      <c r="I126" s="1" t="s">
        <v>266</v>
      </c>
      <c r="J126" s="1" t="s">
        <v>555</v>
      </c>
      <c r="K126" s="1" t="s">
        <v>31</v>
      </c>
      <c r="L126" s="1" t="s">
        <v>556</v>
      </c>
      <c r="M126" s="1" t="s">
        <v>557</v>
      </c>
      <c r="N126" s="1">
        <v>0.36</v>
      </c>
      <c r="O126" s="1">
        <v>0.36</v>
      </c>
      <c r="P126" s="1" t="s">
        <v>33</v>
      </c>
      <c r="Q126" s="1" t="s">
        <v>34</v>
      </c>
      <c r="R126" s="1">
        <v>1</v>
      </c>
      <c r="S126" s="1" t="s">
        <v>272</v>
      </c>
      <c r="T126" s="1">
        <v>0.36</v>
      </c>
      <c r="U126" s="1">
        <v>0.36</v>
      </c>
      <c r="V126" s="1">
        <v>0.36</v>
      </c>
      <c r="W126" s="1">
        <v>0</v>
      </c>
      <c r="X126" s="1">
        <v>0</v>
      </c>
      <c r="Y126" s="1">
        <v>0</v>
      </c>
      <c r="Z126" s="1">
        <v>0</v>
      </c>
      <c r="AA126" s="1" t="s">
        <v>593</v>
      </c>
      <c r="AB126" s="1" t="s">
        <v>31</v>
      </c>
      <c r="AC126" s="1" t="s">
        <v>31</v>
      </c>
      <c r="AD126" s="1" t="s">
        <v>31</v>
      </c>
      <c r="AE126" s="1" t="s">
        <v>31</v>
      </c>
      <c r="AF126" s="1" t="s">
        <v>35</v>
      </c>
      <c r="AG126" s="1" t="s">
        <v>35</v>
      </c>
    </row>
    <row r="127" spans="1:33" ht="14.4" hidden="1" x14ac:dyDescent="0.3">
      <c r="A127" t="str">
        <f t="shared" si="1"/>
        <v>G</v>
      </c>
      <c r="B127" s="1" t="s">
        <v>553</v>
      </c>
      <c r="C127" s="1" t="s">
        <v>554</v>
      </c>
      <c r="D127" s="2">
        <v>45130.999490740738</v>
      </c>
      <c r="E127" s="2">
        <v>45130.999490740738</v>
      </c>
      <c r="F127" s="1" t="s">
        <v>267</v>
      </c>
      <c r="G127" s="1" t="s">
        <v>31</v>
      </c>
      <c r="H127" s="1" t="s">
        <v>265</v>
      </c>
      <c r="I127" s="1" t="s">
        <v>266</v>
      </c>
      <c r="J127" s="1" t="s">
        <v>555</v>
      </c>
      <c r="K127" s="1" t="s">
        <v>31</v>
      </c>
      <c r="L127" s="1" t="s">
        <v>556</v>
      </c>
      <c r="M127" s="1" t="s">
        <v>557</v>
      </c>
      <c r="N127" s="1">
        <v>1319.86</v>
      </c>
      <c r="O127" s="1">
        <v>1319.86</v>
      </c>
      <c r="P127" s="1" t="s">
        <v>33</v>
      </c>
      <c r="Q127" s="1" t="s">
        <v>34</v>
      </c>
      <c r="R127" s="1">
        <v>1</v>
      </c>
      <c r="S127" s="1" t="s">
        <v>268</v>
      </c>
      <c r="T127" s="1">
        <v>1319.86</v>
      </c>
      <c r="U127" s="1">
        <v>1319.86</v>
      </c>
      <c r="V127" s="1">
        <v>1319.86</v>
      </c>
      <c r="W127" s="1">
        <v>0</v>
      </c>
      <c r="X127" s="1">
        <v>0</v>
      </c>
      <c r="Y127" s="1">
        <v>0</v>
      </c>
      <c r="Z127" s="1">
        <v>0</v>
      </c>
      <c r="AA127" s="1" t="s">
        <v>593</v>
      </c>
      <c r="AB127" s="1" t="s">
        <v>31</v>
      </c>
      <c r="AC127" s="1" t="s">
        <v>31</v>
      </c>
      <c r="AD127" s="1" t="s">
        <v>31</v>
      </c>
      <c r="AE127" s="1" t="s">
        <v>31</v>
      </c>
      <c r="AF127" s="1" t="s">
        <v>35</v>
      </c>
      <c r="AG127" s="1" t="s">
        <v>35</v>
      </c>
    </row>
    <row r="128" spans="1:33" ht="14.4" hidden="1" x14ac:dyDescent="0.3">
      <c r="A128" t="str">
        <f t="shared" si="1"/>
        <v>G</v>
      </c>
      <c r="B128" s="1" t="s">
        <v>553</v>
      </c>
      <c r="C128" s="1" t="s">
        <v>554</v>
      </c>
      <c r="D128" s="2">
        <v>45130.999490740738</v>
      </c>
      <c r="E128" s="2">
        <v>45130.999490740738</v>
      </c>
      <c r="F128" s="1" t="s">
        <v>269</v>
      </c>
      <c r="G128" s="1" t="s">
        <v>31</v>
      </c>
      <c r="H128" s="1" t="s">
        <v>265</v>
      </c>
      <c r="I128" s="1" t="s">
        <v>266</v>
      </c>
      <c r="J128" s="1" t="s">
        <v>555</v>
      </c>
      <c r="K128" s="1" t="s">
        <v>31</v>
      </c>
      <c r="L128" s="1" t="s">
        <v>556</v>
      </c>
      <c r="M128" s="1" t="s">
        <v>557</v>
      </c>
      <c r="N128" s="1">
        <v>1625.4</v>
      </c>
      <c r="O128" s="1">
        <v>1625.4</v>
      </c>
      <c r="P128" s="1" t="s">
        <v>33</v>
      </c>
      <c r="Q128" s="1" t="s">
        <v>34</v>
      </c>
      <c r="R128" s="1">
        <v>1</v>
      </c>
      <c r="S128" s="1" t="s">
        <v>270</v>
      </c>
      <c r="T128" s="1">
        <v>1625.4</v>
      </c>
      <c r="U128" s="1">
        <v>1625.4</v>
      </c>
      <c r="V128" s="1">
        <v>1625.4</v>
      </c>
      <c r="W128" s="1">
        <v>0</v>
      </c>
      <c r="X128" s="1">
        <v>0</v>
      </c>
      <c r="Y128" s="1">
        <v>0</v>
      </c>
      <c r="Z128" s="1">
        <v>0</v>
      </c>
      <c r="AA128" s="1" t="s">
        <v>593</v>
      </c>
      <c r="AB128" s="1" t="s">
        <v>31</v>
      </c>
      <c r="AC128" s="1" t="s">
        <v>31</v>
      </c>
      <c r="AD128" s="1" t="s">
        <v>31</v>
      </c>
      <c r="AE128" s="1" t="s">
        <v>31</v>
      </c>
      <c r="AF128" s="1" t="s">
        <v>35</v>
      </c>
      <c r="AG128" s="1" t="s">
        <v>35</v>
      </c>
    </row>
    <row r="129" spans="1:33" ht="14.4" hidden="1" x14ac:dyDescent="0.3">
      <c r="A129" t="str">
        <f t="shared" si="1"/>
        <v>G</v>
      </c>
      <c r="B129" s="1" t="s">
        <v>553</v>
      </c>
      <c r="C129" s="1" t="s">
        <v>554</v>
      </c>
      <c r="D129" s="2">
        <v>45130.999490740738</v>
      </c>
      <c r="E129" s="2">
        <v>45130.999490740738</v>
      </c>
      <c r="F129" s="1" t="s">
        <v>277</v>
      </c>
      <c r="G129" s="1" t="s">
        <v>31</v>
      </c>
      <c r="H129" s="1" t="s">
        <v>265</v>
      </c>
      <c r="I129" s="1" t="s">
        <v>266</v>
      </c>
      <c r="J129" s="1" t="s">
        <v>555</v>
      </c>
      <c r="K129" s="1" t="s">
        <v>31</v>
      </c>
      <c r="L129" s="1" t="s">
        <v>556</v>
      </c>
      <c r="M129" s="1" t="s">
        <v>557</v>
      </c>
      <c r="N129" s="1">
        <v>1156.05</v>
      </c>
      <c r="O129" s="1">
        <v>1156.05</v>
      </c>
      <c r="P129" s="1" t="s">
        <v>33</v>
      </c>
      <c r="Q129" s="1" t="s">
        <v>34</v>
      </c>
      <c r="R129" s="1">
        <v>1</v>
      </c>
      <c r="S129" s="1" t="s">
        <v>278</v>
      </c>
      <c r="T129" s="1">
        <v>1156.05</v>
      </c>
      <c r="U129" s="1">
        <v>1156.05</v>
      </c>
      <c r="V129" s="1">
        <v>1156.05</v>
      </c>
      <c r="W129" s="1">
        <v>0</v>
      </c>
      <c r="X129" s="1">
        <v>0</v>
      </c>
      <c r="Y129" s="1">
        <v>0</v>
      </c>
      <c r="Z129" s="1">
        <v>0</v>
      </c>
      <c r="AA129" s="1" t="s">
        <v>593</v>
      </c>
      <c r="AB129" s="1" t="s">
        <v>31</v>
      </c>
      <c r="AC129" s="1" t="s">
        <v>31</v>
      </c>
      <c r="AD129" s="1" t="s">
        <v>31</v>
      </c>
      <c r="AE129" s="1" t="s">
        <v>31</v>
      </c>
      <c r="AF129" s="1" t="s">
        <v>35</v>
      </c>
      <c r="AG129" s="1" t="s">
        <v>35</v>
      </c>
    </row>
    <row r="130" spans="1:33" ht="14.4" hidden="1" x14ac:dyDescent="0.3">
      <c r="A130" t="str">
        <f t="shared" si="1"/>
        <v>G</v>
      </c>
      <c r="B130" s="1" t="s">
        <v>553</v>
      </c>
      <c r="C130" s="1" t="s">
        <v>592</v>
      </c>
      <c r="D130" s="2">
        <v>45130.999490740738</v>
      </c>
      <c r="E130" s="2">
        <v>45130.999490740738</v>
      </c>
      <c r="F130" s="1" t="s">
        <v>273</v>
      </c>
      <c r="G130" s="1" t="s">
        <v>31</v>
      </c>
      <c r="H130" s="1" t="s">
        <v>265</v>
      </c>
      <c r="I130" s="1" t="s">
        <v>266</v>
      </c>
      <c r="J130" s="1" t="s">
        <v>555</v>
      </c>
      <c r="K130" s="1" t="s">
        <v>31</v>
      </c>
      <c r="L130" s="1" t="s">
        <v>556</v>
      </c>
      <c r="M130" s="1" t="s">
        <v>557</v>
      </c>
      <c r="N130" s="1">
        <v>0.39</v>
      </c>
      <c r="O130" s="1">
        <v>0.39</v>
      </c>
      <c r="P130" s="1" t="s">
        <v>33</v>
      </c>
      <c r="Q130" s="1" t="s">
        <v>34</v>
      </c>
      <c r="R130" s="1">
        <v>1</v>
      </c>
      <c r="S130" s="1" t="s">
        <v>274</v>
      </c>
      <c r="T130" s="1">
        <v>0.39</v>
      </c>
      <c r="U130" s="1">
        <v>0.39</v>
      </c>
      <c r="V130" s="1">
        <v>0.39</v>
      </c>
      <c r="W130" s="1">
        <v>0</v>
      </c>
      <c r="X130" s="1">
        <v>0</v>
      </c>
      <c r="Y130" s="1">
        <v>0</v>
      </c>
      <c r="Z130" s="1">
        <v>0</v>
      </c>
      <c r="AA130" s="1" t="s">
        <v>593</v>
      </c>
      <c r="AB130" s="1" t="s">
        <v>31</v>
      </c>
      <c r="AC130" s="1" t="s">
        <v>31</v>
      </c>
      <c r="AD130" s="1" t="s">
        <v>31</v>
      </c>
      <c r="AE130" s="1" t="s">
        <v>31</v>
      </c>
      <c r="AF130" s="1" t="s">
        <v>35</v>
      </c>
      <c r="AG130" s="1" t="s">
        <v>35</v>
      </c>
    </row>
    <row r="131" spans="1:33" ht="14.4" hidden="1" x14ac:dyDescent="0.3">
      <c r="A131" t="str">
        <f t="shared" ref="A131:A174" si="2">LEFT(F131,1)</f>
        <v>G</v>
      </c>
      <c r="B131" s="1" t="s">
        <v>553</v>
      </c>
      <c r="C131" s="1" t="s">
        <v>554</v>
      </c>
      <c r="D131" s="2">
        <v>45130.999490740738</v>
      </c>
      <c r="E131" s="2">
        <v>45130.999490740738</v>
      </c>
      <c r="F131" s="1" t="s">
        <v>279</v>
      </c>
      <c r="G131" s="1" t="s">
        <v>31</v>
      </c>
      <c r="H131" s="1" t="s">
        <v>139</v>
      </c>
      <c r="I131" s="1" t="s">
        <v>140</v>
      </c>
      <c r="J131" s="1" t="s">
        <v>555</v>
      </c>
      <c r="K131" s="1" t="s">
        <v>31</v>
      </c>
      <c r="L131" s="1" t="s">
        <v>556</v>
      </c>
      <c r="M131" s="1" t="s">
        <v>557</v>
      </c>
      <c r="N131" s="1">
        <v>354.22</v>
      </c>
      <c r="O131" s="1">
        <v>447.03</v>
      </c>
      <c r="P131" s="1" t="s">
        <v>56</v>
      </c>
      <c r="Q131" s="1" t="s">
        <v>34</v>
      </c>
      <c r="R131" s="1">
        <v>1</v>
      </c>
      <c r="S131" s="1" t="s">
        <v>280</v>
      </c>
      <c r="T131" s="1">
        <v>354.22</v>
      </c>
      <c r="U131" s="1">
        <v>447.03</v>
      </c>
      <c r="V131" s="1">
        <v>447.03</v>
      </c>
      <c r="W131" s="1">
        <v>0</v>
      </c>
      <c r="X131" s="1">
        <v>0</v>
      </c>
      <c r="Y131" s="1">
        <v>0</v>
      </c>
      <c r="Z131" s="1">
        <v>0</v>
      </c>
      <c r="AA131" s="1" t="s">
        <v>577</v>
      </c>
      <c r="AB131" s="1" t="s">
        <v>31</v>
      </c>
      <c r="AC131" s="1" t="s">
        <v>31</v>
      </c>
      <c r="AD131" s="1" t="s">
        <v>31</v>
      </c>
      <c r="AE131" s="1" t="s">
        <v>31</v>
      </c>
      <c r="AF131" s="1" t="s">
        <v>35</v>
      </c>
      <c r="AG131" s="1" t="s">
        <v>35</v>
      </c>
    </row>
    <row r="132" spans="1:33" ht="14.4" hidden="1" x14ac:dyDescent="0.3">
      <c r="A132" t="str">
        <f t="shared" si="2"/>
        <v>G</v>
      </c>
      <c r="B132" s="1" t="s">
        <v>553</v>
      </c>
      <c r="C132" s="1" t="s">
        <v>554</v>
      </c>
      <c r="D132" s="2">
        <v>45132.999490740738</v>
      </c>
      <c r="E132" s="2">
        <v>45132.999490740738</v>
      </c>
      <c r="F132" s="1" t="s">
        <v>281</v>
      </c>
      <c r="G132" s="1" t="s">
        <v>31</v>
      </c>
      <c r="H132" s="1" t="s">
        <v>230</v>
      </c>
      <c r="I132" s="1" t="s">
        <v>231</v>
      </c>
      <c r="J132" s="1" t="s">
        <v>555</v>
      </c>
      <c r="K132" s="1" t="s">
        <v>31</v>
      </c>
      <c r="L132" s="1" t="s">
        <v>556</v>
      </c>
      <c r="M132" s="1" t="s">
        <v>557</v>
      </c>
      <c r="N132" s="1">
        <v>287.19</v>
      </c>
      <c r="O132" s="1">
        <v>287.19</v>
      </c>
      <c r="P132" s="1" t="s">
        <v>33</v>
      </c>
      <c r="Q132" s="1" t="s">
        <v>34</v>
      </c>
      <c r="R132" s="1">
        <v>1</v>
      </c>
      <c r="S132" s="1" t="s">
        <v>282</v>
      </c>
      <c r="T132" s="1">
        <v>287.19</v>
      </c>
      <c r="U132" s="1">
        <v>287.19</v>
      </c>
      <c r="V132" s="1">
        <v>287.19</v>
      </c>
      <c r="W132" s="1">
        <v>0</v>
      </c>
      <c r="X132" s="1">
        <v>0</v>
      </c>
      <c r="Y132" s="1">
        <v>0</v>
      </c>
      <c r="Z132" s="1">
        <v>0</v>
      </c>
      <c r="AA132" s="1" t="s">
        <v>588</v>
      </c>
      <c r="AB132" s="1" t="s">
        <v>31</v>
      </c>
      <c r="AC132" s="1" t="s">
        <v>31</v>
      </c>
      <c r="AD132" s="1" t="s">
        <v>31</v>
      </c>
      <c r="AE132" s="1" t="s">
        <v>31</v>
      </c>
      <c r="AF132" s="1" t="s">
        <v>35</v>
      </c>
      <c r="AG132" s="1" t="s">
        <v>35</v>
      </c>
    </row>
    <row r="133" spans="1:33" ht="14.4" x14ac:dyDescent="0.3">
      <c r="A133" t="str">
        <f t="shared" si="2"/>
        <v>S</v>
      </c>
      <c r="B133" s="1" t="s">
        <v>567</v>
      </c>
      <c r="C133" s="1" t="s">
        <v>572</v>
      </c>
      <c r="D133" s="2">
        <v>45133.999490740738</v>
      </c>
      <c r="E133" s="2">
        <v>45113.999490740738</v>
      </c>
      <c r="F133" s="1" t="s">
        <v>283</v>
      </c>
      <c r="G133" s="1" t="s">
        <v>31</v>
      </c>
      <c r="H133" s="1" t="s">
        <v>230</v>
      </c>
      <c r="I133" s="1" t="s">
        <v>231</v>
      </c>
      <c r="J133" s="1" t="s">
        <v>555</v>
      </c>
      <c r="K133" s="1" t="s">
        <v>31</v>
      </c>
      <c r="L133" s="1" t="s">
        <v>556</v>
      </c>
      <c r="M133" s="1" t="s">
        <v>557</v>
      </c>
      <c r="N133" s="1">
        <v>0</v>
      </c>
      <c r="O133" s="1">
        <v>0</v>
      </c>
      <c r="P133" s="1" t="s">
        <v>33</v>
      </c>
      <c r="Q133" s="1" t="s">
        <v>34</v>
      </c>
      <c r="R133" s="1">
        <v>1</v>
      </c>
      <c r="S133" s="1" t="s">
        <v>253</v>
      </c>
      <c r="T133" s="1">
        <v>0</v>
      </c>
      <c r="U133" s="1">
        <v>0</v>
      </c>
      <c r="V133" s="1">
        <v>227.93</v>
      </c>
      <c r="W133" s="1">
        <v>227.93</v>
      </c>
      <c r="X133" s="1">
        <v>-7.0000000000000007E-2</v>
      </c>
      <c r="Y133" s="1">
        <v>228</v>
      </c>
      <c r="Z133" s="1">
        <v>228</v>
      </c>
      <c r="AA133" s="1" t="s">
        <v>588</v>
      </c>
      <c r="AB133" s="1" t="s">
        <v>31</v>
      </c>
      <c r="AC133" s="1" t="s">
        <v>31</v>
      </c>
      <c r="AD133" s="1" t="s">
        <v>31</v>
      </c>
      <c r="AE133" s="1" t="s">
        <v>31</v>
      </c>
      <c r="AF133" s="1" t="s">
        <v>35</v>
      </c>
      <c r="AG133" s="1" t="s">
        <v>35</v>
      </c>
    </row>
    <row r="134" spans="1:33" ht="14.4" hidden="1" x14ac:dyDescent="0.3">
      <c r="A134" t="str">
        <f t="shared" si="2"/>
        <v>G</v>
      </c>
      <c r="B134" s="1" t="s">
        <v>564</v>
      </c>
      <c r="C134" s="1" t="s">
        <v>554</v>
      </c>
      <c r="D134" s="2">
        <v>45133.999490740738</v>
      </c>
      <c r="E134" s="2">
        <v>45133.999490740738</v>
      </c>
      <c r="F134" s="1" t="s">
        <v>284</v>
      </c>
      <c r="G134" s="1" t="s">
        <v>31</v>
      </c>
      <c r="H134" s="1" t="s">
        <v>46</v>
      </c>
      <c r="I134" s="1" t="s">
        <v>47</v>
      </c>
      <c r="J134" s="1" t="s">
        <v>555</v>
      </c>
      <c r="K134" s="1" t="s">
        <v>31</v>
      </c>
      <c r="L134" s="1" t="s">
        <v>556</v>
      </c>
      <c r="M134" s="1" t="s">
        <v>557</v>
      </c>
      <c r="N134" s="1">
        <v>-70.87</v>
      </c>
      <c r="O134" s="1">
        <v>-85.75</v>
      </c>
      <c r="P134" s="1" t="s">
        <v>44</v>
      </c>
      <c r="Q134" s="1" t="s">
        <v>34</v>
      </c>
      <c r="R134" s="1">
        <v>1</v>
      </c>
      <c r="S134" s="1" t="s">
        <v>285</v>
      </c>
      <c r="T134" s="1">
        <v>-70.87</v>
      </c>
      <c r="U134" s="1">
        <v>-85.75</v>
      </c>
      <c r="V134" s="1">
        <v>85.75</v>
      </c>
      <c r="W134" s="1">
        <v>0</v>
      </c>
      <c r="X134" s="1">
        <v>0</v>
      </c>
      <c r="Y134" s="1">
        <v>0</v>
      </c>
      <c r="Z134" s="1">
        <v>0</v>
      </c>
      <c r="AA134" s="1" t="s">
        <v>560</v>
      </c>
      <c r="AB134" s="1" t="s">
        <v>31</v>
      </c>
      <c r="AC134" s="1" t="s">
        <v>31</v>
      </c>
      <c r="AD134" s="1" t="s">
        <v>31</v>
      </c>
      <c r="AE134" s="1" t="s">
        <v>31</v>
      </c>
      <c r="AF134" s="1" t="s">
        <v>35</v>
      </c>
      <c r="AG134" s="1" t="s">
        <v>35</v>
      </c>
    </row>
    <row r="135" spans="1:33" ht="14.4" x14ac:dyDescent="0.3">
      <c r="A135" t="str">
        <f t="shared" si="2"/>
        <v>S</v>
      </c>
      <c r="B135" s="1" t="s">
        <v>573</v>
      </c>
      <c r="C135" s="1" t="s">
        <v>590</v>
      </c>
      <c r="D135" s="2">
        <v>45134.999490740738</v>
      </c>
      <c r="E135" s="2">
        <v>45127.999490740738</v>
      </c>
      <c r="F135" s="1" t="s">
        <v>286</v>
      </c>
      <c r="G135" s="1" t="s">
        <v>31</v>
      </c>
      <c r="H135" s="1" t="s">
        <v>139</v>
      </c>
      <c r="I135" s="1" t="s">
        <v>140</v>
      </c>
      <c r="J135" s="1" t="s">
        <v>555</v>
      </c>
      <c r="K135" s="1" t="s">
        <v>31</v>
      </c>
      <c r="L135" s="1" t="s">
        <v>556</v>
      </c>
      <c r="M135" s="1" t="s">
        <v>557</v>
      </c>
      <c r="N135" s="1">
        <v>0</v>
      </c>
      <c r="O135" s="1">
        <v>0</v>
      </c>
      <c r="P135" s="1" t="s">
        <v>44</v>
      </c>
      <c r="Q135" s="1" t="s">
        <v>34</v>
      </c>
      <c r="R135" s="1">
        <v>1</v>
      </c>
      <c r="S135" s="1" t="s">
        <v>264</v>
      </c>
      <c r="T135" s="1">
        <v>0</v>
      </c>
      <c r="U135" s="1">
        <v>0</v>
      </c>
      <c r="V135" s="1">
        <v>44.12</v>
      </c>
      <c r="W135" s="1">
        <v>-44.12</v>
      </c>
      <c r="X135" s="1">
        <v>0</v>
      </c>
      <c r="Y135" s="1">
        <v>-44.12</v>
      </c>
      <c r="Z135" s="1">
        <v>-44.12</v>
      </c>
      <c r="AA135" s="1" t="s">
        <v>577</v>
      </c>
      <c r="AB135" s="1" t="s">
        <v>31</v>
      </c>
      <c r="AC135" s="1" t="s">
        <v>31</v>
      </c>
      <c r="AD135" s="1" t="s">
        <v>31</v>
      </c>
      <c r="AE135" s="1" t="s">
        <v>31</v>
      </c>
      <c r="AF135" s="1" t="s">
        <v>35</v>
      </c>
      <c r="AG135" s="1" t="s">
        <v>35</v>
      </c>
    </row>
    <row r="136" spans="1:33" ht="14.4" x14ac:dyDescent="0.3">
      <c r="A136" t="str">
        <f t="shared" si="2"/>
        <v>S</v>
      </c>
      <c r="B136" s="1" t="s">
        <v>567</v>
      </c>
      <c r="C136" s="1" t="s">
        <v>590</v>
      </c>
      <c r="D136" s="2">
        <v>45134.999490740738</v>
      </c>
      <c r="E136" s="2">
        <v>45130.999490740738</v>
      </c>
      <c r="F136" s="1" t="s">
        <v>286</v>
      </c>
      <c r="G136" s="1" t="s">
        <v>31</v>
      </c>
      <c r="H136" s="1" t="s">
        <v>139</v>
      </c>
      <c r="I136" s="1" t="s">
        <v>140</v>
      </c>
      <c r="J136" s="1" t="s">
        <v>555</v>
      </c>
      <c r="K136" s="1" t="s">
        <v>31</v>
      </c>
      <c r="L136" s="1" t="s">
        <v>556</v>
      </c>
      <c r="M136" s="1" t="s">
        <v>557</v>
      </c>
      <c r="N136" s="1">
        <v>0</v>
      </c>
      <c r="O136" s="1">
        <v>0</v>
      </c>
      <c r="P136" s="1" t="s">
        <v>44</v>
      </c>
      <c r="Q136" s="1" t="s">
        <v>34</v>
      </c>
      <c r="R136" s="1">
        <v>1</v>
      </c>
      <c r="S136" s="1" t="s">
        <v>280</v>
      </c>
      <c r="T136" s="1">
        <v>0</v>
      </c>
      <c r="U136" s="1">
        <v>0</v>
      </c>
      <c r="V136" s="1">
        <v>447.03</v>
      </c>
      <c r="W136" s="1">
        <v>447.03</v>
      </c>
      <c r="X136" s="1">
        <v>0</v>
      </c>
      <c r="Y136" s="1">
        <v>447.03</v>
      </c>
      <c r="Z136" s="1">
        <v>447.03</v>
      </c>
      <c r="AA136" s="1" t="s">
        <v>577</v>
      </c>
      <c r="AB136" s="1" t="s">
        <v>31</v>
      </c>
      <c r="AC136" s="1" t="s">
        <v>31</v>
      </c>
      <c r="AD136" s="1" t="s">
        <v>31</v>
      </c>
      <c r="AE136" s="1" t="s">
        <v>31</v>
      </c>
      <c r="AF136" s="1" t="s">
        <v>35</v>
      </c>
      <c r="AG136" s="1" t="s">
        <v>35</v>
      </c>
    </row>
    <row r="137" spans="1:33" ht="14.4" x14ac:dyDescent="0.3">
      <c r="A137" t="str">
        <f t="shared" si="2"/>
        <v>S</v>
      </c>
      <c r="B137" s="1" t="s">
        <v>567</v>
      </c>
      <c r="C137" s="1" t="s">
        <v>594</v>
      </c>
      <c r="D137" s="2">
        <v>45134.999490740738</v>
      </c>
      <c r="E137" s="2">
        <v>45130.999490740738</v>
      </c>
      <c r="F137" s="1" t="s">
        <v>287</v>
      </c>
      <c r="G137" s="1" t="s">
        <v>31</v>
      </c>
      <c r="H137" s="1" t="s">
        <v>265</v>
      </c>
      <c r="I137" s="1" t="s">
        <v>266</v>
      </c>
      <c r="J137" s="1" t="s">
        <v>555</v>
      </c>
      <c r="K137" s="1" t="s">
        <v>31</v>
      </c>
      <c r="L137" s="1" t="s">
        <v>556</v>
      </c>
      <c r="M137" s="1" t="s">
        <v>557</v>
      </c>
      <c r="N137" s="1">
        <v>0</v>
      </c>
      <c r="O137" s="1">
        <v>0</v>
      </c>
      <c r="P137" s="1" t="s">
        <v>288</v>
      </c>
      <c r="Q137" s="1" t="s">
        <v>34</v>
      </c>
      <c r="R137" s="1">
        <v>0</v>
      </c>
      <c r="S137" s="1" t="s">
        <v>276</v>
      </c>
      <c r="T137" s="1">
        <v>0</v>
      </c>
      <c r="U137" s="1">
        <v>0</v>
      </c>
      <c r="V137" s="1">
        <v>0.27</v>
      </c>
      <c r="W137" s="1">
        <v>0.27</v>
      </c>
      <c r="X137" s="1">
        <v>0</v>
      </c>
      <c r="Y137" s="1">
        <v>0.27</v>
      </c>
      <c r="Z137" s="1">
        <v>0.27</v>
      </c>
      <c r="AA137" s="1" t="s">
        <v>593</v>
      </c>
      <c r="AB137" s="1" t="s">
        <v>31</v>
      </c>
      <c r="AC137" s="1" t="s">
        <v>31</v>
      </c>
      <c r="AD137" s="1" t="s">
        <v>31</v>
      </c>
      <c r="AE137" s="1" t="s">
        <v>31</v>
      </c>
      <c r="AF137" s="1" t="s">
        <v>35</v>
      </c>
      <c r="AG137" s="1" t="s">
        <v>35</v>
      </c>
    </row>
    <row r="138" spans="1:33" ht="14.4" x14ac:dyDescent="0.3">
      <c r="A138" t="str">
        <f t="shared" si="2"/>
        <v>S</v>
      </c>
      <c r="B138" s="1" t="s">
        <v>567</v>
      </c>
      <c r="C138" s="1" t="s">
        <v>594</v>
      </c>
      <c r="D138" s="2">
        <v>45134.999490740738</v>
      </c>
      <c r="E138" s="2">
        <v>45130.999490740738</v>
      </c>
      <c r="F138" s="1" t="s">
        <v>287</v>
      </c>
      <c r="G138" s="1" t="s">
        <v>31</v>
      </c>
      <c r="H138" s="1" t="s">
        <v>265</v>
      </c>
      <c r="I138" s="1" t="s">
        <v>266</v>
      </c>
      <c r="J138" s="1" t="s">
        <v>555</v>
      </c>
      <c r="K138" s="1" t="s">
        <v>31</v>
      </c>
      <c r="L138" s="1" t="s">
        <v>556</v>
      </c>
      <c r="M138" s="1" t="s">
        <v>557</v>
      </c>
      <c r="N138" s="1">
        <v>0</v>
      </c>
      <c r="O138" s="1">
        <v>0</v>
      </c>
      <c r="P138" s="1" t="s">
        <v>288</v>
      </c>
      <c r="Q138" s="1" t="s">
        <v>34</v>
      </c>
      <c r="R138" s="1">
        <v>0</v>
      </c>
      <c r="S138" s="1" t="s">
        <v>272</v>
      </c>
      <c r="T138" s="1">
        <v>0</v>
      </c>
      <c r="U138" s="1">
        <v>0</v>
      </c>
      <c r="V138" s="1">
        <v>0.36</v>
      </c>
      <c r="W138" s="1">
        <v>0.36</v>
      </c>
      <c r="X138" s="1">
        <v>0</v>
      </c>
      <c r="Y138" s="1">
        <v>0.36</v>
      </c>
      <c r="Z138" s="1">
        <v>0.36</v>
      </c>
      <c r="AA138" s="1" t="s">
        <v>593</v>
      </c>
      <c r="AB138" s="1" t="s">
        <v>31</v>
      </c>
      <c r="AC138" s="1" t="s">
        <v>31</v>
      </c>
      <c r="AD138" s="1" t="s">
        <v>31</v>
      </c>
      <c r="AE138" s="1" t="s">
        <v>31</v>
      </c>
      <c r="AF138" s="1" t="s">
        <v>35</v>
      </c>
      <c r="AG138" s="1" t="s">
        <v>35</v>
      </c>
    </row>
    <row r="139" spans="1:33" ht="14.4" x14ac:dyDescent="0.3">
      <c r="A139" t="str">
        <f t="shared" si="2"/>
        <v>S</v>
      </c>
      <c r="B139" s="1" t="s">
        <v>567</v>
      </c>
      <c r="C139" s="1" t="s">
        <v>594</v>
      </c>
      <c r="D139" s="2">
        <v>45134.999490740738</v>
      </c>
      <c r="E139" s="2">
        <v>45130.999490740738</v>
      </c>
      <c r="F139" s="1" t="s">
        <v>287</v>
      </c>
      <c r="G139" s="1" t="s">
        <v>31</v>
      </c>
      <c r="H139" s="1" t="s">
        <v>265</v>
      </c>
      <c r="I139" s="1" t="s">
        <v>266</v>
      </c>
      <c r="J139" s="1" t="s">
        <v>555</v>
      </c>
      <c r="K139" s="1" t="s">
        <v>31</v>
      </c>
      <c r="L139" s="1" t="s">
        <v>556</v>
      </c>
      <c r="M139" s="1" t="s">
        <v>557</v>
      </c>
      <c r="N139" s="1">
        <v>0</v>
      </c>
      <c r="O139" s="1">
        <v>0</v>
      </c>
      <c r="P139" s="1" t="s">
        <v>288</v>
      </c>
      <c r="Q139" s="1" t="s">
        <v>34</v>
      </c>
      <c r="R139" s="1">
        <v>0</v>
      </c>
      <c r="S139" s="1" t="s">
        <v>274</v>
      </c>
      <c r="T139" s="1">
        <v>0</v>
      </c>
      <c r="U139" s="1">
        <v>0</v>
      </c>
      <c r="V139" s="1">
        <v>0.39</v>
      </c>
      <c r="W139" s="1">
        <v>0.39</v>
      </c>
      <c r="X139" s="1">
        <v>0</v>
      </c>
      <c r="Y139" s="1">
        <v>0.39</v>
      </c>
      <c r="Z139" s="1">
        <v>0.39</v>
      </c>
      <c r="AA139" s="1" t="s">
        <v>593</v>
      </c>
      <c r="AB139" s="1" t="s">
        <v>31</v>
      </c>
      <c r="AC139" s="1" t="s">
        <v>31</v>
      </c>
      <c r="AD139" s="1" t="s">
        <v>31</v>
      </c>
      <c r="AE139" s="1" t="s">
        <v>31</v>
      </c>
      <c r="AF139" s="1" t="s">
        <v>35</v>
      </c>
      <c r="AG139" s="1" t="s">
        <v>35</v>
      </c>
    </row>
    <row r="140" spans="1:33" ht="14.4" hidden="1" x14ac:dyDescent="0.3">
      <c r="A140" t="str">
        <f t="shared" si="2"/>
        <v>G</v>
      </c>
      <c r="B140" s="1" t="s">
        <v>553</v>
      </c>
      <c r="C140" s="1" t="s">
        <v>554</v>
      </c>
      <c r="D140" s="2">
        <v>45134.999490740738</v>
      </c>
      <c r="E140" s="2">
        <v>45134.999490740738</v>
      </c>
      <c r="F140" s="1" t="s">
        <v>289</v>
      </c>
      <c r="G140" s="1" t="s">
        <v>31</v>
      </c>
      <c r="H140" s="1" t="s">
        <v>46</v>
      </c>
      <c r="I140" s="1" t="s">
        <v>47</v>
      </c>
      <c r="J140" s="1" t="s">
        <v>555</v>
      </c>
      <c r="K140" s="1" t="s">
        <v>31</v>
      </c>
      <c r="L140" s="1" t="s">
        <v>556</v>
      </c>
      <c r="M140" s="1" t="s">
        <v>557</v>
      </c>
      <c r="N140" s="1">
        <v>202.23</v>
      </c>
      <c r="O140" s="1">
        <v>244.7</v>
      </c>
      <c r="P140" s="1" t="s">
        <v>56</v>
      </c>
      <c r="Q140" s="1" t="s">
        <v>34</v>
      </c>
      <c r="R140" s="1">
        <v>1</v>
      </c>
      <c r="S140" s="1" t="s">
        <v>290</v>
      </c>
      <c r="T140" s="1">
        <v>202.23</v>
      </c>
      <c r="U140" s="1">
        <v>244.7</v>
      </c>
      <c r="V140" s="1">
        <v>244.7</v>
      </c>
      <c r="W140" s="1">
        <v>0</v>
      </c>
      <c r="X140" s="1">
        <v>0</v>
      </c>
      <c r="Y140" s="1">
        <v>0</v>
      </c>
      <c r="Z140" s="1">
        <v>0</v>
      </c>
      <c r="AA140" s="1" t="s">
        <v>560</v>
      </c>
      <c r="AB140" s="1" t="s">
        <v>31</v>
      </c>
      <c r="AC140" s="1" t="s">
        <v>31</v>
      </c>
      <c r="AD140" s="1" t="s">
        <v>31</v>
      </c>
      <c r="AE140" s="1" t="s">
        <v>31</v>
      </c>
      <c r="AF140" s="1" t="s">
        <v>35</v>
      </c>
      <c r="AG140" s="1" t="s">
        <v>35</v>
      </c>
    </row>
    <row r="141" spans="1:33" ht="14.4" x14ac:dyDescent="0.3">
      <c r="A141" t="str">
        <f t="shared" si="2"/>
        <v>S</v>
      </c>
      <c r="B141" s="1" t="s">
        <v>573</v>
      </c>
      <c r="C141" s="1" t="s">
        <v>590</v>
      </c>
      <c r="D141" s="2">
        <v>45141.999490740738</v>
      </c>
      <c r="E141" s="2">
        <v>45067.999490740738</v>
      </c>
      <c r="F141" s="1" t="s">
        <v>291</v>
      </c>
      <c r="G141" s="1" t="s">
        <v>31</v>
      </c>
      <c r="H141" s="1" t="s">
        <v>46</v>
      </c>
      <c r="I141" s="1" t="s">
        <v>47</v>
      </c>
      <c r="J141" s="1" t="s">
        <v>555</v>
      </c>
      <c r="K141" s="1" t="s">
        <v>31</v>
      </c>
      <c r="L141" s="1" t="s">
        <v>556</v>
      </c>
      <c r="M141" s="1" t="s">
        <v>557</v>
      </c>
      <c r="N141" s="1">
        <v>0</v>
      </c>
      <c r="O141" s="1">
        <v>0</v>
      </c>
      <c r="P141" s="1" t="s">
        <v>44</v>
      </c>
      <c r="Q141" s="1" t="s">
        <v>34</v>
      </c>
      <c r="R141" s="1">
        <v>1</v>
      </c>
      <c r="S141" s="1" t="s">
        <v>201</v>
      </c>
      <c r="T141" s="1">
        <v>0</v>
      </c>
      <c r="U141" s="1">
        <v>0</v>
      </c>
      <c r="V141" s="1">
        <v>4.83</v>
      </c>
      <c r="W141" s="1">
        <v>-1.54</v>
      </c>
      <c r="X141" s="1">
        <v>0</v>
      </c>
      <c r="Y141" s="1">
        <v>-1.54</v>
      </c>
      <c r="Z141" s="1">
        <v>-1.54</v>
      </c>
      <c r="AA141" s="1" t="s">
        <v>560</v>
      </c>
      <c r="AB141" s="1" t="s">
        <v>31</v>
      </c>
      <c r="AC141" s="1" t="s">
        <v>31</v>
      </c>
      <c r="AD141" s="1" t="s">
        <v>31</v>
      </c>
      <c r="AE141" s="1" t="s">
        <v>31</v>
      </c>
      <c r="AF141" s="1" t="s">
        <v>35</v>
      </c>
      <c r="AG141" s="1" t="s">
        <v>35</v>
      </c>
    </row>
    <row r="142" spans="1:33" ht="14.4" x14ac:dyDescent="0.3">
      <c r="A142" t="str">
        <f t="shared" si="2"/>
        <v>S</v>
      </c>
      <c r="B142" s="1" t="s">
        <v>573</v>
      </c>
      <c r="C142" s="1" t="s">
        <v>590</v>
      </c>
      <c r="D142" s="2">
        <v>45141.999490740738</v>
      </c>
      <c r="E142" s="2">
        <v>45133.999490740738</v>
      </c>
      <c r="F142" s="1" t="s">
        <v>291</v>
      </c>
      <c r="G142" s="1" t="s">
        <v>31</v>
      </c>
      <c r="H142" s="1" t="s">
        <v>46</v>
      </c>
      <c r="I142" s="1" t="s">
        <v>47</v>
      </c>
      <c r="J142" s="1" t="s">
        <v>555</v>
      </c>
      <c r="K142" s="1" t="s">
        <v>31</v>
      </c>
      <c r="L142" s="1" t="s">
        <v>556</v>
      </c>
      <c r="M142" s="1" t="s">
        <v>557</v>
      </c>
      <c r="N142" s="1">
        <v>0</v>
      </c>
      <c r="O142" s="1">
        <v>0</v>
      </c>
      <c r="P142" s="1" t="s">
        <v>44</v>
      </c>
      <c r="Q142" s="1" t="s">
        <v>34</v>
      </c>
      <c r="R142" s="1">
        <v>1</v>
      </c>
      <c r="S142" s="1" t="s">
        <v>285</v>
      </c>
      <c r="T142" s="1">
        <v>0</v>
      </c>
      <c r="U142" s="1">
        <v>0</v>
      </c>
      <c r="V142" s="1">
        <v>85.75</v>
      </c>
      <c r="W142" s="1">
        <v>-85.75</v>
      </c>
      <c r="X142" s="1">
        <v>0</v>
      </c>
      <c r="Y142" s="1">
        <v>-85.75</v>
      </c>
      <c r="Z142" s="1">
        <v>-85.75</v>
      </c>
      <c r="AA142" s="1" t="s">
        <v>560</v>
      </c>
      <c r="AB142" s="1" t="s">
        <v>31</v>
      </c>
      <c r="AC142" s="1" t="s">
        <v>31</v>
      </c>
      <c r="AD142" s="1" t="s">
        <v>31</v>
      </c>
      <c r="AE142" s="1" t="s">
        <v>31</v>
      </c>
      <c r="AF142" s="1" t="s">
        <v>35</v>
      </c>
      <c r="AG142" s="1" t="s">
        <v>35</v>
      </c>
    </row>
    <row r="143" spans="1:33" ht="14.4" x14ac:dyDescent="0.3">
      <c r="A143" t="str">
        <f t="shared" si="2"/>
        <v>S</v>
      </c>
      <c r="B143" s="1" t="s">
        <v>567</v>
      </c>
      <c r="C143" s="1" t="s">
        <v>590</v>
      </c>
      <c r="D143" s="2">
        <v>45141.999490740738</v>
      </c>
      <c r="E143" s="2">
        <v>45134.999490740738</v>
      </c>
      <c r="F143" s="1" t="s">
        <v>291</v>
      </c>
      <c r="G143" s="1" t="s">
        <v>31</v>
      </c>
      <c r="H143" s="1" t="s">
        <v>46</v>
      </c>
      <c r="I143" s="1" t="s">
        <v>47</v>
      </c>
      <c r="J143" s="1" t="s">
        <v>555</v>
      </c>
      <c r="K143" s="1" t="s">
        <v>31</v>
      </c>
      <c r="L143" s="1" t="s">
        <v>556</v>
      </c>
      <c r="M143" s="1" t="s">
        <v>557</v>
      </c>
      <c r="N143" s="1">
        <v>0</v>
      </c>
      <c r="O143" s="1">
        <v>0</v>
      </c>
      <c r="P143" s="1" t="s">
        <v>44</v>
      </c>
      <c r="Q143" s="1" t="s">
        <v>34</v>
      </c>
      <c r="R143" s="1">
        <v>1</v>
      </c>
      <c r="S143" s="1" t="s">
        <v>290</v>
      </c>
      <c r="T143" s="1">
        <v>0</v>
      </c>
      <c r="U143" s="1">
        <v>0</v>
      </c>
      <c r="V143" s="1">
        <v>244.7</v>
      </c>
      <c r="W143" s="1">
        <v>244.7</v>
      </c>
      <c r="X143" s="1">
        <v>0</v>
      </c>
      <c r="Y143" s="1">
        <v>244.7</v>
      </c>
      <c r="Z143" s="1">
        <v>244.7</v>
      </c>
      <c r="AA143" s="1" t="s">
        <v>560</v>
      </c>
      <c r="AB143" s="1" t="s">
        <v>31</v>
      </c>
      <c r="AC143" s="1" t="s">
        <v>31</v>
      </c>
      <c r="AD143" s="1" t="s">
        <v>31</v>
      </c>
      <c r="AE143" s="1" t="s">
        <v>31</v>
      </c>
      <c r="AF143" s="1" t="s">
        <v>35</v>
      </c>
      <c r="AG143" s="1" t="s">
        <v>35</v>
      </c>
    </row>
    <row r="144" spans="1:33" ht="14.4" hidden="1" x14ac:dyDescent="0.3">
      <c r="A144" t="str">
        <f t="shared" si="2"/>
        <v>G</v>
      </c>
      <c r="B144" s="1" t="s">
        <v>553</v>
      </c>
      <c r="C144" s="1" t="s">
        <v>554</v>
      </c>
      <c r="D144" s="2">
        <v>45141.999490740738</v>
      </c>
      <c r="E144" s="2">
        <v>45141.999490740738</v>
      </c>
      <c r="F144" s="1" t="s">
        <v>296</v>
      </c>
      <c r="G144" s="1" t="s">
        <v>31</v>
      </c>
      <c r="H144" s="1" t="s">
        <v>40</v>
      </c>
      <c r="I144" s="1" t="s">
        <v>41</v>
      </c>
      <c r="J144" s="1" t="s">
        <v>555</v>
      </c>
      <c r="K144" s="1" t="s">
        <v>31</v>
      </c>
      <c r="L144" s="1" t="s">
        <v>556</v>
      </c>
      <c r="M144" s="1" t="s">
        <v>557</v>
      </c>
      <c r="N144" s="1">
        <v>186.55</v>
      </c>
      <c r="O144" s="1">
        <v>225.72</v>
      </c>
      <c r="P144" s="1" t="s">
        <v>33</v>
      </c>
      <c r="Q144" s="1" t="s">
        <v>34</v>
      </c>
      <c r="R144" s="1">
        <v>1</v>
      </c>
      <c r="S144" s="1" t="s">
        <v>297</v>
      </c>
      <c r="T144" s="1">
        <v>186.55</v>
      </c>
      <c r="U144" s="1">
        <v>225.72</v>
      </c>
      <c r="V144" s="1">
        <v>225.72</v>
      </c>
      <c r="W144" s="1">
        <v>0</v>
      </c>
      <c r="X144" s="1">
        <v>0</v>
      </c>
      <c r="Y144" s="1">
        <v>0</v>
      </c>
      <c r="Z144" s="1">
        <v>0</v>
      </c>
      <c r="AA144" s="1" t="s">
        <v>559</v>
      </c>
      <c r="AB144" s="1" t="s">
        <v>31</v>
      </c>
      <c r="AC144" s="1" t="s">
        <v>31</v>
      </c>
      <c r="AD144" s="1" t="s">
        <v>31</v>
      </c>
      <c r="AE144" s="1" t="s">
        <v>31</v>
      </c>
      <c r="AF144" s="1" t="s">
        <v>35</v>
      </c>
      <c r="AG144" s="1" t="s">
        <v>35</v>
      </c>
    </row>
    <row r="145" spans="1:33" ht="14.4" hidden="1" x14ac:dyDescent="0.3">
      <c r="A145" t="str">
        <f t="shared" si="2"/>
        <v>G</v>
      </c>
      <c r="B145" s="1" t="s">
        <v>553</v>
      </c>
      <c r="C145" s="1" t="s">
        <v>554</v>
      </c>
      <c r="D145" s="2">
        <v>45141.999490740738</v>
      </c>
      <c r="E145" s="2">
        <v>45141.999490740738</v>
      </c>
      <c r="F145" s="1" t="s">
        <v>294</v>
      </c>
      <c r="G145" s="1" t="s">
        <v>31</v>
      </c>
      <c r="H145" s="1" t="s">
        <v>292</v>
      </c>
      <c r="I145" s="1" t="s">
        <v>293</v>
      </c>
      <c r="J145" s="1" t="s">
        <v>555</v>
      </c>
      <c r="K145" s="1" t="s">
        <v>31</v>
      </c>
      <c r="L145" s="1" t="s">
        <v>556</v>
      </c>
      <c r="M145" s="1" t="s">
        <v>557</v>
      </c>
      <c r="N145" s="1">
        <v>2089.16</v>
      </c>
      <c r="O145" s="1">
        <v>2089.16</v>
      </c>
      <c r="P145" s="1" t="s">
        <v>33</v>
      </c>
      <c r="Q145" s="1" t="s">
        <v>34</v>
      </c>
      <c r="R145" s="1">
        <v>1</v>
      </c>
      <c r="S145" s="1" t="s">
        <v>295</v>
      </c>
      <c r="T145" s="1">
        <v>2089.16</v>
      </c>
      <c r="U145" s="1">
        <v>2089.16</v>
      </c>
      <c r="V145" s="1">
        <v>2089.16</v>
      </c>
      <c r="W145" s="1">
        <v>0</v>
      </c>
      <c r="X145" s="1">
        <v>0</v>
      </c>
      <c r="Y145" s="1">
        <v>0</v>
      </c>
      <c r="Z145" s="1">
        <v>0</v>
      </c>
      <c r="AA145" s="1" t="s">
        <v>595</v>
      </c>
      <c r="AB145" s="1" t="s">
        <v>31</v>
      </c>
      <c r="AC145" s="1" t="s">
        <v>31</v>
      </c>
      <c r="AD145" s="1" t="s">
        <v>31</v>
      </c>
      <c r="AE145" s="1" t="s">
        <v>31</v>
      </c>
      <c r="AF145" s="1" t="s">
        <v>35</v>
      </c>
      <c r="AG145" s="1" t="s">
        <v>35</v>
      </c>
    </row>
    <row r="146" spans="1:33" ht="14.4" x14ac:dyDescent="0.3">
      <c r="A146" t="str">
        <f t="shared" si="2"/>
        <v>S</v>
      </c>
      <c r="B146" s="1" t="s">
        <v>567</v>
      </c>
      <c r="C146" s="1" t="s">
        <v>590</v>
      </c>
      <c r="D146" s="2">
        <v>45144.999490740738</v>
      </c>
      <c r="E146" s="2">
        <v>45009.04115740741</v>
      </c>
      <c r="F146" s="1" t="s">
        <v>298</v>
      </c>
      <c r="G146" s="1" t="s">
        <v>31</v>
      </c>
      <c r="H146" s="1" t="s">
        <v>96</v>
      </c>
      <c r="I146" s="1" t="s">
        <v>97</v>
      </c>
      <c r="J146" s="1" t="s">
        <v>555</v>
      </c>
      <c r="K146" s="1" t="s">
        <v>31</v>
      </c>
      <c r="L146" s="1" t="s">
        <v>556</v>
      </c>
      <c r="M146" s="1" t="s">
        <v>557</v>
      </c>
      <c r="N146" s="1">
        <v>0</v>
      </c>
      <c r="O146" s="1">
        <v>0</v>
      </c>
      <c r="P146" s="1" t="s">
        <v>44</v>
      </c>
      <c r="Q146" s="1" t="s">
        <v>34</v>
      </c>
      <c r="R146" s="1">
        <v>1</v>
      </c>
      <c r="S146" s="1" t="s">
        <v>99</v>
      </c>
      <c r="T146" s="1">
        <v>0</v>
      </c>
      <c r="U146" s="1">
        <v>0</v>
      </c>
      <c r="V146" s="1">
        <v>812.43</v>
      </c>
      <c r="W146" s="1">
        <v>812.43</v>
      </c>
      <c r="X146" s="1">
        <v>0</v>
      </c>
      <c r="Y146" s="1">
        <v>812.43</v>
      </c>
      <c r="Z146" s="1">
        <v>812.43</v>
      </c>
      <c r="AA146" s="1" t="s">
        <v>571</v>
      </c>
      <c r="AB146" s="1" t="s">
        <v>596</v>
      </c>
      <c r="AC146" s="1" t="s">
        <v>583</v>
      </c>
      <c r="AD146" s="1" t="s">
        <v>31</v>
      </c>
      <c r="AE146" s="1" t="s">
        <v>31</v>
      </c>
      <c r="AF146" s="1" t="s">
        <v>35</v>
      </c>
      <c r="AG146" s="1" t="s">
        <v>35</v>
      </c>
    </row>
    <row r="147" spans="1:33" ht="14.4" hidden="1" x14ac:dyDescent="0.3">
      <c r="A147" t="str">
        <f t="shared" si="2"/>
        <v>G</v>
      </c>
      <c r="B147" s="1" t="s">
        <v>553</v>
      </c>
      <c r="C147" s="1" t="s">
        <v>554</v>
      </c>
      <c r="D147" s="2">
        <v>45144.999490740738</v>
      </c>
      <c r="E147" s="2">
        <v>45144.999490740738</v>
      </c>
      <c r="F147" s="1" t="s">
        <v>299</v>
      </c>
      <c r="G147" s="1" t="s">
        <v>31</v>
      </c>
      <c r="H147" s="1" t="s">
        <v>218</v>
      </c>
      <c r="I147" s="1" t="s">
        <v>219</v>
      </c>
      <c r="J147" s="1" t="s">
        <v>555</v>
      </c>
      <c r="K147" s="1" t="s">
        <v>31</v>
      </c>
      <c r="L147" s="1" t="s">
        <v>556</v>
      </c>
      <c r="M147" s="1" t="s">
        <v>557</v>
      </c>
      <c r="N147" s="1">
        <v>700.54</v>
      </c>
      <c r="O147" s="1">
        <v>847.65</v>
      </c>
      <c r="P147" s="1" t="s">
        <v>44</v>
      </c>
      <c r="Q147" s="1" t="s">
        <v>34</v>
      </c>
      <c r="R147" s="1">
        <v>1</v>
      </c>
      <c r="S147" s="1" t="s">
        <v>300</v>
      </c>
      <c r="T147" s="1">
        <v>700.54</v>
      </c>
      <c r="U147" s="1">
        <v>847.65</v>
      </c>
      <c r="V147" s="1">
        <v>847.65</v>
      </c>
      <c r="W147" s="1">
        <v>0</v>
      </c>
      <c r="X147" s="1">
        <v>0</v>
      </c>
      <c r="Y147" s="1">
        <v>0</v>
      </c>
      <c r="Z147" s="1">
        <v>0</v>
      </c>
      <c r="AA147" s="1" t="s">
        <v>585</v>
      </c>
      <c r="AB147" s="1" t="s">
        <v>31</v>
      </c>
      <c r="AC147" s="1" t="s">
        <v>31</v>
      </c>
      <c r="AD147" s="1" t="s">
        <v>31</v>
      </c>
      <c r="AE147" s="1" t="s">
        <v>31</v>
      </c>
      <c r="AF147" s="1" t="s">
        <v>35</v>
      </c>
      <c r="AG147" s="1" t="s">
        <v>35</v>
      </c>
    </row>
    <row r="148" spans="1:33" ht="14.4" x14ac:dyDescent="0.3">
      <c r="A148" t="str">
        <f t="shared" si="2"/>
        <v>S</v>
      </c>
      <c r="B148" s="1" t="s">
        <v>567</v>
      </c>
      <c r="C148" s="1" t="s">
        <v>590</v>
      </c>
      <c r="D148" s="2">
        <v>45146.999490740738</v>
      </c>
      <c r="E148" s="2">
        <v>45035.999490740738</v>
      </c>
      <c r="F148" s="1" t="s">
        <v>301</v>
      </c>
      <c r="G148" s="1" t="s">
        <v>31</v>
      </c>
      <c r="H148" s="1" t="s">
        <v>96</v>
      </c>
      <c r="I148" s="1" t="s">
        <v>97</v>
      </c>
      <c r="J148" s="1" t="s">
        <v>555</v>
      </c>
      <c r="K148" s="1" t="s">
        <v>31</v>
      </c>
      <c r="L148" s="1" t="s">
        <v>556</v>
      </c>
      <c r="M148" s="1" t="s">
        <v>557</v>
      </c>
      <c r="N148" s="1">
        <v>0</v>
      </c>
      <c r="O148" s="1">
        <v>0</v>
      </c>
      <c r="P148" s="1" t="s">
        <v>44</v>
      </c>
      <c r="Q148" s="1" t="s">
        <v>34</v>
      </c>
      <c r="R148" s="1">
        <v>1</v>
      </c>
      <c r="S148" s="1" t="s">
        <v>164</v>
      </c>
      <c r="T148" s="1">
        <v>0</v>
      </c>
      <c r="U148" s="1">
        <v>0</v>
      </c>
      <c r="V148" s="1">
        <v>1054.3499999999999</v>
      </c>
      <c r="W148" s="1">
        <v>1054.3499999999999</v>
      </c>
      <c r="X148" s="1">
        <v>0</v>
      </c>
      <c r="Y148" s="1">
        <v>1054.3499999999999</v>
      </c>
      <c r="Z148" s="1">
        <v>1054.3499999999999</v>
      </c>
      <c r="AA148" s="1" t="s">
        <v>571</v>
      </c>
      <c r="AB148" s="1" t="s">
        <v>597</v>
      </c>
      <c r="AC148" s="1" t="s">
        <v>583</v>
      </c>
      <c r="AD148" s="1" t="s">
        <v>31</v>
      </c>
      <c r="AE148" s="1" t="s">
        <v>31</v>
      </c>
      <c r="AF148" s="1" t="s">
        <v>35</v>
      </c>
      <c r="AG148" s="1" t="s">
        <v>35</v>
      </c>
    </row>
    <row r="149" spans="1:33" ht="14.4" x14ac:dyDescent="0.3">
      <c r="A149" t="str">
        <f t="shared" si="2"/>
        <v>S</v>
      </c>
      <c r="B149" s="1" t="s">
        <v>567</v>
      </c>
      <c r="C149" s="1" t="s">
        <v>572</v>
      </c>
      <c r="D149" s="2">
        <v>45148.999490740738</v>
      </c>
      <c r="E149" s="2">
        <v>45123.999490740738</v>
      </c>
      <c r="F149" s="1" t="s">
        <v>302</v>
      </c>
      <c r="G149" s="1" t="s">
        <v>31</v>
      </c>
      <c r="H149" s="1" t="s">
        <v>151</v>
      </c>
      <c r="I149" s="1" t="s">
        <v>152</v>
      </c>
      <c r="J149" s="1" t="s">
        <v>555</v>
      </c>
      <c r="K149" s="1" t="s">
        <v>31</v>
      </c>
      <c r="L149" s="1" t="s">
        <v>556</v>
      </c>
      <c r="M149" s="1" t="s">
        <v>557</v>
      </c>
      <c r="N149" s="1">
        <v>0</v>
      </c>
      <c r="O149" s="1">
        <v>0</v>
      </c>
      <c r="P149" s="1" t="s">
        <v>33</v>
      </c>
      <c r="Q149" s="1" t="s">
        <v>34</v>
      </c>
      <c r="R149" s="1">
        <v>1</v>
      </c>
      <c r="S149" s="1" t="s">
        <v>262</v>
      </c>
      <c r="T149" s="1">
        <v>0</v>
      </c>
      <c r="U149" s="1">
        <v>0</v>
      </c>
      <c r="V149" s="1">
        <v>435.06</v>
      </c>
      <c r="W149" s="1">
        <v>435.06</v>
      </c>
      <c r="X149" s="1">
        <v>0</v>
      </c>
      <c r="Y149" s="1">
        <v>435.06</v>
      </c>
      <c r="Z149" s="1">
        <v>435.06</v>
      </c>
      <c r="AA149" s="1" t="s">
        <v>579</v>
      </c>
      <c r="AB149" s="1" t="s">
        <v>31</v>
      </c>
      <c r="AC149" s="1" t="s">
        <v>31</v>
      </c>
      <c r="AD149" s="1" t="s">
        <v>31</v>
      </c>
      <c r="AE149" s="1" t="s">
        <v>31</v>
      </c>
      <c r="AF149" s="1" t="s">
        <v>35</v>
      </c>
      <c r="AG149" s="1" t="s">
        <v>35</v>
      </c>
    </row>
    <row r="150" spans="1:33" ht="14.4" x14ac:dyDescent="0.3">
      <c r="A150" t="str">
        <f t="shared" si="2"/>
        <v>S</v>
      </c>
      <c r="B150" s="1" t="s">
        <v>567</v>
      </c>
      <c r="C150" s="1" t="s">
        <v>572</v>
      </c>
      <c r="D150" s="2">
        <v>45148.999490740738</v>
      </c>
      <c r="E150" s="2">
        <v>45089.999490740738</v>
      </c>
      <c r="F150" s="1" t="s">
        <v>302</v>
      </c>
      <c r="G150" s="1" t="s">
        <v>31</v>
      </c>
      <c r="H150" s="1" t="s">
        <v>151</v>
      </c>
      <c r="I150" s="1" t="s">
        <v>152</v>
      </c>
      <c r="J150" s="1" t="s">
        <v>555</v>
      </c>
      <c r="K150" s="1" t="s">
        <v>31</v>
      </c>
      <c r="L150" s="1" t="s">
        <v>556</v>
      </c>
      <c r="M150" s="1" t="s">
        <v>557</v>
      </c>
      <c r="N150" s="1">
        <v>0</v>
      </c>
      <c r="O150" s="1">
        <v>0</v>
      </c>
      <c r="P150" s="1" t="s">
        <v>33</v>
      </c>
      <c r="Q150" s="1" t="s">
        <v>34</v>
      </c>
      <c r="R150" s="1">
        <v>1</v>
      </c>
      <c r="S150" s="1" t="s">
        <v>228</v>
      </c>
      <c r="T150" s="1">
        <v>0</v>
      </c>
      <c r="U150" s="1">
        <v>0</v>
      </c>
      <c r="V150" s="1">
        <v>371.93</v>
      </c>
      <c r="W150" s="1">
        <v>371.93</v>
      </c>
      <c r="X150" s="1">
        <v>-0.01</v>
      </c>
      <c r="Y150" s="1">
        <v>371.94</v>
      </c>
      <c r="Z150" s="1">
        <v>371.94</v>
      </c>
      <c r="AA150" s="1" t="s">
        <v>579</v>
      </c>
      <c r="AB150" s="1" t="s">
        <v>31</v>
      </c>
      <c r="AC150" s="1" t="s">
        <v>31</v>
      </c>
      <c r="AD150" s="1" t="s">
        <v>31</v>
      </c>
      <c r="AE150" s="1" t="s">
        <v>31</v>
      </c>
      <c r="AF150" s="1" t="s">
        <v>35</v>
      </c>
      <c r="AG150" s="1" t="s">
        <v>35</v>
      </c>
    </row>
    <row r="151" spans="1:33" ht="14.4" hidden="1" x14ac:dyDescent="0.3">
      <c r="A151" t="str">
        <f t="shared" si="2"/>
        <v>G</v>
      </c>
      <c r="B151" s="1" t="s">
        <v>564</v>
      </c>
      <c r="C151" s="1" t="s">
        <v>592</v>
      </c>
      <c r="D151" s="2">
        <v>45148.999490740738</v>
      </c>
      <c r="E151" s="2">
        <v>45148.999490740738</v>
      </c>
      <c r="F151" s="1" t="s">
        <v>304</v>
      </c>
      <c r="G151" s="1" t="s">
        <v>31</v>
      </c>
      <c r="H151" s="1" t="s">
        <v>40</v>
      </c>
      <c r="I151" s="1" t="s">
        <v>41</v>
      </c>
      <c r="J151" s="1" t="s">
        <v>555</v>
      </c>
      <c r="K151" s="1" t="s">
        <v>31</v>
      </c>
      <c r="L151" s="1" t="s">
        <v>556</v>
      </c>
      <c r="M151" s="1" t="s">
        <v>557</v>
      </c>
      <c r="N151" s="1">
        <v>-11.66</v>
      </c>
      <c r="O151" s="1">
        <v>-14.11</v>
      </c>
      <c r="P151" s="1" t="s">
        <v>44</v>
      </c>
      <c r="Q151" s="1" t="s">
        <v>34</v>
      </c>
      <c r="R151" s="1">
        <v>1</v>
      </c>
      <c r="S151" s="1" t="s">
        <v>305</v>
      </c>
      <c r="T151" s="1">
        <v>-11.66</v>
      </c>
      <c r="U151" s="1">
        <v>-14.11</v>
      </c>
      <c r="V151" s="1">
        <v>14.11</v>
      </c>
      <c r="W151" s="1">
        <v>0</v>
      </c>
      <c r="X151" s="1">
        <v>0</v>
      </c>
      <c r="Y151" s="1">
        <v>0</v>
      </c>
      <c r="Z151" s="1">
        <v>0</v>
      </c>
      <c r="AA151" s="1" t="s">
        <v>559</v>
      </c>
      <c r="AB151" s="1" t="s">
        <v>31</v>
      </c>
      <c r="AC151" s="1" t="s">
        <v>31</v>
      </c>
      <c r="AD151" s="1" t="s">
        <v>31</v>
      </c>
      <c r="AE151" s="1" t="s">
        <v>31</v>
      </c>
      <c r="AF151" s="1" t="s">
        <v>35</v>
      </c>
      <c r="AG151" s="1" t="s">
        <v>35</v>
      </c>
    </row>
    <row r="152" spans="1:33" ht="14.4" hidden="1" x14ac:dyDescent="0.3">
      <c r="A152" t="str">
        <f t="shared" si="2"/>
        <v>G</v>
      </c>
      <c r="B152" s="1" t="s">
        <v>553</v>
      </c>
      <c r="C152" s="1" t="s">
        <v>592</v>
      </c>
      <c r="D152" s="2">
        <v>45151.999490740738</v>
      </c>
      <c r="E152" s="2">
        <v>45151.999490740738</v>
      </c>
      <c r="F152" s="1" t="s">
        <v>306</v>
      </c>
      <c r="G152" s="1" t="s">
        <v>31</v>
      </c>
      <c r="H152" s="1" t="s">
        <v>265</v>
      </c>
      <c r="I152" s="1" t="s">
        <v>266</v>
      </c>
      <c r="J152" s="1" t="s">
        <v>555</v>
      </c>
      <c r="K152" s="1" t="s">
        <v>31</v>
      </c>
      <c r="L152" s="1" t="s">
        <v>556</v>
      </c>
      <c r="M152" s="1" t="s">
        <v>557</v>
      </c>
      <c r="N152" s="1">
        <v>218.54</v>
      </c>
      <c r="O152" s="1">
        <v>218.54</v>
      </c>
      <c r="P152" s="1" t="s">
        <v>33</v>
      </c>
      <c r="Q152" s="1" t="s">
        <v>34</v>
      </c>
      <c r="R152" s="1">
        <v>1</v>
      </c>
      <c r="S152" s="1" t="s">
        <v>307</v>
      </c>
      <c r="T152" s="1">
        <v>218.54</v>
      </c>
      <c r="U152" s="1">
        <v>218.54</v>
      </c>
      <c r="V152" s="1">
        <v>218.54</v>
      </c>
      <c r="W152" s="1">
        <v>0</v>
      </c>
      <c r="X152" s="1">
        <v>0</v>
      </c>
      <c r="Y152" s="1">
        <v>0</v>
      </c>
      <c r="Z152" s="1">
        <v>0</v>
      </c>
      <c r="AA152" s="1" t="s">
        <v>593</v>
      </c>
      <c r="AB152" s="1" t="s">
        <v>31</v>
      </c>
      <c r="AC152" s="1" t="s">
        <v>31</v>
      </c>
      <c r="AD152" s="1" t="s">
        <v>31</v>
      </c>
      <c r="AE152" s="1" t="s">
        <v>31</v>
      </c>
      <c r="AF152" s="1" t="s">
        <v>35</v>
      </c>
      <c r="AG152" s="1" t="s">
        <v>35</v>
      </c>
    </row>
    <row r="153" spans="1:33" ht="14.4" x14ac:dyDescent="0.3">
      <c r="A153" t="str">
        <f t="shared" si="2"/>
        <v>S</v>
      </c>
      <c r="B153" s="1" t="s">
        <v>567</v>
      </c>
      <c r="C153" s="1" t="s">
        <v>590</v>
      </c>
      <c r="D153" s="2">
        <v>45156.999490740738</v>
      </c>
      <c r="E153" s="2">
        <v>45151.999490740738</v>
      </c>
      <c r="F153" s="1" t="s">
        <v>308</v>
      </c>
      <c r="G153" s="1" t="s">
        <v>31</v>
      </c>
      <c r="H153" s="1" t="s">
        <v>265</v>
      </c>
      <c r="I153" s="1" t="s">
        <v>266</v>
      </c>
      <c r="J153" s="1" t="s">
        <v>555</v>
      </c>
      <c r="K153" s="1" t="s">
        <v>31</v>
      </c>
      <c r="L153" s="1" t="s">
        <v>556</v>
      </c>
      <c r="M153" s="1" t="s">
        <v>557</v>
      </c>
      <c r="N153" s="1">
        <v>0</v>
      </c>
      <c r="O153" s="1">
        <v>0</v>
      </c>
      <c r="P153" s="1" t="s">
        <v>44</v>
      </c>
      <c r="Q153" s="1" t="s">
        <v>34</v>
      </c>
      <c r="R153" s="1">
        <v>1</v>
      </c>
      <c r="S153" s="1" t="s">
        <v>307</v>
      </c>
      <c r="T153" s="1">
        <v>0</v>
      </c>
      <c r="U153" s="1">
        <v>0</v>
      </c>
      <c r="V153" s="1">
        <v>218.54</v>
      </c>
      <c r="W153" s="1">
        <v>218.54</v>
      </c>
      <c r="X153" s="1">
        <v>0</v>
      </c>
      <c r="Y153" s="1">
        <v>218.54</v>
      </c>
      <c r="Z153" s="1">
        <v>218.54</v>
      </c>
      <c r="AA153" s="1" t="s">
        <v>593</v>
      </c>
      <c r="AB153" s="1" t="s">
        <v>31</v>
      </c>
      <c r="AC153" s="1" t="s">
        <v>31</v>
      </c>
      <c r="AD153" s="1" t="s">
        <v>31</v>
      </c>
      <c r="AE153" s="1" t="s">
        <v>31</v>
      </c>
      <c r="AF153" s="1" t="s">
        <v>35</v>
      </c>
      <c r="AG153" s="1" t="s">
        <v>35</v>
      </c>
    </row>
    <row r="154" spans="1:33" ht="14.4" x14ac:dyDescent="0.3">
      <c r="A154" t="str">
        <f t="shared" si="2"/>
        <v>S</v>
      </c>
      <c r="B154" s="1" t="s">
        <v>567</v>
      </c>
      <c r="C154" s="1" t="s">
        <v>590</v>
      </c>
      <c r="D154" s="2">
        <v>45156.999490740738</v>
      </c>
      <c r="E154" s="2">
        <v>45130.999490740738</v>
      </c>
      <c r="F154" s="1" t="s">
        <v>309</v>
      </c>
      <c r="G154" s="1" t="s">
        <v>31</v>
      </c>
      <c r="H154" s="1" t="s">
        <v>265</v>
      </c>
      <c r="I154" s="1" t="s">
        <v>266</v>
      </c>
      <c r="J154" s="1" t="s">
        <v>555</v>
      </c>
      <c r="K154" s="1" t="s">
        <v>31</v>
      </c>
      <c r="L154" s="1" t="s">
        <v>556</v>
      </c>
      <c r="M154" s="1" t="s">
        <v>557</v>
      </c>
      <c r="N154" s="1">
        <v>0</v>
      </c>
      <c r="O154" s="1">
        <v>0</v>
      </c>
      <c r="P154" s="1" t="s">
        <v>44</v>
      </c>
      <c r="Q154" s="1" t="s">
        <v>34</v>
      </c>
      <c r="R154" s="1">
        <v>1</v>
      </c>
      <c r="S154" s="1" t="s">
        <v>268</v>
      </c>
      <c r="T154" s="1">
        <v>0</v>
      </c>
      <c r="U154" s="1">
        <v>0</v>
      </c>
      <c r="V154" s="1">
        <v>1319.86</v>
      </c>
      <c r="W154" s="1">
        <v>1319.86</v>
      </c>
      <c r="X154" s="1">
        <v>0</v>
      </c>
      <c r="Y154" s="1">
        <v>1319.86</v>
      </c>
      <c r="Z154" s="1">
        <v>1319.86</v>
      </c>
      <c r="AA154" s="1" t="s">
        <v>593</v>
      </c>
      <c r="AB154" s="1" t="s">
        <v>31</v>
      </c>
      <c r="AC154" s="1" t="s">
        <v>31</v>
      </c>
      <c r="AD154" s="1" t="s">
        <v>31</v>
      </c>
      <c r="AE154" s="1" t="s">
        <v>31</v>
      </c>
      <c r="AF154" s="1" t="s">
        <v>35</v>
      </c>
      <c r="AG154" s="1" t="s">
        <v>35</v>
      </c>
    </row>
    <row r="155" spans="1:33" ht="14.4" x14ac:dyDescent="0.3">
      <c r="A155" t="str">
        <f t="shared" si="2"/>
        <v>S</v>
      </c>
      <c r="B155" s="1" t="s">
        <v>567</v>
      </c>
      <c r="C155" s="1" t="s">
        <v>590</v>
      </c>
      <c r="D155" s="2">
        <v>45156.999490740738</v>
      </c>
      <c r="E155" s="2">
        <v>45130.999490740738</v>
      </c>
      <c r="F155" s="1" t="s">
        <v>309</v>
      </c>
      <c r="G155" s="1" t="s">
        <v>31</v>
      </c>
      <c r="H155" s="1" t="s">
        <v>265</v>
      </c>
      <c r="I155" s="1" t="s">
        <v>266</v>
      </c>
      <c r="J155" s="1" t="s">
        <v>555</v>
      </c>
      <c r="K155" s="1" t="s">
        <v>31</v>
      </c>
      <c r="L155" s="1" t="s">
        <v>556</v>
      </c>
      <c r="M155" s="1" t="s">
        <v>557</v>
      </c>
      <c r="N155" s="1">
        <v>0</v>
      </c>
      <c r="O155" s="1">
        <v>0</v>
      </c>
      <c r="P155" s="1" t="s">
        <v>44</v>
      </c>
      <c r="Q155" s="1" t="s">
        <v>34</v>
      </c>
      <c r="R155" s="1">
        <v>1</v>
      </c>
      <c r="S155" s="1" t="s">
        <v>270</v>
      </c>
      <c r="T155" s="1">
        <v>0</v>
      </c>
      <c r="U155" s="1">
        <v>0</v>
      </c>
      <c r="V155" s="1">
        <v>1625.4</v>
      </c>
      <c r="W155" s="1">
        <v>1625.4</v>
      </c>
      <c r="X155" s="1">
        <v>0</v>
      </c>
      <c r="Y155" s="1">
        <v>1625.4</v>
      </c>
      <c r="Z155" s="1">
        <v>1625.4</v>
      </c>
      <c r="AA155" s="1" t="s">
        <v>593</v>
      </c>
      <c r="AB155" s="1" t="s">
        <v>31</v>
      </c>
      <c r="AC155" s="1" t="s">
        <v>31</v>
      </c>
      <c r="AD155" s="1" t="s">
        <v>31</v>
      </c>
      <c r="AE155" s="1" t="s">
        <v>31</v>
      </c>
      <c r="AF155" s="1" t="s">
        <v>35</v>
      </c>
      <c r="AG155" s="1" t="s">
        <v>35</v>
      </c>
    </row>
    <row r="156" spans="1:33" ht="14.4" x14ac:dyDescent="0.3">
      <c r="A156" t="str">
        <f t="shared" si="2"/>
        <v>S</v>
      </c>
      <c r="B156" s="1" t="s">
        <v>567</v>
      </c>
      <c r="C156" s="1" t="s">
        <v>590</v>
      </c>
      <c r="D156" s="2">
        <v>45156.999490740738</v>
      </c>
      <c r="E156" s="2">
        <v>45130.999490740738</v>
      </c>
      <c r="F156" s="1" t="s">
        <v>309</v>
      </c>
      <c r="G156" s="1" t="s">
        <v>31</v>
      </c>
      <c r="H156" s="1" t="s">
        <v>265</v>
      </c>
      <c r="I156" s="1" t="s">
        <v>266</v>
      </c>
      <c r="J156" s="1" t="s">
        <v>555</v>
      </c>
      <c r="K156" s="1" t="s">
        <v>31</v>
      </c>
      <c r="L156" s="1" t="s">
        <v>556</v>
      </c>
      <c r="M156" s="1" t="s">
        <v>557</v>
      </c>
      <c r="N156" s="1">
        <v>0</v>
      </c>
      <c r="O156" s="1">
        <v>0</v>
      </c>
      <c r="P156" s="1" t="s">
        <v>44</v>
      </c>
      <c r="Q156" s="1" t="s">
        <v>34</v>
      </c>
      <c r="R156" s="1">
        <v>1</v>
      </c>
      <c r="S156" s="1" t="s">
        <v>278</v>
      </c>
      <c r="T156" s="1">
        <v>0</v>
      </c>
      <c r="U156" s="1">
        <v>0</v>
      </c>
      <c r="V156" s="1">
        <v>1156.05</v>
      </c>
      <c r="W156" s="1">
        <v>1156.05</v>
      </c>
      <c r="X156" s="1">
        <v>0</v>
      </c>
      <c r="Y156" s="1">
        <v>1156.05</v>
      </c>
      <c r="Z156" s="1">
        <v>1156.05</v>
      </c>
      <c r="AA156" s="1" t="s">
        <v>593</v>
      </c>
      <c r="AB156" s="1" t="s">
        <v>31</v>
      </c>
      <c r="AC156" s="1" t="s">
        <v>31</v>
      </c>
      <c r="AD156" s="1" t="s">
        <v>31</v>
      </c>
      <c r="AE156" s="1" t="s">
        <v>31</v>
      </c>
      <c r="AF156" s="1" t="s">
        <v>35</v>
      </c>
      <c r="AG156" s="1" t="s">
        <v>35</v>
      </c>
    </row>
    <row r="157" spans="1:33" ht="14.4" x14ac:dyDescent="0.3">
      <c r="A157" t="str">
        <f t="shared" si="2"/>
        <v>S</v>
      </c>
      <c r="B157" s="1" t="s">
        <v>567</v>
      </c>
      <c r="C157" s="1" t="s">
        <v>572</v>
      </c>
      <c r="D157" s="2">
        <v>45158.999490740738</v>
      </c>
      <c r="E157" s="2">
        <v>45112.999490740738</v>
      </c>
      <c r="F157" s="1" t="s">
        <v>310</v>
      </c>
      <c r="G157" s="1" t="s">
        <v>31</v>
      </c>
      <c r="H157" s="1" t="s">
        <v>96</v>
      </c>
      <c r="I157" s="1" t="s">
        <v>97</v>
      </c>
      <c r="J157" s="1" t="s">
        <v>555</v>
      </c>
      <c r="K157" s="1" t="s">
        <v>31</v>
      </c>
      <c r="L157" s="1" t="s">
        <v>556</v>
      </c>
      <c r="M157" s="1" t="s">
        <v>557</v>
      </c>
      <c r="N157" s="1">
        <v>0</v>
      </c>
      <c r="O157" s="1">
        <v>0</v>
      </c>
      <c r="P157" s="1" t="s">
        <v>33</v>
      </c>
      <c r="Q157" s="1" t="s">
        <v>34</v>
      </c>
      <c r="R157" s="1">
        <v>1</v>
      </c>
      <c r="S157" s="1" t="s">
        <v>244</v>
      </c>
      <c r="T157" s="1">
        <v>0</v>
      </c>
      <c r="U157" s="1">
        <v>0</v>
      </c>
      <c r="V157" s="1">
        <v>462.33</v>
      </c>
      <c r="W157" s="1">
        <v>462.33</v>
      </c>
      <c r="X157" s="1">
        <v>0.27</v>
      </c>
      <c r="Y157" s="1">
        <v>462.06</v>
      </c>
      <c r="Z157" s="1">
        <v>462.06</v>
      </c>
      <c r="AA157" s="1" t="s">
        <v>571</v>
      </c>
      <c r="AB157" s="1" t="s">
        <v>31</v>
      </c>
      <c r="AC157" s="1" t="s">
        <v>31</v>
      </c>
      <c r="AD157" s="1" t="s">
        <v>31</v>
      </c>
      <c r="AE157" s="1" t="s">
        <v>31</v>
      </c>
      <c r="AF157" s="1" t="s">
        <v>35</v>
      </c>
      <c r="AG157" s="1" t="s">
        <v>35</v>
      </c>
    </row>
    <row r="158" spans="1:33" ht="14.4" x14ac:dyDescent="0.3">
      <c r="A158" t="str">
        <f t="shared" si="2"/>
        <v>S</v>
      </c>
      <c r="B158" s="1" t="s">
        <v>573</v>
      </c>
      <c r="C158" s="1" t="s">
        <v>572</v>
      </c>
      <c r="D158" s="2">
        <v>45158.999490740738</v>
      </c>
      <c r="E158" s="2">
        <v>45158.999490740738</v>
      </c>
      <c r="F158" s="1" t="s">
        <v>310</v>
      </c>
      <c r="G158" s="1" t="s">
        <v>31</v>
      </c>
      <c r="H158" s="1" t="s">
        <v>96</v>
      </c>
      <c r="I158" s="1" t="s">
        <v>97</v>
      </c>
      <c r="J158" s="1" t="s">
        <v>555</v>
      </c>
      <c r="K158" s="1" t="s">
        <v>31</v>
      </c>
      <c r="L158" s="1" t="s">
        <v>556</v>
      </c>
      <c r="M158" s="1" t="s">
        <v>557</v>
      </c>
      <c r="N158" s="1">
        <v>0</v>
      </c>
      <c r="O158" s="1">
        <v>0</v>
      </c>
      <c r="P158" s="1" t="s">
        <v>33</v>
      </c>
      <c r="Q158" s="1" t="s">
        <v>34</v>
      </c>
      <c r="R158" s="1">
        <v>1</v>
      </c>
      <c r="S158" s="1" t="s">
        <v>329</v>
      </c>
      <c r="T158" s="1">
        <v>0</v>
      </c>
      <c r="U158" s="1">
        <v>0</v>
      </c>
      <c r="V158" s="1">
        <v>21.06</v>
      </c>
      <c r="W158" s="1">
        <v>-21.06</v>
      </c>
      <c r="X158" s="1">
        <v>0</v>
      </c>
      <c r="Y158" s="1">
        <v>-21.06</v>
      </c>
      <c r="Z158" s="1">
        <v>-21.06</v>
      </c>
      <c r="AA158" s="1" t="s">
        <v>571</v>
      </c>
      <c r="AB158" s="1" t="s">
        <v>31</v>
      </c>
      <c r="AC158" s="1" t="s">
        <v>31</v>
      </c>
      <c r="AD158" s="1" t="s">
        <v>31</v>
      </c>
      <c r="AE158" s="1" t="s">
        <v>31</v>
      </c>
      <c r="AF158" s="1" t="s">
        <v>35</v>
      </c>
      <c r="AG158" s="1" t="s">
        <v>35</v>
      </c>
    </row>
    <row r="159" spans="1:33" ht="14.4" x14ac:dyDescent="0.3">
      <c r="A159" t="str">
        <f t="shared" si="2"/>
        <v>S</v>
      </c>
      <c r="B159" s="1" t="s">
        <v>573</v>
      </c>
      <c r="C159" s="1" t="s">
        <v>572</v>
      </c>
      <c r="D159" s="2">
        <v>45158.999490740738</v>
      </c>
      <c r="E159" s="2">
        <v>45158.999490740738</v>
      </c>
      <c r="F159" s="1" t="s">
        <v>311</v>
      </c>
      <c r="G159" s="1" t="s">
        <v>31</v>
      </c>
      <c r="H159" s="1" t="s">
        <v>157</v>
      </c>
      <c r="I159" s="1" t="s">
        <v>158</v>
      </c>
      <c r="J159" s="1" t="s">
        <v>555</v>
      </c>
      <c r="K159" s="1" t="s">
        <v>31</v>
      </c>
      <c r="L159" s="1" t="s">
        <v>556</v>
      </c>
      <c r="M159" s="1" t="s">
        <v>557</v>
      </c>
      <c r="N159" s="1">
        <v>0</v>
      </c>
      <c r="O159" s="1">
        <v>0</v>
      </c>
      <c r="P159" s="1" t="s">
        <v>33</v>
      </c>
      <c r="Q159" s="1" t="s">
        <v>34</v>
      </c>
      <c r="R159" s="1">
        <v>1</v>
      </c>
      <c r="S159" s="1" t="s">
        <v>331</v>
      </c>
      <c r="T159" s="1">
        <v>0</v>
      </c>
      <c r="U159" s="1">
        <v>0</v>
      </c>
      <c r="V159" s="1">
        <v>4.78</v>
      </c>
      <c r="W159" s="1">
        <v>-4.78</v>
      </c>
      <c r="X159" s="1">
        <v>0</v>
      </c>
      <c r="Y159" s="1">
        <v>-4.78</v>
      </c>
      <c r="Z159" s="1">
        <v>-4.78</v>
      </c>
      <c r="AA159" s="1" t="s">
        <v>580</v>
      </c>
      <c r="AB159" s="1" t="s">
        <v>31</v>
      </c>
      <c r="AC159" s="1" t="s">
        <v>31</v>
      </c>
      <c r="AD159" s="1" t="s">
        <v>31</v>
      </c>
      <c r="AE159" s="1" t="s">
        <v>31</v>
      </c>
      <c r="AF159" s="1" t="s">
        <v>35</v>
      </c>
      <c r="AG159" s="1" t="s">
        <v>35</v>
      </c>
    </row>
    <row r="160" spans="1:33" ht="14.4" x14ac:dyDescent="0.3">
      <c r="A160" t="str">
        <f t="shared" si="2"/>
        <v>S</v>
      </c>
      <c r="B160" s="1" t="s">
        <v>567</v>
      </c>
      <c r="C160" s="1" t="s">
        <v>572</v>
      </c>
      <c r="D160" s="2">
        <v>45158.999490740738</v>
      </c>
      <c r="E160" s="2">
        <v>45033.999490740738</v>
      </c>
      <c r="F160" s="1" t="s">
        <v>311</v>
      </c>
      <c r="G160" s="1" t="s">
        <v>31</v>
      </c>
      <c r="H160" s="1" t="s">
        <v>157</v>
      </c>
      <c r="I160" s="1" t="s">
        <v>158</v>
      </c>
      <c r="J160" s="1" t="s">
        <v>555</v>
      </c>
      <c r="K160" s="1" t="s">
        <v>31</v>
      </c>
      <c r="L160" s="1" t="s">
        <v>556</v>
      </c>
      <c r="M160" s="1" t="s">
        <v>557</v>
      </c>
      <c r="N160" s="1">
        <v>0</v>
      </c>
      <c r="O160" s="1">
        <v>0</v>
      </c>
      <c r="P160" s="1" t="s">
        <v>33</v>
      </c>
      <c r="Q160" s="1" t="s">
        <v>34</v>
      </c>
      <c r="R160" s="1">
        <v>1</v>
      </c>
      <c r="S160" s="1" t="s">
        <v>160</v>
      </c>
      <c r="T160" s="1">
        <v>0</v>
      </c>
      <c r="U160" s="1">
        <v>0</v>
      </c>
      <c r="V160" s="1">
        <v>491.22</v>
      </c>
      <c r="W160" s="1">
        <v>491.22</v>
      </c>
      <c r="X160" s="1">
        <v>0.44</v>
      </c>
      <c r="Y160" s="1">
        <v>490.78</v>
      </c>
      <c r="Z160" s="1">
        <v>490.78</v>
      </c>
      <c r="AA160" s="1" t="s">
        <v>580</v>
      </c>
      <c r="AB160" s="1" t="s">
        <v>31</v>
      </c>
      <c r="AC160" s="1" t="s">
        <v>31</v>
      </c>
      <c r="AD160" s="1" t="s">
        <v>31</v>
      </c>
      <c r="AE160" s="1" t="s">
        <v>31</v>
      </c>
      <c r="AF160" s="1" t="s">
        <v>35</v>
      </c>
      <c r="AG160" s="1" t="s">
        <v>35</v>
      </c>
    </row>
    <row r="161" spans="1:33" ht="14.4" hidden="1" x14ac:dyDescent="0.3">
      <c r="A161" t="str">
        <f t="shared" si="2"/>
        <v>G</v>
      </c>
      <c r="B161" s="1" t="s">
        <v>564</v>
      </c>
      <c r="C161" s="1" t="s">
        <v>592</v>
      </c>
      <c r="D161" s="2">
        <v>45158.999490740738</v>
      </c>
      <c r="E161" s="2">
        <v>45158.999490740738</v>
      </c>
      <c r="F161" s="1" t="s">
        <v>326</v>
      </c>
      <c r="G161" s="1" t="s">
        <v>31</v>
      </c>
      <c r="H161" s="1" t="s">
        <v>218</v>
      </c>
      <c r="I161" s="1" t="s">
        <v>219</v>
      </c>
      <c r="J161" s="1" t="s">
        <v>555</v>
      </c>
      <c r="K161" s="1" t="s">
        <v>31</v>
      </c>
      <c r="L161" s="1" t="s">
        <v>556</v>
      </c>
      <c r="M161" s="1" t="s">
        <v>557</v>
      </c>
      <c r="N161" s="1">
        <v>-700.54</v>
      </c>
      <c r="O161" s="1">
        <v>-847.65</v>
      </c>
      <c r="P161" s="1" t="s">
        <v>44</v>
      </c>
      <c r="Q161" s="1" t="s">
        <v>34</v>
      </c>
      <c r="R161" s="1">
        <v>1</v>
      </c>
      <c r="S161" s="1" t="s">
        <v>327</v>
      </c>
      <c r="T161" s="1">
        <v>-700.54</v>
      </c>
      <c r="U161" s="1">
        <v>-847.65</v>
      </c>
      <c r="V161" s="1">
        <v>847.65</v>
      </c>
      <c r="W161" s="1">
        <v>0</v>
      </c>
      <c r="X161" s="1">
        <v>0</v>
      </c>
      <c r="Y161" s="1">
        <v>0</v>
      </c>
      <c r="Z161" s="1">
        <v>0</v>
      </c>
      <c r="AA161" s="1" t="s">
        <v>585</v>
      </c>
      <c r="AB161" s="1" t="s">
        <v>31</v>
      </c>
      <c r="AC161" s="1" t="s">
        <v>31</v>
      </c>
      <c r="AD161" s="1" t="s">
        <v>31</v>
      </c>
      <c r="AE161" s="1" t="s">
        <v>31</v>
      </c>
      <c r="AF161" s="1" t="s">
        <v>35</v>
      </c>
      <c r="AG161" s="1" t="s">
        <v>35</v>
      </c>
    </row>
    <row r="162" spans="1:33" ht="14.4" hidden="1" x14ac:dyDescent="0.3">
      <c r="A162" t="str">
        <f t="shared" si="2"/>
        <v>G</v>
      </c>
      <c r="B162" s="1" t="s">
        <v>564</v>
      </c>
      <c r="C162" s="1" t="s">
        <v>592</v>
      </c>
      <c r="D162" s="2">
        <v>45158.999490740738</v>
      </c>
      <c r="E162" s="2">
        <v>45158.999490740738</v>
      </c>
      <c r="F162" s="1" t="s">
        <v>320</v>
      </c>
      <c r="G162" s="1" t="s">
        <v>31</v>
      </c>
      <c r="H162" s="1" t="s">
        <v>52</v>
      </c>
      <c r="I162" s="1" t="s">
        <v>53</v>
      </c>
      <c r="J162" s="1" t="s">
        <v>555</v>
      </c>
      <c r="K162" s="1" t="s">
        <v>31</v>
      </c>
      <c r="L162" s="1" t="s">
        <v>556</v>
      </c>
      <c r="M162" s="1" t="s">
        <v>557</v>
      </c>
      <c r="N162" s="1">
        <v>-1.28</v>
      </c>
      <c r="O162" s="1">
        <v>-1.62</v>
      </c>
      <c r="P162" s="1" t="s">
        <v>44</v>
      </c>
      <c r="Q162" s="1" t="s">
        <v>34</v>
      </c>
      <c r="R162" s="1">
        <v>1</v>
      </c>
      <c r="S162" s="1" t="s">
        <v>321</v>
      </c>
      <c r="T162" s="1">
        <v>-1.28</v>
      </c>
      <c r="U162" s="1">
        <v>-1.62</v>
      </c>
      <c r="V162" s="1">
        <v>1.62</v>
      </c>
      <c r="W162" s="1">
        <v>0</v>
      </c>
      <c r="X162" s="1">
        <v>0</v>
      </c>
      <c r="Y162" s="1">
        <v>0</v>
      </c>
      <c r="Z162" s="1">
        <v>0</v>
      </c>
      <c r="AA162" s="1" t="s">
        <v>561</v>
      </c>
      <c r="AB162" s="1" t="s">
        <v>31</v>
      </c>
      <c r="AC162" s="1" t="s">
        <v>31</v>
      </c>
      <c r="AD162" s="1" t="s">
        <v>31</v>
      </c>
      <c r="AE162" s="1" t="s">
        <v>31</v>
      </c>
      <c r="AF162" s="1" t="s">
        <v>35</v>
      </c>
      <c r="AG162" s="1" t="s">
        <v>35</v>
      </c>
    </row>
    <row r="163" spans="1:33" ht="14.4" hidden="1" x14ac:dyDescent="0.3">
      <c r="A163" t="str">
        <f t="shared" si="2"/>
        <v>G</v>
      </c>
      <c r="B163" s="1" t="s">
        <v>564</v>
      </c>
      <c r="C163" s="1" t="s">
        <v>592</v>
      </c>
      <c r="D163" s="2">
        <v>45158.999490740738</v>
      </c>
      <c r="E163" s="2">
        <v>45158.999490740738</v>
      </c>
      <c r="F163" s="1" t="s">
        <v>322</v>
      </c>
      <c r="G163" s="1" t="s">
        <v>31</v>
      </c>
      <c r="H163" s="1" t="s">
        <v>52</v>
      </c>
      <c r="I163" s="1" t="s">
        <v>53</v>
      </c>
      <c r="J163" s="1" t="s">
        <v>555</v>
      </c>
      <c r="K163" s="1" t="s">
        <v>31</v>
      </c>
      <c r="L163" s="1" t="s">
        <v>556</v>
      </c>
      <c r="M163" s="1" t="s">
        <v>557</v>
      </c>
      <c r="N163" s="1">
        <v>-9.9</v>
      </c>
      <c r="O163" s="1">
        <v>-9.9</v>
      </c>
      <c r="P163" s="1" t="s">
        <v>44</v>
      </c>
      <c r="Q163" s="1" t="s">
        <v>34</v>
      </c>
      <c r="R163" s="1">
        <v>1</v>
      </c>
      <c r="S163" s="1" t="s">
        <v>323</v>
      </c>
      <c r="T163" s="1">
        <v>-9.9</v>
      </c>
      <c r="U163" s="1">
        <v>-9.9</v>
      </c>
      <c r="V163" s="1">
        <v>9.9</v>
      </c>
      <c r="W163" s="1">
        <v>0</v>
      </c>
      <c r="X163" s="1">
        <v>0</v>
      </c>
      <c r="Y163" s="1">
        <v>0</v>
      </c>
      <c r="Z163" s="1">
        <v>0</v>
      </c>
      <c r="AA163" s="1" t="s">
        <v>561</v>
      </c>
      <c r="AB163" s="1" t="s">
        <v>31</v>
      </c>
      <c r="AC163" s="1" t="s">
        <v>31</v>
      </c>
      <c r="AD163" s="1" t="s">
        <v>31</v>
      </c>
      <c r="AE163" s="1" t="s">
        <v>31</v>
      </c>
      <c r="AF163" s="1" t="s">
        <v>35</v>
      </c>
      <c r="AG163" s="1" t="s">
        <v>35</v>
      </c>
    </row>
    <row r="164" spans="1:33" ht="14.4" hidden="1" x14ac:dyDescent="0.3">
      <c r="A164" t="str">
        <f t="shared" si="2"/>
        <v>G</v>
      </c>
      <c r="B164" s="1" t="s">
        <v>564</v>
      </c>
      <c r="C164" s="1" t="s">
        <v>592</v>
      </c>
      <c r="D164" s="2">
        <v>45158.999490740738</v>
      </c>
      <c r="E164" s="2">
        <v>45158.999490740738</v>
      </c>
      <c r="F164" s="1" t="s">
        <v>324</v>
      </c>
      <c r="G164" s="1" t="s">
        <v>31</v>
      </c>
      <c r="H164" s="1" t="s">
        <v>57</v>
      </c>
      <c r="I164" s="1" t="s">
        <v>58</v>
      </c>
      <c r="J164" s="1" t="s">
        <v>555</v>
      </c>
      <c r="K164" s="1" t="s">
        <v>31</v>
      </c>
      <c r="L164" s="1" t="s">
        <v>556</v>
      </c>
      <c r="M164" s="1" t="s">
        <v>557</v>
      </c>
      <c r="N164" s="1">
        <v>-24.92</v>
      </c>
      <c r="O164" s="1">
        <v>-30.15</v>
      </c>
      <c r="P164" s="1" t="s">
        <v>44</v>
      </c>
      <c r="Q164" s="1" t="s">
        <v>34</v>
      </c>
      <c r="R164" s="1">
        <v>1</v>
      </c>
      <c r="S164" s="1" t="s">
        <v>325</v>
      </c>
      <c r="T164" s="1">
        <v>-24.92</v>
      </c>
      <c r="U164" s="1">
        <v>-30.15</v>
      </c>
      <c r="V164" s="1">
        <v>30.15</v>
      </c>
      <c r="W164" s="1">
        <v>0</v>
      </c>
      <c r="X164" s="1">
        <v>0</v>
      </c>
      <c r="Y164" s="1">
        <v>0</v>
      </c>
      <c r="Z164" s="1">
        <v>0</v>
      </c>
      <c r="AA164" s="1" t="s">
        <v>562</v>
      </c>
      <c r="AB164" s="1" t="s">
        <v>31</v>
      </c>
      <c r="AC164" s="1" t="s">
        <v>31</v>
      </c>
      <c r="AD164" s="1" t="s">
        <v>31</v>
      </c>
      <c r="AE164" s="1" t="s">
        <v>31</v>
      </c>
      <c r="AF164" s="1" t="s">
        <v>35</v>
      </c>
      <c r="AG164" s="1" t="s">
        <v>35</v>
      </c>
    </row>
    <row r="165" spans="1:33" ht="14.4" hidden="1" x14ac:dyDescent="0.3">
      <c r="A165" t="str">
        <f t="shared" si="2"/>
        <v>G</v>
      </c>
      <c r="B165" s="1" t="s">
        <v>564</v>
      </c>
      <c r="C165" s="1" t="s">
        <v>592</v>
      </c>
      <c r="D165" s="2">
        <v>45158.999490740738</v>
      </c>
      <c r="E165" s="2">
        <v>45158.999490740738</v>
      </c>
      <c r="F165" s="1" t="s">
        <v>328</v>
      </c>
      <c r="G165" s="1" t="s">
        <v>31</v>
      </c>
      <c r="H165" s="1" t="s">
        <v>96</v>
      </c>
      <c r="I165" s="1" t="s">
        <v>97</v>
      </c>
      <c r="J165" s="1" t="s">
        <v>555</v>
      </c>
      <c r="K165" s="1" t="s">
        <v>31</v>
      </c>
      <c r="L165" s="1" t="s">
        <v>556</v>
      </c>
      <c r="M165" s="1" t="s">
        <v>557</v>
      </c>
      <c r="N165" s="1">
        <v>-21.06</v>
      </c>
      <c r="O165" s="1">
        <v>-21.06</v>
      </c>
      <c r="P165" s="1" t="s">
        <v>44</v>
      </c>
      <c r="Q165" s="1" t="s">
        <v>34</v>
      </c>
      <c r="R165" s="1">
        <v>1</v>
      </c>
      <c r="S165" s="1" t="s">
        <v>329</v>
      </c>
      <c r="T165" s="1">
        <v>-21.06</v>
      </c>
      <c r="U165" s="1">
        <v>-21.06</v>
      </c>
      <c r="V165" s="1">
        <v>21.06</v>
      </c>
      <c r="W165" s="1">
        <v>0</v>
      </c>
      <c r="X165" s="1">
        <v>0</v>
      </c>
      <c r="Y165" s="1">
        <v>0</v>
      </c>
      <c r="Z165" s="1">
        <v>0</v>
      </c>
      <c r="AA165" s="1" t="s">
        <v>571</v>
      </c>
      <c r="AB165" s="1" t="s">
        <v>31</v>
      </c>
      <c r="AC165" s="1" t="s">
        <v>31</v>
      </c>
      <c r="AD165" s="1" t="s">
        <v>31</v>
      </c>
      <c r="AE165" s="1" t="s">
        <v>31</v>
      </c>
      <c r="AF165" s="1" t="s">
        <v>35</v>
      </c>
      <c r="AG165" s="1" t="s">
        <v>35</v>
      </c>
    </row>
    <row r="166" spans="1:33" ht="14.4" hidden="1" x14ac:dyDescent="0.3">
      <c r="A166" t="str">
        <f t="shared" si="2"/>
        <v>G</v>
      </c>
      <c r="B166" s="1" t="s">
        <v>564</v>
      </c>
      <c r="C166" s="1" t="s">
        <v>592</v>
      </c>
      <c r="D166" s="2">
        <v>45158.999490740738</v>
      </c>
      <c r="E166" s="2">
        <v>45158.999490740738</v>
      </c>
      <c r="F166" s="1" t="s">
        <v>330</v>
      </c>
      <c r="G166" s="1" t="s">
        <v>31</v>
      </c>
      <c r="H166" s="1" t="s">
        <v>157</v>
      </c>
      <c r="I166" s="1" t="s">
        <v>158</v>
      </c>
      <c r="J166" s="1" t="s">
        <v>555</v>
      </c>
      <c r="K166" s="1" t="s">
        <v>31</v>
      </c>
      <c r="L166" s="1" t="s">
        <v>556</v>
      </c>
      <c r="M166" s="1" t="s">
        <v>557</v>
      </c>
      <c r="N166" s="1">
        <v>-3.95</v>
      </c>
      <c r="O166" s="1">
        <v>-4.78</v>
      </c>
      <c r="P166" s="1" t="s">
        <v>44</v>
      </c>
      <c r="Q166" s="1" t="s">
        <v>34</v>
      </c>
      <c r="R166" s="1">
        <v>1</v>
      </c>
      <c r="S166" s="1" t="s">
        <v>331</v>
      </c>
      <c r="T166" s="1">
        <v>-3.95</v>
      </c>
      <c r="U166" s="1">
        <v>-4.78</v>
      </c>
      <c r="V166" s="1">
        <v>4.78</v>
      </c>
      <c r="W166" s="1">
        <v>0</v>
      </c>
      <c r="X166" s="1">
        <v>0</v>
      </c>
      <c r="Y166" s="1">
        <v>0</v>
      </c>
      <c r="Z166" s="1">
        <v>0</v>
      </c>
      <c r="AA166" s="1" t="s">
        <v>580</v>
      </c>
      <c r="AB166" s="1" t="s">
        <v>31</v>
      </c>
      <c r="AC166" s="1" t="s">
        <v>31</v>
      </c>
      <c r="AD166" s="1" t="s">
        <v>31</v>
      </c>
      <c r="AE166" s="1" t="s">
        <v>31</v>
      </c>
      <c r="AF166" s="1" t="s">
        <v>35</v>
      </c>
      <c r="AG166" s="1" t="s">
        <v>35</v>
      </c>
    </row>
    <row r="167" spans="1:33" ht="14.4" hidden="1" x14ac:dyDescent="0.3">
      <c r="A167" t="str">
        <f t="shared" si="2"/>
        <v>G</v>
      </c>
      <c r="B167" s="1" t="s">
        <v>553</v>
      </c>
      <c r="C167" s="1" t="s">
        <v>598</v>
      </c>
      <c r="D167" s="2">
        <v>45158.999490740738</v>
      </c>
      <c r="E167" s="2">
        <v>45158.999490740738</v>
      </c>
      <c r="F167" s="1" t="s">
        <v>316</v>
      </c>
      <c r="G167" s="1" t="s">
        <v>31</v>
      </c>
      <c r="H167" s="1" t="s">
        <v>52</v>
      </c>
      <c r="I167" s="1" t="s">
        <v>53</v>
      </c>
      <c r="J167" s="1" t="s">
        <v>555</v>
      </c>
      <c r="K167" s="1" t="s">
        <v>31</v>
      </c>
      <c r="L167" s="1" t="s">
        <v>556</v>
      </c>
      <c r="M167" s="1" t="s">
        <v>557</v>
      </c>
      <c r="N167" s="1">
        <v>191.41</v>
      </c>
      <c r="O167" s="1">
        <v>241.56</v>
      </c>
      <c r="P167" s="1" t="s">
        <v>56</v>
      </c>
      <c r="Q167" s="1" t="s">
        <v>34</v>
      </c>
      <c r="R167" s="1">
        <v>1</v>
      </c>
      <c r="S167" s="1" t="s">
        <v>317</v>
      </c>
      <c r="T167" s="1">
        <v>191.41</v>
      </c>
      <c r="U167" s="1">
        <v>241.56</v>
      </c>
      <c r="V167" s="1">
        <v>241.56</v>
      </c>
      <c r="W167" s="1">
        <v>0</v>
      </c>
      <c r="X167" s="1">
        <v>0</v>
      </c>
      <c r="Y167" s="1">
        <v>0</v>
      </c>
      <c r="Z167" s="1">
        <v>0</v>
      </c>
      <c r="AA167" s="1" t="s">
        <v>561</v>
      </c>
      <c r="AB167" s="1" t="s">
        <v>31</v>
      </c>
      <c r="AC167" s="1" t="s">
        <v>31</v>
      </c>
      <c r="AD167" s="1" t="s">
        <v>31</v>
      </c>
      <c r="AE167" s="1" t="s">
        <v>31</v>
      </c>
      <c r="AF167" s="1" t="s">
        <v>35</v>
      </c>
      <c r="AG167" s="1" t="s">
        <v>35</v>
      </c>
    </row>
    <row r="168" spans="1:33" ht="14.4" hidden="1" x14ac:dyDescent="0.3">
      <c r="A168" t="str">
        <f t="shared" si="2"/>
        <v>G</v>
      </c>
      <c r="B168" s="1" t="s">
        <v>553</v>
      </c>
      <c r="C168" s="1" t="s">
        <v>598</v>
      </c>
      <c r="D168" s="2">
        <v>45158.999490740738</v>
      </c>
      <c r="E168" s="2">
        <v>45158.999490740738</v>
      </c>
      <c r="F168" s="1" t="s">
        <v>312</v>
      </c>
      <c r="G168" s="1" t="s">
        <v>31</v>
      </c>
      <c r="H168" s="1" t="s">
        <v>86</v>
      </c>
      <c r="I168" s="1" t="s">
        <v>87</v>
      </c>
      <c r="J168" s="1" t="s">
        <v>555</v>
      </c>
      <c r="K168" s="1" t="s">
        <v>31</v>
      </c>
      <c r="L168" s="1" t="s">
        <v>556</v>
      </c>
      <c r="M168" s="1" t="s">
        <v>557</v>
      </c>
      <c r="N168" s="1">
        <v>988.51</v>
      </c>
      <c r="O168" s="1">
        <v>1196.0999999999999</v>
      </c>
      <c r="P168" s="1" t="s">
        <v>61</v>
      </c>
      <c r="Q168" s="1" t="s">
        <v>34</v>
      </c>
      <c r="R168" s="1">
        <v>1</v>
      </c>
      <c r="S168" s="1" t="s">
        <v>313</v>
      </c>
      <c r="T168" s="1">
        <v>988.51</v>
      </c>
      <c r="U168" s="1">
        <v>1196.0999999999999</v>
      </c>
      <c r="V168" s="1">
        <v>1196.0999999999999</v>
      </c>
      <c r="W168" s="1">
        <v>0</v>
      </c>
      <c r="X168" s="1">
        <v>0</v>
      </c>
      <c r="Y168" s="1">
        <v>0</v>
      </c>
      <c r="Z168" s="1">
        <v>0</v>
      </c>
      <c r="AA168" s="1" t="s">
        <v>569</v>
      </c>
      <c r="AB168" s="1" t="s">
        <v>31</v>
      </c>
      <c r="AC168" s="1" t="s">
        <v>31</v>
      </c>
      <c r="AD168" s="1" t="s">
        <v>31</v>
      </c>
      <c r="AE168" s="1" t="s">
        <v>31</v>
      </c>
      <c r="AF168" s="1" t="s">
        <v>35</v>
      </c>
      <c r="AG168" s="1" t="s">
        <v>35</v>
      </c>
    </row>
    <row r="169" spans="1:33" ht="14.4" hidden="1" x14ac:dyDescent="0.3">
      <c r="A169" t="str">
        <f t="shared" si="2"/>
        <v>G</v>
      </c>
      <c r="B169" s="1" t="s">
        <v>553</v>
      </c>
      <c r="C169" s="1" t="s">
        <v>598</v>
      </c>
      <c r="D169" s="2">
        <v>45158.999490740738</v>
      </c>
      <c r="E169" s="2">
        <v>45158.999490740738</v>
      </c>
      <c r="F169" s="1" t="s">
        <v>318</v>
      </c>
      <c r="G169" s="1" t="s">
        <v>31</v>
      </c>
      <c r="H169" s="1" t="s">
        <v>57</v>
      </c>
      <c r="I169" s="1" t="s">
        <v>58</v>
      </c>
      <c r="J169" s="1" t="s">
        <v>555</v>
      </c>
      <c r="K169" s="1" t="s">
        <v>31</v>
      </c>
      <c r="L169" s="1" t="s">
        <v>556</v>
      </c>
      <c r="M169" s="1" t="s">
        <v>557</v>
      </c>
      <c r="N169" s="1">
        <v>783.15</v>
      </c>
      <c r="O169" s="1">
        <v>947.61</v>
      </c>
      <c r="P169" s="1" t="s">
        <v>61</v>
      </c>
      <c r="Q169" s="1" t="s">
        <v>34</v>
      </c>
      <c r="R169" s="1">
        <v>1</v>
      </c>
      <c r="S169" s="1" t="s">
        <v>319</v>
      </c>
      <c r="T169" s="1">
        <v>783.15</v>
      </c>
      <c r="U169" s="1">
        <v>947.61</v>
      </c>
      <c r="V169" s="1">
        <v>947.61</v>
      </c>
      <c r="W169" s="1">
        <v>0</v>
      </c>
      <c r="X169" s="1">
        <v>0</v>
      </c>
      <c r="Y169" s="1">
        <v>0</v>
      </c>
      <c r="Z169" s="1">
        <v>0</v>
      </c>
      <c r="AA169" s="1" t="s">
        <v>562</v>
      </c>
      <c r="AB169" s="1" t="s">
        <v>31</v>
      </c>
      <c r="AC169" s="1" t="s">
        <v>31</v>
      </c>
      <c r="AD169" s="1" t="s">
        <v>31</v>
      </c>
      <c r="AE169" s="1" t="s">
        <v>31</v>
      </c>
      <c r="AF169" s="1" t="s">
        <v>35</v>
      </c>
      <c r="AG169" s="1" t="s">
        <v>35</v>
      </c>
    </row>
    <row r="170" spans="1:33" ht="14.4" hidden="1" x14ac:dyDescent="0.3">
      <c r="A170" t="str">
        <f t="shared" si="2"/>
        <v>G</v>
      </c>
      <c r="B170" s="1" t="s">
        <v>553</v>
      </c>
      <c r="C170" s="1" t="s">
        <v>598</v>
      </c>
      <c r="D170" s="2">
        <v>45158.999490740738</v>
      </c>
      <c r="E170" s="2">
        <v>45158.999490740738</v>
      </c>
      <c r="F170" s="1" t="s">
        <v>314</v>
      </c>
      <c r="G170" s="1" t="s">
        <v>31</v>
      </c>
      <c r="H170" s="1" t="s">
        <v>96</v>
      </c>
      <c r="I170" s="1" t="s">
        <v>97</v>
      </c>
      <c r="J170" s="1" t="s">
        <v>555</v>
      </c>
      <c r="K170" s="1" t="s">
        <v>31</v>
      </c>
      <c r="L170" s="1" t="s">
        <v>556</v>
      </c>
      <c r="M170" s="1" t="s">
        <v>557</v>
      </c>
      <c r="N170" s="1">
        <v>1137.77</v>
      </c>
      <c r="O170" s="1">
        <v>1376.7</v>
      </c>
      <c r="P170" s="1" t="s">
        <v>44</v>
      </c>
      <c r="Q170" s="1" t="s">
        <v>34</v>
      </c>
      <c r="R170" s="1">
        <v>1</v>
      </c>
      <c r="S170" s="1" t="s">
        <v>315</v>
      </c>
      <c r="T170" s="1">
        <v>1137.77</v>
      </c>
      <c r="U170" s="1">
        <v>1376.7</v>
      </c>
      <c r="V170" s="1">
        <v>1376.7</v>
      </c>
      <c r="W170" s="1">
        <v>0</v>
      </c>
      <c r="X170" s="1">
        <v>0</v>
      </c>
      <c r="Y170" s="1">
        <v>0</v>
      </c>
      <c r="Z170" s="1">
        <v>0</v>
      </c>
      <c r="AA170" s="1" t="s">
        <v>571</v>
      </c>
      <c r="AB170" s="1" t="s">
        <v>31</v>
      </c>
      <c r="AC170" s="1" t="s">
        <v>31</v>
      </c>
      <c r="AD170" s="1" t="s">
        <v>31</v>
      </c>
      <c r="AE170" s="1" t="s">
        <v>31</v>
      </c>
      <c r="AF170" s="1" t="s">
        <v>35</v>
      </c>
      <c r="AG170" s="1" t="s">
        <v>35</v>
      </c>
    </row>
    <row r="171" spans="1:33" ht="14.4" hidden="1" x14ac:dyDescent="0.3">
      <c r="A171" t="str">
        <f t="shared" si="2"/>
        <v>G</v>
      </c>
      <c r="B171" s="1" t="s">
        <v>553</v>
      </c>
      <c r="C171" s="1" t="s">
        <v>590</v>
      </c>
      <c r="D171" s="2">
        <v>45159.999490740738</v>
      </c>
      <c r="E171" s="2">
        <v>45159.999490740738</v>
      </c>
      <c r="F171" s="1" t="s">
        <v>340</v>
      </c>
      <c r="G171" s="1" t="s">
        <v>31</v>
      </c>
      <c r="H171" s="1" t="s">
        <v>96</v>
      </c>
      <c r="I171" s="1" t="s">
        <v>97</v>
      </c>
      <c r="J171" s="1" t="s">
        <v>555</v>
      </c>
      <c r="K171" s="1" t="s">
        <v>31</v>
      </c>
      <c r="L171" s="1" t="s">
        <v>556</v>
      </c>
      <c r="M171" s="1" t="s">
        <v>557</v>
      </c>
      <c r="N171" s="1">
        <v>-165.29</v>
      </c>
      <c r="O171" s="1">
        <v>-200</v>
      </c>
      <c r="P171" s="1" t="s">
        <v>33</v>
      </c>
      <c r="Q171" s="1" t="s">
        <v>34</v>
      </c>
      <c r="R171" s="1">
        <v>1</v>
      </c>
      <c r="S171" s="1" t="s">
        <v>341</v>
      </c>
      <c r="T171" s="1">
        <v>-165.29</v>
      </c>
      <c r="U171" s="1">
        <v>-200</v>
      </c>
      <c r="V171" s="1">
        <v>-200</v>
      </c>
      <c r="W171" s="1">
        <v>0</v>
      </c>
      <c r="X171" s="1">
        <v>0</v>
      </c>
      <c r="Y171" s="1">
        <v>0</v>
      </c>
      <c r="Z171" s="1">
        <v>0</v>
      </c>
      <c r="AA171" s="1" t="s">
        <v>571</v>
      </c>
      <c r="AB171" s="1" t="s">
        <v>31</v>
      </c>
      <c r="AC171" s="1" t="s">
        <v>31</v>
      </c>
      <c r="AD171" s="1" t="s">
        <v>31</v>
      </c>
      <c r="AE171" s="1" t="s">
        <v>31</v>
      </c>
      <c r="AF171" s="1" t="s">
        <v>35</v>
      </c>
      <c r="AG171" s="1" t="s">
        <v>35</v>
      </c>
    </row>
    <row r="172" spans="1:33" ht="14.4" hidden="1" x14ac:dyDescent="0.3">
      <c r="A172" t="str">
        <f t="shared" si="2"/>
        <v>G</v>
      </c>
      <c r="B172" s="1" t="s">
        <v>553</v>
      </c>
      <c r="C172" s="1" t="s">
        <v>598</v>
      </c>
      <c r="D172" s="2">
        <v>45159.999490740738</v>
      </c>
      <c r="E172" s="2">
        <v>45159.999490740738</v>
      </c>
      <c r="F172" s="1" t="s">
        <v>336</v>
      </c>
      <c r="G172" s="1" t="s">
        <v>31</v>
      </c>
      <c r="H172" s="1" t="s">
        <v>334</v>
      </c>
      <c r="I172" s="1" t="s">
        <v>335</v>
      </c>
      <c r="J172" s="1" t="s">
        <v>555</v>
      </c>
      <c r="K172" s="1" t="s">
        <v>31</v>
      </c>
      <c r="L172" s="1" t="s">
        <v>556</v>
      </c>
      <c r="M172" s="1" t="s">
        <v>557</v>
      </c>
      <c r="N172" s="1">
        <v>5344.49</v>
      </c>
      <c r="O172" s="1">
        <v>6466.84</v>
      </c>
      <c r="P172" s="1" t="s">
        <v>33</v>
      </c>
      <c r="Q172" s="1" t="s">
        <v>34</v>
      </c>
      <c r="R172" s="1">
        <v>1</v>
      </c>
      <c r="S172" s="1" t="s">
        <v>337</v>
      </c>
      <c r="T172" s="1">
        <v>5344.49</v>
      </c>
      <c r="U172" s="1">
        <v>6466.84</v>
      </c>
      <c r="V172" s="1">
        <v>6466.84</v>
      </c>
      <c r="W172" s="1">
        <v>0</v>
      </c>
      <c r="X172" s="1">
        <v>0</v>
      </c>
      <c r="Y172" s="1">
        <v>0</v>
      </c>
      <c r="Z172" s="1">
        <v>0</v>
      </c>
      <c r="AA172" s="1" t="s">
        <v>599</v>
      </c>
      <c r="AB172" s="1" t="s">
        <v>31</v>
      </c>
      <c r="AC172" s="1" t="s">
        <v>31</v>
      </c>
      <c r="AD172" s="1" t="s">
        <v>31</v>
      </c>
      <c r="AE172" s="1" t="s">
        <v>31</v>
      </c>
      <c r="AF172" s="1" t="s">
        <v>35</v>
      </c>
      <c r="AG172" s="1" t="s">
        <v>35</v>
      </c>
    </row>
    <row r="173" spans="1:33" ht="14.4" hidden="1" x14ac:dyDescent="0.3">
      <c r="A173" t="str">
        <f t="shared" si="2"/>
        <v>G</v>
      </c>
      <c r="B173" s="1" t="s">
        <v>553</v>
      </c>
      <c r="C173" s="1" t="s">
        <v>598</v>
      </c>
      <c r="D173" s="2">
        <v>45159.999490740738</v>
      </c>
      <c r="E173" s="2">
        <v>45159.999490740738</v>
      </c>
      <c r="F173" s="1" t="s">
        <v>332</v>
      </c>
      <c r="G173" s="1" t="s">
        <v>31</v>
      </c>
      <c r="H173" s="1" t="s">
        <v>146</v>
      </c>
      <c r="I173" s="1" t="s">
        <v>147</v>
      </c>
      <c r="J173" s="1" t="s">
        <v>555</v>
      </c>
      <c r="K173" s="1" t="s">
        <v>31</v>
      </c>
      <c r="L173" s="1" t="s">
        <v>556</v>
      </c>
      <c r="M173" s="1" t="s">
        <v>557</v>
      </c>
      <c r="N173" s="1">
        <v>218.11</v>
      </c>
      <c r="O173" s="1">
        <v>263.91000000000003</v>
      </c>
      <c r="P173" s="1" t="s">
        <v>44</v>
      </c>
      <c r="Q173" s="1" t="s">
        <v>34</v>
      </c>
      <c r="R173" s="1">
        <v>1</v>
      </c>
      <c r="S173" s="1" t="s">
        <v>333</v>
      </c>
      <c r="T173" s="1">
        <v>218.11</v>
      </c>
      <c r="U173" s="1">
        <v>263.91000000000003</v>
      </c>
      <c r="V173" s="1">
        <v>263.91000000000003</v>
      </c>
      <c r="W173" s="1">
        <v>0</v>
      </c>
      <c r="X173" s="1">
        <v>0</v>
      </c>
      <c r="Y173" s="1">
        <v>0</v>
      </c>
      <c r="Z173" s="1">
        <v>0</v>
      </c>
      <c r="AA173" s="1" t="s">
        <v>578</v>
      </c>
      <c r="AB173" s="1" t="s">
        <v>31</v>
      </c>
      <c r="AC173" s="1" t="s">
        <v>31</v>
      </c>
      <c r="AD173" s="1" t="s">
        <v>31</v>
      </c>
      <c r="AE173" s="1" t="s">
        <v>31</v>
      </c>
      <c r="AF173" s="1" t="s">
        <v>35</v>
      </c>
      <c r="AG173" s="1" t="s">
        <v>35</v>
      </c>
    </row>
    <row r="174" spans="1:33" ht="14.4" hidden="1" x14ac:dyDescent="0.3">
      <c r="A174" t="str">
        <f t="shared" si="2"/>
        <v>G</v>
      </c>
      <c r="B174" s="1" t="s">
        <v>553</v>
      </c>
      <c r="C174" s="1" t="s">
        <v>598</v>
      </c>
      <c r="D174" s="2">
        <v>45159.999490740738</v>
      </c>
      <c r="E174" s="2">
        <v>45159.999490740738</v>
      </c>
      <c r="F174" s="1" t="s">
        <v>338</v>
      </c>
      <c r="G174" s="1" t="s">
        <v>31</v>
      </c>
      <c r="H174" s="1" t="s">
        <v>146</v>
      </c>
      <c r="I174" s="1" t="s">
        <v>147</v>
      </c>
      <c r="J174" s="1" t="s">
        <v>555</v>
      </c>
      <c r="K174" s="1" t="s">
        <v>31</v>
      </c>
      <c r="L174" s="1" t="s">
        <v>556</v>
      </c>
      <c r="M174" s="1" t="s">
        <v>557</v>
      </c>
      <c r="N174" s="1">
        <v>1345.83</v>
      </c>
      <c r="O174" s="1">
        <v>1628.45</v>
      </c>
      <c r="P174" s="1" t="s">
        <v>44</v>
      </c>
      <c r="Q174" s="1" t="s">
        <v>34</v>
      </c>
      <c r="R174" s="1">
        <v>1</v>
      </c>
      <c r="S174" s="1" t="s">
        <v>339</v>
      </c>
      <c r="T174" s="1">
        <v>1345.83</v>
      </c>
      <c r="U174" s="1">
        <v>1628.45</v>
      </c>
      <c r="V174" s="1">
        <v>1628.45</v>
      </c>
      <c r="W174" s="1">
        <v>0</v>
      </c>
      <c r="X174" s="1">
        <v>0</v>
      </c>
      <c r="Y174" s="1">
        <v>0</v>
      </c>
      <c r="Z174" s="1">
        <v>0</v>
      </c>
      <c r="AA174" s="1" t="s">
        <v>578</v>
      </c>
      <c r="AB174" s="1" t="s">
        <v>31</v>
      </c>
      <c r="AC174" s="1" t="s">
        <v>31</v>
      </c>
      <c r="AD174" s="1" t="s">
        <v>31</v>
      </c>
      <c r="AE174" s="1" t="s">
        <v>31</v>
      </c>
      <c r="AF174" s="1" t="s">
        <v>35</v>
      </c>
      <c r="AG174" s="1" t="s">
        <v>35</v>
      </c>
    </row>
  </sheetData>
  <autoFilter ref="A1:AG174" xr:uid="{44E137B8-E64C-4BFE-9910-5E23A18E6985}">
    <filterColumn colId="0">
      <filters>
        <filter val="S"/>
      </filters>
    </filterColumn>
  </autoFilter>
  <phoneticPr fontId="1" type="noConversion"/>
  <conditionalFormatting sqref="F1:F174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8F8E-41FC-4CE8-86AF-99D7034FA428}">
  <sheetPr>
    <tabColor theme="5" tint="0.39997558519241921"/>
  </sheetPr>
  <dimension ref="B1:L104"/>
  <sheetViews>
    <sheetView workbookViewId="0">
      <pane ySplit="1" topLeftCell="A2" activePane="bottomLeft" state="frozen"/>
      <selection pane="bottomLeft" activeCell="O21" sqref="O21"/>
    </sheetView>
  </sheetViews>
  <sheetFormatPr defaultRowHeight="13.8" x14ac:dyDescent="0.25"/>
  <cols>
    <col min="2" max="2" width="23.5546875" customWidth="1"/>
    <col min="3" max="3" width="13.109375" customWidth="1"/>
    <col min="4" max="4" width="34.88671875" customWidth="1"/>
    <col min="5" max="5" width="19.33203125" customWidth="1"/>
    <col min="6" max="6" width="13.109375" customWidth="1"/>
    <col min="7" max="7" width="12.6640625" customWidth="1"/>
    <col min="8" max="8" width="13.88671875" customWidth="1"/>
    <col min="9" max="9" width="13.44140625" customWidth="1"/>
    <col min="10" max="10" width="14.44140625" customWidth="1"/>
    <col min="11" max="11" width="21.6640625" style="16" customWidth="1"/>
    <col min="12" max="12" width="18.88671875" customWidth="1"/>
  </cols>
  <sheetData>
    <row r="1" spans="2:12" x14ac:dyDescent="0.25">
      <c r="B1" s="12" t="s">
        <v>522</v>
      </c>
      <c r="C1" s="12" t="s">
        <v>523</v>
      </c>
      <c r="D1" s="12" t="s">
        <v>524</v>
      </c>
      <c r="E1" s="12" t="s">
        <v>525</v>
      </c>
      <c r="F1" s="12" t="s">
        <v>526</v>
      </c>
      <c r="G1" s="12" t="s">
        <v>527</v>
      </c>
      <c r="H1" s="12" t="s">
        <v>529</v>
      </c>
      <c r="I1" s="12" t="s">
        <v>528</v>
      </c>
      <c r="J1" s="12" t="s">
        <v>532</v>
      </c>
      <c r="K1" s="12" t="s">
        <v>600</v>
      </c>
      <c r="L1" s="13" t="s">
        <v>601</v>
      </c>
    </row>
    <row r="2" spans="2:12" x14ac:dyDescent="0.25">
      <c r="B2" t="s">
        <v>30</v>
      </c>
      <c r="C2" t="str">
        <f>INDEX(发票信息查询20230101_20230823!E:E,MATCH(B2,发票信息查询20230101_20230823!K:K,0))</f>
        <v>X8053957R</v>
      </c>
      <c r="D2" t="str">
        <f>INDEX(发票信息查询20230101_20230823!F:F,MATCH(B2,发票信息查询20230101_20230823!K:K,0))</f>
        <v>郑奔（开发客户专用）</v>
      </c>
      <c r="E2" t="str">
        <f>INDEX(发票信息查询20230101_20230823!G:G,MATCH(B2,发票信息查询20230101_20230823!K:K,0))</f>
        <v>AFTS23/0000013</v>
      </c>
      <c r="F2" s="8">
        <f>INDEX(发票信息查询20230101_20230823!A:A,MATCH(B2,发票信息查询20230101_20230823!K:K,0))</f>
        <v>44935.04115740741</v>
      </c>
      <c r="G2">
        <f>SUMIFS(发票信息查询20230101_20230823!H:H,发票信息查询20230101_20230823!K:K,B2)</f>
        <v>86.95</v>
      </c>
      <c r="H2" s="8">
        <f>INDEX(应收账款明细表20230101_20230823!N:N,MATCH(未收款逾期!B2,应收账款明细表20230101_20230823!F:F,0))</f>
        <v>44936.04115740741</v>
      </c>
      <c r="I2">
        <f>SUMIFS(发票信息查询20230101_20230823!I:I,发票信息查询20230101_20230823!K:K,B2)</f>
        <v>0</v>
      </c>
      <c r="J2">
        <f>SUMIFS(发票信息查询20230101_20230823!J:J,发票信息查询20230101_20230823!K:K,B2)</f>
        <v>86.95</v>
      </c>
      <c r="K2" s="16" t="str">
        <f>IF(AND(H2&lt;L$2,J2&gt;0),"逾期","")</f>
        <v>逾期</v>
      </c>
      <c r="L2" s="14">
        <v>45161</v>
      </c>
    </row>
    <row r="3" spans="2:12" x14ac:dyDescent="0.25">
      <c r="B3" t="s">
        <v>65</v>
      </c>
      <c r="C3" t="str">
        <f>INDEX(发票信息查询20230101_20230823!E:E,MATCH(B3,发票信息查询20230101_20230823!K:K,0))</f>
        <v>E44647535</v>
      </c>
      <c r="D3" t="str">
        <f>INDEX(发票信息查询20230101_20230823!F:F,MATCH(B3,发票信息查询20230101_20230823!K:K,0))</f>
        <v>JUNLI YE</v>
      </c>
      <c r="E3" t="str">
        <f>INDEX(发票信息查询20230101_20230823!G:G,MATCH(B3,发票信息查询20230101_20230823!K:K,0))</f>
        <v>AFTS23/0000100</v>
      </c>
      <c r="F3" s="8">
        <f>INDEX(发票信息查询20230101_20230823!A:A,MATCH(B3,发票信息查询20230101_20230823!K:K,0))</f>
        <v>44966.04115740741</v>
      </c>
      <c r="G3">
        <f>SUMIFS(发票信息查询20230101_20230823!H:H,发票信息查询20230101_20230823!K:K,B3)</f>
        <v>387.72</v>
      </c>
      <c r="H3" s="8">
        <f>INDEX(应收账款明细表20230101_20230823!N:N,MATCH(未收款逾期!B3,应收账款明细表20230101_20230823!F:F,0))</f>
        <v>45055.999490740738</v>
      </c>
      <c r="I3">
        <f>SUMIFS(发票信息查询20230101_20230823!I:I,发票信息查询20230101_20230823!K:K,B3)</f>
        <v>387.72</v>
      </c>
      <c r="J3">
        <f>SUMIFS(发票信息查询20230101_20230823!J:J,发票信息查询20230101_20230823!K:K,B3)</f>
        <v>0</v>
      </c>
      <c r="K3" s="16" t="str">
        <f t="shared" ref="K3:K66" si="0">IF(AND(H3&lt;L$2,J3&gt;0),"逾期","")</f>
        <v/>
      </c>
    </row>
    <row r="4" spans="2:12" x14ac:dyDescent="0.25">
      <c r="B4" t="s">
        <v>69</v>
      </c>
      <c r="C4" t="str">
        <f>INDEX(发票信息查询20230101_20230823!E:E,MATCH(B4,发票信息查询20230101_20230823!K:K,0))</f>
        <v>B47677075</v>
      </c>
      <c r="D4" t="str">
        <f>INDEX(发票信息查询20230101_20230823!F:F,MATCH(B4,发票信息查询20230101_20230823!K:K,0))</f>
        <v>GRAN LAGUNA 2011 S.L</v>
      </c>
      <c r="E4" t="str">
        <f>INDEX(发票信息查询20230101_20230823!G:G,MATCH(B4,发票信息查询20230101_20230823!K:K,0))</f>
        <v>AFTS23/0000105</v>
      </c>
      <c r="F4" s="8">
        <f>INDEX(发票信息查询20230101_20230823!A:A,MATCH(B4,发票信息查询20230101_20230823!K:K,0))</f>
        <v>44967.04115740741</v>
      </c>
      <c r="G4">
        <f>SUMIFS(发票信息查询20230101_20230823!H:H,发票信息查询20230101_20230823!K:K,B4)</f>
        <v>-19.850000000000001</v>
      </c>
      <c r="H4" s="8" t="str">
        <f>INDEX(应收账款明细表20230101_20230823!N:N,MATCH(未收款逾期!B4,应收账款明细表20230101_20230823!F:F,0))</f>
        <v/>
      </c>
      <c r="I4">
        <f>SUMIFS(发票信息查询20230101_20230823!I:I,发票信息查询20230101_20230823!K:K,B4)</f>
        <v>-19.850000000000001</v>
      </c>
      <c r="J4">
        <f>SUMIFS(发票信息查询20230101_20230823!J:J,发票信息查询20230101_20230823!K:K,B4)</f>
        <v>0</v>
      </c>
      <c r="K4" s="16" t="str">
        <f t="shared" si="0"/>
        <v/>
      </c>
    </row>
    <row r="5" spans="2:12" x14ac:dyDescent="0.25">
      <c r="B5" t="s">
        <v>79</v>
      </c>
      <c r="C5" t="str">
        <f>INDEX(发票信息查询20230101_20230823!E:E,MATCH(B5,发票信息查询20230101_20230823!K:K,0))</f>
        <v>E44647535</v>
      </c>
      <c r="D5" t="str">
        <f>INDEX(发票信息查询20230101_20230823!F:F,MATCH(B5,发票信息查询20230101_20230823!K:K,0))</f>
        <v>JUNLI YE</v>
      </c>
      <c r="E5" t="str">
        <f>INDEX(发票信息查询20230101_20230823!G:G,MATCH(B5,发票信息查询20230101_20230823!K:K,0))</f>
        <v>AFTS23/0000106</v>
      </c>
      <c r="F5" s="8">
        <f>INDEX(发票信息查询20230101_20230823!A:A,MATCH(B5,发票信息查询20230101_20230823!K:K,0))</f>
        <v>44970.04115740741</v>
      </c>
      <c r="G5">
        <f>SUMIFS(发票信息查询20230101_20230823!H:H,发票信息查询20230101_20230823!K:K,B5)</f>
        <v>-59.94</v>
      </c>
      <c r="H5" s="8" t="str">
        <f>INDEX(应收账款明细表20230101_20230823!N:N,MATCH(未收款逾期!B5,应收账款明细表20230101_20230823!F:F,0))</f>
        <v/>
      </c>
      <c r="I5">
        <f>SUMIFS(发票信息查询20230101_20230823!I:I,发票信息查询20230101_20230823!K:K,B5)</f>
        <v>-59.94</v>
      </c>
      <c r="J5">
        <f>SUMIFS(发票信息查询20230101_20230823!J:J,发票信息查询20230101_20230823!K:K,B5)</f>
        <v>0</v>
      </c>
      <c r="K5" s="16" t="str">
        <f t="shared" si="0"/>
        <v/>
      </c>
    </row>
    <row r="6" spans="2:12" x14ac:dyDescent="0.25">
      <c r="B6" t="s">
        <v>98</v>
      </c>
      <c r="C6" t="str">
        <f>INDEX(发票信息查询20230101_20230823!E:E,MATCH(B6,发票信息查询20230101_20230823!K:K,0))</f>
        <v>B09848680</v>
      </c>
      <c r="D6" t="str">
        <f>INDEX(发票信息查询20230101_20230823!F:F,MATCH(B6,发票信息查询20230101_20230823!K:K,0))</f>
        <v>MEGABAZAR ARROYO S.L</v>
      </c>
      <c r="E6" t="str">
        <f>INDEX(发票信息查询20230101_20230823!G:G,MATCH(B6,发票信息查询20230101_20230823!K:K,0))</f>
        <v>AFTS23/0000190</v>
      </c>
      <c r="F6" s="8">
        <f>INDEX(发票信息查询20230101_20230823!A:A,MATCH(B6,发票信息查询20230101_20230823!K:K,0))</f>
        <v>45009.04115740741</v>
      </c>
      <c r="G6">
        <f>SUMIFS(发票信息查询20230101_20230823!H:H,发票信息查询20230101_20230823!K:K,B6)</f>
        <v>812.43</v>
      </c>
      <c r="H6" s="8">
        <f>INDEX(应收账款明细表20230101_20230823!N:N,MATCH(未收款逾期!B6,应收账款明细表20230101_20230823!F:F,0))</f>
        <v>45068.999490740738</v>
      </c>
      <c r="I6">
        <f>SUMIFS(发票信息查询20230101_20230823!I:I,发票信息查询20230101_20230823!K:K,B6)</f>
        <v>812.43</v>
      </c>
      <c r="J6">
        <f>SUMIFS(发票信息查询20230101_20230823!J:J,发票信息查询20230101_20230823!K:K,B6)</f>
        <v>0</v>
      </c>
      <c r="K6" s="16" t="str">
        <f t="shared" si="0"/>
        <v/>
      </c>
    </row>
    <row r="7" spans="2:12" x14ac:dyDescent="0.25">
      <c r="B7" t="s">
        <v>118</v>
      </c>
      <c r="C7" t="str">
        <f>INDEX(发票信息查询20230101_20230823!E:E,MATCH(B7,发票信息查询20230101_20230823!K:K,0))</f>
        <v>X8053957R</v>
      </c>
      <c r="D7" t="str">
        <f>INDEX(发票信息查询20230101_20230823!F:F,MATCH(B7,发票信息查询20230101_20230823!K:K,0))</f>
        <v>郑奔（开发客户专用）</v>
      </c>
      <c r="E7" t="str">
        <f>INDEX(发票信息查询20230101_20230823!G:G,MATCH(B7,发票信息查询20230101_20230823!K:K,0))</f>
        <v>AFTS23/0000197</v>
      </c>
      <c r="F7" s="8">
        <f>INDEX(发票信息查询20230101_20230823!A:A,MATCH(B7,发票信息查询20230101_20230823!K:K,0))</f>
        <v>45011.999490740738</v>
      </c>
      <c r="G7">
        <f>SUMIFS(发票信息查询20230101_20230823!H:H,发票信息查询20230101_20230823!K:K,B7)</f>
        <v>8.9499999999999993</v>
      </c>
      <c r="H7" s="8">
        <f>INDEX(应收账款明细表20230101_20230823!N:N,MATCH(未收款逾期!B7,应收账款明细表20230101_20230823!F:F,0))</f>
        <v>45012.999490740738</v>
      </c>
      <c r="I7">
        <f>SUMIFS(发票信息查询20230101_20230823!I:I,发票信息查询20230101_20230823!K:K,B7)</f>
        <v>0</v>
      </c>
      <c r="J7">
        <f>SUMIFS(发票信息查询20230101_20230823!J:J,发票信息查询20230101_20230823!K:K,B7)</f>
        <v>8.9499999999999993</v>
      </c>
      <c r="K7" s="16" t="str">
        <f t="shared" si="0"/>
        <v>逾期</v>
      </c>
    </row>
    <row r="8" spans="2:12" x14ac:dyDescent="0.25">
      <c r="B8" t="s">
        <v>134</v>
      </c>
      <c r="C8" t="str">
        <f>INDEX(发票信息查询20230101_20230823!E:E,MATCH(B8,发票信息查询20230101_20230823!K:K,0))</f>
        <v>B47710629</v>
      </c>
      <c r="D8" t="str">
        <f>INDEX(发票信息查询20230101_20230823!F:F,MATCH(B8,发票信息查询20230101_20230823!K:K,0))</f>
        <v>GRAN VALLADOLID  S.L</v>
      </c>
      <c r="E8" t="str">
        <f>INDEX(发票信息查询20230101_20230823!G:G,MATCH(B8,发票信息查询20230101_20230823!K:K,0))</f>
        <v>AFTS23/0000204</v>
      </c>
      <c r="F8" s="8">
        <f>INDEX(发票信息查询20230101_20230823!A:A,MATCH(B8,发票信息查询20230101_20230823!K:K,0))</f>
        <v>45012.999490740738</v>
      </c>
      <c r="G8">
        <f>SUMIFS(发票信息查询20230101_20230823!H:H,发票信息查询20230101_20230823!K:K,B8)</f>
        <v>-11.39</v>
      </c>
      <c r="H8" s="8" t="str">
        <f>INDEX(应收账款明细表20230101_20230823!N:N,MATCH(未收款逾期!B8,应收账款明细表20230101_20230823!F:F,0))</f>
        <v/>
      </c>
      <c r="I8">
        <f>SUMIFS(发票信息查询20230101_20230823!I:I,发票信息查询20230101_20230823!K:K,B8)</f>
        <v>0</v>
      </c>
      <c r="J8">
        <f>SUMIFS(发票信息查询20230101_20230823!J:J,发票信息查询20230101_20230823!K:K,B8)</f>
        <v>-11.39</v>
      </c>
      <c r="K8" s="16" t="str">
        <f t="shared" si="0"/>
        <v/>
      </c>
    </row>
    <row r="9" spans="2:12" x14ac:dyDescent="0.25">
      <c r="B9" t="s">
        <v>130</v>
      </c>
      <c r="C9" t="str">
        <f>INDEX(发票信息查询20230101_20230823!E:E,MATCH(B9,发票信息查询20230101_20230823!K:K,0))</f>
        <v>B47710629</v>
      </c>
      <c r="D9" t="str">
        <f>INDEX(发票信息查询20230101_20230823!F:F,MATCH(B9,发票信息查询20230101_20230823!K:K,0))</f>
        <v>GRAN VALLADOLID  S.L</v>
      </c>
      <c r="E9" t="str">
        <f>INDEX(发票信息查询20230101_20230823!G:G,MATCH(B9,发票信息查询20230101_20230823!K:K,0))</f>
        <v>AFTS23/0000205</v>
      </c>
      <c r="F9" s="8">
        <f>INDEX(发票信息查询20230101_20230823!A:A,MATCH(B9,发票信息查询20230101_20230823!K:K,0))</f>
        <v>45012.999490740738</v>
      </c>
      <c r="G9">
        <f>SUMIFS(发票信息查询20230101_20230823!H:H,发票信息查询20230101_20230823!K:K,B9)</f>
        <v>-1.76</v>
      </c>
      <c r="H9" s="8" t="str">
        <f>INDEX(应收账款明细表20230101_20230823!N:N,MATCH(未收款逾期!B9,应收账款明细表20230101_20230823!F:F,0))</f>
        <v/>
      </c>
      <c r="I9">
        <f>SUMIFS(发票信息查询20230101_20230823!I:I,发票信息查询20230101_20230823!K:K,B9)</f>
        <v>0</v>
      </c>
      <c r="J9">
        <f>SUMIFS(发票信息查询20230101_20230823!J:J,发票信息查询20230101_20230823!K:K,B9)</f>
        <v>-1.76</v>
      </c>
      <c r="K9" s="16" t="str">
        <f t="shared" si="0"/>
        <v/>
      </c>
    </row>
    <row r="10" spans="2:12" x14ac:dyDescent="0.25">
      <c r="B10" t="s">
        <v>169</v>
      </c>
      <c r="C10" t="str">
        <f>INDEX(发票信息查询20230101_20230823!E:E,MATCH(B10,发票信息查询20230101_20230823!K:K,0))</f>
        <v>E44647535</v>
      </c>
      <c r="D10" t="str">
        <f>INDEX(发票信息查询20230101_20230823!F:F,MATCH(B10,发票信息查询20230101_20230823!K:K,0))</f>
        <v>JUNLI YE</v>
      </c>
      <c r="E10" t="str">
        <f>INDEX(发票信息查询20230101_20230823!G:G,MATCH(B10,发票信息查询20230101_20230823!K:K,0))</f>
        <v>AFTS23/0000291</v>
      </c>
      <c r="F10" s="8">
        <f>INDEX(发票信息查询20230101_20230823!A:A,MATCH(B10,发票信息查询20230101_20230823!K:K,0))</f>
        <v>45035.999490740738</v>
      </c>
      <c r="G10">
        <f>SUMIFS(发票信息查询20230101_20230823!H:H,发票信息查询20230101_20230823!K:K,B10)</f>
        <v>841.86</v>
      </c>
      <c r="H10" s="8">
        <f>INDEX(应收账款明细表20230101_20230823!N:N,MATCH(未收款逾期!B10,应收账款明细表20230101_20230823!F:F,0))</f>
        <v>45095.999490740738</v>
      </c>
      <c r="I10">
        <f>SUMIFS(发票信息查询20230101_20230823!I:I,发票信息查询20230101_20230823!K:K,B10)</f>
        <v>841.86</v>
      </c>
      <c r="J10">
        <f>SUMIFS(发票信息查询20230101_20230823!J:J,发票信息查询20230101_20230823!K:K,B10)</f>
        <v>0</v>
      </c>
      <c r="K10" s="16" t="str">
        <f t="shared" si="0"/>
        <v/>
      </c>
    </row>
    <row r="11" spans="2:12" x14ac:dyDescent="0.25">
      <c r="B11" t="s">
        <v>178</v>
      </c>
      <c r="C11" t="str">
        <f>INDEX(发票信息查询20230101_20230823!E:E,MATCH(B11,发票信息查询20230101_20230823!K:K,0))</f>
        <v>X8053957R</v>
      </c>
      <c r="D11" t="str">
        <f>INDEX(发票信息查询20230101_20230823!F:F,MATCH(B11,发票信息查询20230101_20230823!K:K,0))</f>
        <v>郑奔（开发客户专用）</v>
      </c>
      <c r="E11" t="str">
        <f>INDEX(发票信息查询20230101_20230823!G:G,MATCH(B11,发票信息查询20230101_20230823!K:K,0))</f>
        <v>AFTS23/0000297</v>
      </c>
      <c r="F11" s="8">
        <f>INDEX(发票信息查询20230101_20230823!A:A,MATCH(B11,发票信息查询20230101_20230823!K:K,0))</f>
        <v>45036.999490740738</v>
      </c>
      <c r="G11">
        <f>SUMIFS(发票信息查询20230101_20230823!H:H,发票信息查询20230101_20230823!K:K,B11)</f>
        <v>28.05</v>
      </c>
      <c r="H11" s="8">
        <f>INDEX(应收账款明细表20230101_20230823!N:N,MATCH(未收款逾期!B11,应收账款明细表20230101_20230823!F:F,0))</f>
        <v>45037.999490740738</v>
      </c>
      <c r="I11">
        <f>SUMIFS(发票信息查询20230101_20230823!I:I,发票信息查询20230101_20230823!K:K,B11)</f>
        <v>0</v>
      </c>
      <c r="J11">
        <f>SUMIFS(发票信息查询20230101_20230823!J:J,发票信息查询20230101_20230823!K:K,B11)</f>
        <v>28.05</v>
      </c>
      <c r="K11" s="16" t="str">
        <f t="shared" si="0"/>
        <v>逾期</v>
      </c>
    </row>
    <row r="12" spans="2:12" x14ac:dyDescent="0.25">
      <c r="B12" t="s">
        <v>172</v>
      </c>
      <c r="C12" t="str">
        <f>INDEX(发票信息查询20230101_20230823!E:E,MATCH(B12,发票信息查询20230101_20230823!K:K,0))</f>
        <v>E44647535</v>
      </c>
      <c r="D12" t="str">
        <f>INDEX(发票信息查询20230101_20230823!F:F,MATCH(B12,发票信息查询20230101_20230823!K:K,0))</f>
        <v>JUNLI YE</v>
      </c>
      <c r="E12" t="str">
        <f>INDEX(发票信息查询20230101_20230823!G:G,MATCH(B12,发票信息查询20230101_20230823!K:K,0))</f>
        <v>AFTS23/0000298</v>
      </c>
      <c r="F12" s="8">
        <f>INDEX(发票信息查询20230101_20230823!A:A,MATCH(B12,发票信息查询20230101_20230823!K:K,0))</f>
        <v>45036.999490740738</v>
      </c>
      <c r="G12">
        <f>SUMIFS(发票信息查询20230101_20230823!H:H,发票信息查询20230101_20230823!K:K,B12)</f>
        <v>-36.18</v>
      </c>
      <c r="H12" s="8" t="str">
        <f>INDEX(应收账款明细表20230101_20230823!N:N,MATCH(未收款逾期!B12,应收账款明细表20230101_20230823!F:F,0))</f>
        <v/>
      </c>
      <c r="I12">
        <f>SUMIFS(发票信息查询20230101_20230823!I:I,发票信息查询20230101_20230823!K:K,B12)</f>
        <v>0</v>
      </c>
      <c r="J12">
        <f>SUMIFS(发票信息查询20230101_20230823!J:J,发票信息查询20230101_20230823!K:K,B12)</f>
        <v>-36.18</v>
      </c>
      <c r="K12" s="16" t="str">
        <f t="shared" si="0"/>
        <v/>
      </c>
    </row>
    <row r="13" spans="2:12" x14ac:dyDescent="0.25">
      <c r="B13" t="s">
        <v>185</v>
      </c>
      <c r="C13" t="str">
        <f>INDEX(发票信息查询20230101_20230823!E:E,MATCH(B13,发票信息查询20230101_20230823!K:K,0))</f>
        <v>X8053957R</v>
      </c>
      <c r="D13" t="str">
        <f>INDEX(发票信息查询20230101_20230823!F:F,MATCH(B13,发票信息查询20230101_20230823!K:K,0))</f>
        <v>郑奔（开发客户专用）</v>
      </c>
      <c r="E13" t="str">
        <f>INDEX(发票信息查询20230101_20230823!G:G,MATCH(B13,发票信息查询20230101_20230823!K:K,0))</f>
        <v>AFTS23/0000378</v>
      </c>
      <c r="F13" s="8">
        <f>INDEX(发票信息查询20230101_20230823!A:A,MATCH(B13,发票信息查询20230101_20230823!K:K,0))</f>
        <v>45060.999490740738</v>
      </c>
      <c r="G13">
        <f>SUMIFS(发票信息查询20230101_20230823!H:H,发票信息查询20230101_20230823!K:K,B13)</f>
        <v>48.75</v>
      </c>
      <c r="H13" s="8">
        <f>INDEX(应收账款明细表20230101_20230823!N:N,MATCH(未收款逾期!B13,应收账款明细表20230101_20230823!F:F,0))</f>
        <v>45061.999490740738</v>
      </c>
      <c r="I13">
        <f>SUMIFS(发票信息查询20230101_20230823!I:I,发票信息查询20230101_20230823!K:K,B13)</f>
        <v>0</v>
      </c>
      <c r="J13">
        <f>SUMIFS(发票信息查询20230101_20230823!J:J,发票信息查询20230101_20230823!K:K,B13)</f>
        <v>48.75</v>
      </c>
      <c r="K13" s="16" t="str">
        <f t="shared" si="0"/>
        <v>逾期</v>
      </c>
    </row>
    <row r="14" spans="2:12" x14ac:dyDescent="0.25">
      <c r="B14" t="s">
        <v>206</v>
      </c>
      <c r="C14" t="str">
        <f>INDEX(发票信息查询20230101_20230823!E:E,MATCH(B14,发票信息查询20230101_20230823!K:K,0))</f>
        <v>X5118595Z</v>
      </c>
      <c r="D14" t="str">
        <f>INDEX(发票信息查询20230101_20230823!F:F,MATCH(B14,发票信息查询20230101_20230823!K:K,0))</f>
        <v xml:space="preserve">LIN XIUMEI </v>
      </c>
      <c r="E14" t="str">
        <f>INDEX(发票信息查询20230101_20230823!G:G,MATCH(B14,发票信息查询20230101_20230823!K:K,0))</f>
        <v>AFTS23/0000427</v>
      </c>
      <c r="F14" s="8">
        <f>INDEX(发票信息查询20230101_20230823!A:A,MATCH(B14,发票信息查询20230101_20230823!K:K,0))</f>
        <v>45067.999490740738</v>
      </c>
      <c r="G14">
        <f>SUMIFS(发票信息查询20230101_20230823!H:H,发票信息查询20230101_20230823!K:K,B14)</f>
        <v>-24.3</v>
      </c>
      <c r="H14" s="8" t="str">
        <f>INDEX(应收账款明细表20230101_20230823!N:N,MATCH(未收款逾期!B14,应收账款明细表20230101_20230823!F:F,0))</f>
        <v/>
      </c>
      <c r="I14">
        <f>SUMIFS(发票信息查询20230101_20230823!I:I,发票信息查询20230101_20230823!K:K,B14)</f>
        <v>-24.3</v>
      </c>
      <c r="J14">
        <f>SUMIFS(发票信息查询20230101_20230823!J:J,发票信息查询20230101_20230823!K:K,B14)</f>
        <v>0</v>
      </c>
      <c r="K14" s="16" t="str">
        <f t="shared" si="0"/>
        <v/>
      </c>
    </row>
    <row r="15" spans="2:12" x14ac:dyDescent="0.25">
      <c r="B15" t="s">
        <v>200</v>
      </c>
      <c r="C15" t="str">
        <f>INDEX(发票信息查询20230101_20230823!E:E,MATCH(B15,发票信息查询20230101_20230823!K:K,0))</f>
        <v>B88250758</v>
      </c>
      <c r="D15" t="str">
        <f>INDEX(发票信息查询20230101_20230823!F:F,MATCH(B15,发票信息查询20230101_20230823!K:K,0))</f>
        <v>JIA SHUN HE XIANG S.L</v>
      </c>
      <c r="E15" t="str">
        <f>INDEX(发票信息查询20230101_20230823!G:G,MATCH(B15,发票信息查询20230101_20230823!K:K,0))</f>
        <v>AFTS23/0000430</v>
      </c>
      <c r="F15" s="8">
        <f>INDEX(发票信息查询20230101_20230823!A:A,MATCH(B15,发票信息查询20230101_20230823!K:K,0))</f>
        <v>45067.999490740738</v>
      </c>
      <c r="G15">
        <f>SUMIFS(发票信息查询20230101_20230823!H:H,发票信息查询20230101_20230823!K:K,B15)</f>
        <v>-4.83</v>
      </c>
      <c r="H15" s="8" t="str">
        <f>INDEX(应收账款明细表20230101_20230823!N:N,MATCH(未收款逾期!B15,应收账款明细表20230101_20230823!F:F,0))</f>
        <v/>
      </c>
      <c r="I15">
        <f>SUMIFS(发票信息查询20230101_20230823!I:I,发票信息查询20230101_20230823!K:K,B15)</f>
        <v>-4.83</v>
      </c>
      <c r="J15">
        <f>SUMIFS(发票信息查询20230101_20230823!J:J,发票信息查询20230101_20230823!K:K,B15)</f>
        <v>0</v>
      </c>
      <c r="K15" s="16" t="str">
        <f t="shared" si="0"/>
        <v/>
      </c>
    </row>
    <row r="16" spans="2:12" x14ac:dyDescent="0.25">
      <c r="B16" t="s">
        <v>227</v>
      </c>
      <c r="C16" t="str">
        <f>INDEX(发票信息查询20230101_20230823!E:E,MATCH(B16,发票信息查询20230101_20230823!K:K,0))</f>
        <v>X8880888J</v>
      </c>
      <c r="D16" t="str">
        <f>INDEX(发票信息查询20230101_20230823!F:F,MATCH(B16,发票信息查询20230101_20230823!K:K,0))</f>
        <v>KUNFENG CHEN</v>
      </c>
      <c r="E16" t="str">
        <f>INDEX(发票信息查询20230101_20230823!G:G,MATCH(B16,发票信息查询20230101_20230823!K:K,0))</f>
        <v>AFTS23/0000567</v>
      </c>
      <c r="F16" s="8">
        <f>INDEX(发票信息查询20230101_20230823!A:A,MATCH(B16,发票信息查询20230101_20230823!K:K,0))</f>
        <v>45089.999490740738</v>
      </c>
      <c r="G16">
        <f>SUMIFS(发票信息查询20230101_20230823!H:H,发票信息查询20230101_20230823!K:K,B16)</f>
        <v>371.93</v>
      </c>
      <c r="H16" s="8">
        <f>INDEX(应收账款明细表20230101_20230823!N:N,MATCH(未收款逾期!B16,应收账款明细表20230101_20230823!F:F,0))</f>
        <v>45149.999490740738</v>
      </c>
      <c r="I16">
        <f>SUMIFS(发票信息查询20230101_20230823!I:I,发票信息查询20230101_20230823!K:K,B16)</f>
        <v>371.93</v>
      </c>
      <c r="J16">
        <f>SUMIFS(发票信息查询20230101_20230823!J:J,发票信息查询20230101_20230823!K:K,B16)</f>
        <v>0</v>
      </c>
      <c r="K16" s="16" t="str">
        <f t="shared" si="0"/>
        <v/>
      </c>
    </row>
    <row r="17" spans="2:11" x14ac:dyDescent="0.25">
      <c r="B17" t="s">
        <v>236</v>
      </c>
      <c r="C17" t="str">
        <f>INDEX(发票信息查询20230101_20230823!E:E,MATCH(B17,发票信息查询20230101_20230823!K:K,0))</f>
        <v>B83063016</v>
      </c>
      <c r="D17" t="str">
        <f>INDEX(发票信息查询20230101_20230823!F:F,MATCH(B17,发票信息查询20230101_20230823!K:K,0))</f>
        <v>TRES ARMONIAS,S.L.</v>
      </c>
      <c r="E17" t="str">
        <f>INDEX(发票信息查询20230101_20230823!G:G,MATCH(B17,发票信息查询20230101_20230823!K:K,0))</f>
        <v>AFTS23/0000624</v>
      </c>
      <c r="F17" s="8">
        <f>INDEX(发票信息查询20230101_20230823!A:A,MATCH(B17,发票信息查询20230101_20230823!K:K,0))</f>
        <v>45097.999490740738</v>
      </c>
      <c r="G17">
        <f>SUMIFS(发票信息查询20230101_20230823!H:H,发票信息查询20230101_20230823!K:K,B17)</f>
        <v>2525.85</v>
      </c>
      <c r="H17" s="8">
        <f>INDEX(应收账款明细表20230101_20230823!N:N,MATCH(未收款逾期!B17,应收账款明细表20230101_20230823!F:F,0))</f>
        <v>45157.999490740738</v>
      </c>
      <c r="I17">
        <f>SUMIFS(发票信息查询20230101_20230823!I:I,发票信息查询20230101_20230823!K:K,B17)</f>
        <v>0</v>
      </c>
      <c r="J17">
        <f>SUMIFS(发票信息查询20230101_20230823!J:J,发票信息查询20230101_20230823!K:K,B17)</f>
        <v>2525.85</v>
      </c>
      <c r="K17" s="16" t="str">
        <f t="shared" si="0"/>
        <v>逾期</v>
      </c>
    </row>
    <row r="18" spans="2:11" x14ac:dyDescent="0.25">
      <c r="B18" t="s">
        <v>241</v>
      </c>
      <c r="C18" t="str">
        <f>INDEX(发票信息查询20230101_20230823!E:E,MATCH(B18,发票信息查询20230101_20230823!K:K,0))</f>
        <v>E44647535</v>
      </c>
      <c r="D18" t="str">
        <f>INDEX(发票信息查询20230101_20230823!F:F,MATCH(B18,发票信息查询20230101_20230823!K:K,0))</f>
        <v>JUNLI YE</v>
      </c>
      <c r="E18" t="str">
        <f>INDEX(发票信息查询20230101_20230823!G:G,MATCH(B18,发票信息查询20230101_20230823!K:K,0))</f>
        <v>AFTS23/0000713</v>
      </c>
      <c r="F18" s="8">
        <f>INDEX(发票信息查询20230101_20230823!A:A,MATCH(B18,发票信息查询20230101_20230823!K:K,0))</f>
        <v>45110.999490740738</v>
      </c>
      <c r="G18">
        <f>SUMIFS(发票信息查询20230101_20230823!H:H,发票信息查询20230101_20230823!K:K,B18)</f>
        <v>1226.3399999999999</v>
      </c>
      <c r="H18" s="8">
        <f>INDEX(应收账款明细表20230101_20230823!N:N,MATCH(未收款逾期!B18,应收账款明细表20230101_20230823!F:F,0))</f>
        <v>45170.999490740738</v>
      </c>
      <c r="I18">
        <f>SUMIFS(发票信息查询20230101_20230823!I:I,发票信息查询20230101_20230823!K:K,B18)</f>
        <v>0</v>
      </c>
      <c r="J18">
        <f>SUMIFS(发票信息查询20230101_20230823!J:J,发票信息查询20230101_20230823!K:K,B18)</f>
        <v>1226.3399999999999</v>
      </c>
      <c r="K18" s="16" t="str">
        <f t="shared" si="0"/>
        <v/>
      </c>
    </row>
    <row r="19" spans="2:11" x14ac:dyDescent="0.25">
      <c r="B19" t="s">
        <v>259</v>
      </c>
      <c r="C19" t="str">
        <f>INDEX(发票信息查询20230101_20230823!E:E,MATCH(B19,发票信息查询20230101_20230823!K:K,0))</f>
        <v>E44647535</v>
      </c>
      <c r="D19" t="str">
        <f>INDEX(发票信息查询20230101_20230823!F:F,MATCH(B19,发票信息查询20230101_20230823!K:K,0))</f>
        <v>JUNLI YE</v>
      </c>
      <c r="E19" t="str">
        <f>INDEX(发票信息查询20230101_20230823!G:G,MATCH(B19,发票信息查询20230101_20230823!K:K,0))</f>
        <v>AFTS23/0000740</v>
      </c>
      <c r="F19" s="8">
        <f>INDEX(发票信息查询20230101_20230823!A:A,MATCH(B19,发票信息查询20230101_20230823!K:K,0))</f>
        <v>45116.999490740738</v>
      </c>
      <c r="G19">
        <f>SUMIFS(发票信息查询20230101_20230823!H:H,发票信息查询20230101_20230823!K:K,B19)</f>
        <v>-22.91</v>
      </c>
      <c r="H19" s="8" t="str">
        <f>INDEX(应收账款明细表20230101_20230823!N:N,MATCH(未收款逾期!B19,应收账款明细表20230101_20230823!F:F,0))</f>
        <v/>
      </c>
      <c r="I19">
        <f>SUMIFS(发票信息查询20230101_20230823!I:I,发票信息查询20230101_20230823!K:K,B19)</f>
        <v>0</v>
      </c>
      <c r="J19">
        <f>SUMIFS(发票信息查询20230101_20230823!J:J,发票信息查询20230101_20230823!K:K,B19)</f>
        <v>-22.91</v>
      </c>
      <c r="K19" s="16" t="str">
        <f t="shared" si="0"/>
        <v/>
      </c>
    </row>
    <row r="20" spans="2:11" x14ac:dyDescent="0.25">
      <c r="B20" t="s">
        <v>261</v>
      </c>
      <c r="C20" t="str">
        <f>INDEX(发票信息查询20230101_20230823!E:E,MATCH(B20,发票信息查询20230101_20230823!K:K,0))</f>
        <v>X8880888J</v>
      </c>
      <c r="D20" t="str">
        <f>INDEX(发票信息查询20230101_20230823!F:F,MATCH(B20,发票信息查询20230101_20230823!K:K,0))</f>
        <v>KUNFENG CHEN</v>
      </c>
      <c r="E20" t="str">
        <f>INDEX(发票信息查询20230101_20230823!G:G,MATCH(B20,发票信息查询20230101_20230823!K:K,0))</f>
        <v>AFTS23/0000759</v>
      </c>
      <c r="F20" s="8">
        <f>INDEX(发票信息查询20230101_20230823!A:A,MATCH(B20,发票信息查询20230101_20230823!K:K,0))</f>
        <v>45123.999490740738</v>
      </c>
      <c r="G20">
        <f>SUMIFS(发票信息查询20230101_20230823!H:H,发票信息查询20230101_20230823!K:K,B20)</f>
        <v>435.06</v>
      </c>
      <c r="H20" s="8">
        <f>INDEX(应收账款明细表20230101_20230823!N:N,MATCH(未收款逾期!B20,应收账款明细表20230101_20230823!F:F,0))</f>
        <v>45183.999490740738</v>
      </c>
      <c r="I20">
        <f>SUMIFS(发票信息查询20230101_20230823!I:I,发票信息查询20230101_20230823!K:K,B20)</f>
        <v>435.06</v>
      </c>
      <c r="J20">
        <f>SUMIFS(发票信息查询20230101_20230823!J:J,发票信息查询20230101_20230823!K:K,B20)</f>
        <v>0</v>
      </c>
      <c r="K20" s="16" t="str">
        <f t="shared" si="0"/>
        <v/>
      </c>
    </row>
    <row r="21" spans="2:11" x14ac:dyDescent="0.25">
      <c r="B21" t="s">
        <v>277</v>
      </c>
      <c r="C21" t="str">
        <f>INDEX(发票信息查询20230101_20230823!E:E,MATCH(B21,发票信息查询20230101_20230823!K:K,0))</f>
        <v>B13879051</v>
      </c>
      <c r="D21" t="str">
        <f>INDEX(发票信息查询20230101_20230823!F:F,MATCH(B21,发票信息查询20230101_20230823!K:K,0))</f>
        <v>BAZAR LEGANES CENTRAL S.L</v>
      </c>
      <c r="E21" t="str">
        <f>INDEX(发票信息查询20230101_20230823!G:G,MATCH(B21,发票信息查询20230101_20230823!K:K,0))</f>
        <v>AFTS23/0000819</v>
      </c>
      <c r="F21" s="8">
        <f>INDEX(发票信息查询20230101_20230823!A:A,MATCH(B21,发票信息查询20230101_20230823!K:K,0))</f>
        <v>45130.999490740738</v>
      </c>
      <c r="G21">
        <f>SUMIFS(发票信息查询20230101_20230823!H:H,发票信息查询20230101_20230823!K:K,B21)</f>
        <v>1156.05</v>
      </c>
      <c r="H21" s="8">
        <f>INDEX(应收账款明细表20230101_20230823!N:N,MATCH(未收款逾期!B21,应收账款明细表20230101_20230823!F:F,0))</f>
        <v>45190.999490740738</v>
      </c>
      <c r="I21">
        <f>SUMIFS(发票信息查询20230101_20230823!I:I,发票信息查询20230101_20230823!K:K,B21)</f>
        <v>1156.05</v>
      </c>
      <c r="J21">
        <f>SUMIFS(发票信息查询20230101_20230823!J:J,发票信息查询20230101_20230823!K:K,B21)</f>
        <v>0</v>
      </c>
      <c r="K21" s="16" t="str">
        <f t="shared" si="0"/>
        <v/>
      </c>
    </row>
    <row r="22" spans="2:11" x14ac:dyDescent="0.25">
      <c r="B22" t="s">
        <v>275</v>
      </c>
      <c r="C22" t="str">
        <f>INDEX(发票信息查询20230101_20230823!E:E,MATCH(B22,发票信息查询20230101_20230823!K:K,0))</f>
        <v>B13879051</v>
      </c>
      <c r="D22" t="str">
        <f>INDEX(发票信息查询20230101_20230823!F:F,MATCH(B22,发票信息查询20230101_20230823!K:K,0))</f>
        <v>BAZAR LEGANES CENTRAL S.L</v>
      </c>
      <c r="E22" t="str">
        <f>INDEX(发票信息查询20230101_20230823!G:G,MATCH(B22,发票信息查询20230101_20230823!K:K,0))</f>
        <v>AFTS23/0000820</v>
      </c>
      <c r="F22" s="8">
        <f>INDEX(发票信息查询20230101_20230823!A:A,MATCH(B22,发票信息查询20230101_20230823!K:K,0))</f>
        <v>45130.999490740738</v>
      </c>
      <c r="G22">
        <f>SUMIFS(发票信息查询20230101_20230823!H:H,发票信息查询20230101_20230823!K:K,B22)</f>
        <v>0.27</v>
      </c>
      <c r="H22" s="8">
        <f>INDEX(应收账款明细表20230101_20230823!N:N,MATCH(未收款逾期!B22,应收账款明细表20230101_20230823!F:F,0))</f>
        <v>45131.999490740738</v>
      </c>
      <c r="I22">
        <f>SUMIFS(发票信息查询20230101_20230823!I:I,发票信息查询20230101_20230823!K:K,B22)</f>
        <v>0.27</v>
      </c>
      <c r="J22">
        <f>SUMIFS(发票信息查询20230101_20230823!J:J,发票信息查询20230101_20230823!K:K,B22)</f>
        <v>0</v>
      </c>
      <c r="K22" s="16" t="str">
        <f t="shared" si="0"/>
        <v/>
      </c>
    </row>
    <row r="23" spans="2:11" x14ac:dyDescent="0.25">
      <c r="B23" t="s">
        <v>273</v>
      </c>
      <c r="C23" t="str">
        <f>INDEX(发票信息查询20230101_20230823!E:E,MATCH(B23,发票信息查询20230101_20230823!K:K,0))</f>
        <v>B13879051</v>
      </c>
      <c r="D23" t="str">
        <f>INDEX(发票信息查询20230101_20230823!F:F,MATCH(B23,发票信息查询20230101_20230823!K:K,0))</f>
        <v>BAZAR LEGANES CENTRAL S.L</v>
      </c>
      <c r="E23" t="str">
        <f>INDEX(发票信息查询20230101_20230823!G:G,MATCH(B23,发票信息查询20230101_20230823!K:K,0))</f>
        <v>AFTS23/0000821</v>
      </c>
      <c r="F23" s="8">
        <f>INDEX(发票信息查询20230101_20230823!A:A,MATCH(B23,发票信息查询20230101_20230823!K:K,0))</f>
        <v>45130.999490740738</v>
      </c>
      <c r="G23">
        <f>SUMIFS(发票信息查询20230101_20230823!H:H,发票信息查询20230101_20230823!K:K,B23)</f>
        <v>0.39</v>
      </c>
      <c r="H23" s="8">
        <f>INDEX(应收账款明细表20230101_20230823!N:N,MATCH(未收款逾期!B23,应收账款明细表20230101_20230823!F:F,0))</f>
        <v>45131.999490740738</v>
      </c>
      <c r="I23">
        <f>SUMIFS(发票信息查询20230101_20230823!I:I,发票信息查询20230101_20230823!K:K,B23)</f>
        <v>0.39</v>
      </c>
      <c r="J23">
        <f>SUMIFS(发票信息查询20230101_20230823!J:J,发票信息查询20230101_20230823!K:K,B23)</f>
        <v>0</v>
      </c>
      <c r="K23" s="16" t="str">
        <f t="shared" si="0"/>
        <v/>
      </c>
    </row>
    <row r="24" spans="2:11" x14ac:dyDescent="0.25">
      <c r="B24" t="s">
        <v>271</v>
      </c>
      <c r="C24" t="str">
        <f>INDEX(发票信息查询20230101_20230823!E:E,MATCH(B24,发票信息查询20230101_20230823!K:K,0))</f>
        <v>B13879051</v>
      </c>
      <c r="D24" t="str">
        <f>INDEX(发票信息查询20230101_20230823!F:F,MATCH(B24,发票信息查询20230101_20230823!K:K,0))</f>
        <v>BAZAR LEGANES CENTRAL S.L</v>
      </c>
      <c r="E24" t="str">
        <f>INDEX(发票信息查询20230101_20230823!G:G,MATCH(B24,发票信息查询20230101_20230823!K:K,0))</f>
        <v>AFTS23/0000822</v>
      </c>
      <c r="F24" s="8">
        <f>INDEX(发票信息查询20230101_20230823!A:A,MATCH(B24,发票信息查询20230101_20230823!K:K,0))</f>
        <v>45130.999490740738</v>
      </c>
      <c r="G24">
        <f>SUMIFS(发票信息查询20230101_20230823!H:H,发票信息查询20230101_20230823!K:K,B24)</f>
        <v>0.36</v>
      </c>
      <c r="H24" s="8">
        <f>INDEX(应收账款明细表20230101_20230823!N:N,MATCH(未收款逾期!B24,应收账款明细表20230101_20230823!F:F,0))</f>
        <v>45131.999490740738</v>
      </c>
      <c r="I24">
        <f>SUMIFS(发票信息查询20230101_20230823!I:I,发票信息查询20230101_20230823!K:K,B24)</f>
        <v>0.36</v>
      </c>
      <c r="J24">
        <f>SUMIFS(发票信息查询20230101_20230823!J:J,发票信息查询20230101_20230823!K:K,B24)</f>
        <v>0</v>
      </c>
      <c r="K24" s="16" t="str">
        <f t="shared" si="0"/>
        <v/>
      </c>
    </row>
    <row r="25" spans="2:11" x14ac:dyDescent="0.25">
      <c r="B25" t="s">
        <v>269</v>
      </c>
      <c r="C25" t="str">
        <f>INDEX(发票信息查询20230101_20230823!E:E,MATCH(B25,发票信息查询20230101_20230823!K:K,0))</f>
        <v>B13879051</v>
      </c>
      <c r="D25" t="str">
        <f>INDEX(发票信息查询20230101_20230823!F:F,MATCH(B25,发票信息查询20230101_20230823!K:K,0))</f>
        <v>BAZAR LEGANES CENTRAL S.L</v>
      </c>
      <c r="E25" t="str">
        <f>INDEX(发票信息查询20230101_20230823!G:G,MATCH(B25,发票信息查询20230101_20230823!K:K,0))</f>
        <v>AFTS23/0000823</v>
      </c>
      <c r="F25" s="8">
        <f>INDEX(发票信息查询20230101_20230823!A:A,MATCH(B25,发票信息查询20230101_20230823!K:K,0))</f>
        <v>45130.999490740738</v>
      </c>
      <c r="G25">
        <f>SUMIFS(发票信息查询20230101_20230823!H:H,发票信息查询20230101_20230823!K:K,B25)</f>
        <v>1625.4</v>
      </c>
      <c r="H25" s="8">
        <f>INDEX(应收账款明细表20230101_20230823!N:N,MATCH(未收款逾期!B25,应收账款明细表20230101_20230823!F:F,0))</f>
        <v>45190.999490740738</v>
      </c>
      <c r="I25">
        <f>SUMIFS(发票信息查询20230101_20230823!I:I,发票信息查询20230101_20230823!K:K,B25)</f>
        <v>1625.4</v>
      </c>
      <c r="J25">
        <f>SUMIFS(发票信息查询20230101_20230823!J:J,发票信息查询20230101_20230823!K:K,B25)</f>
        <v>0</v>
      </c>
      <c r="K25" s="16" t="str">
        <f t="shared" si="0"/>
        <v/>
      </c>
    </row>
    <row r="26" spans="2:11" x14ac:dyDescent="0.25">
      <c r="B26" t="s">
        <v>267</v>
      </c>
      <c r="C26" t="str">
        <f>INDEX(发票信息查询20230101_20230823!E:E,MATCH(B26,发票信息查询20230101_20230823!K:K,0))</f>
        <v>B13879051</v>
      </c>
      <c r="D26" t="str">
        <f>INDEX(发票信息查询20230101_20230823!F:F,MATCH(B26,发票信息查询20230101_20230823!K:K,0))</f>
        <v>BAZAR LEGANES CENTRAL S.L</v>
      </c>
      <c r="E26" t="str">
        <f>INDEX(发票信息查询20230101_20230823!G:G,MATCH(B26,发票信息查询20230101_20230823!K:K,0))</f>
        <v>AFTS23/0000825</v>
      </c>
      <c r="F26" s="8">
        <f>INDEX(发票信息查询20230101_20230823!A:A,MATCH(B26,发票信息查询20230101_20230823!K:K,0))</f>
        <v>45130.999490740738</v>
      </c>
      <c r="G26">
        <f>SUMIFS(发票信息查询20230101_20230823!H:H,发票信息查询20230101_20230823!K:K,B26)</f>
        <v>1319.86</v>
      </c>
      <c r="H26" s="8">
        <f>INDEX(应收账款明细表20230101_20230823!N:N,MATCH(未收款逾期!B26,应收账款明细表20230101_20230823!F:F,0))</f>
        <v>45190.999490740738</v>
      </c>
      <c r="I26">
        <f>SUMIFS(发票信息查询20230101_20230823!I:I,发票信息查询20230101_20230823!K:K,B26)</f>
        <v>1319.86</v>
      </c>
      <c r="J26">
        <f>SUMIFS(发票信息查询20230101_20230823!J:J,发票信息查询20230101_20230823!K:K,B26)</f>
        <v>0</v>
      </c>
      <c r="K26" s="16" t="str">
        <f t="shared" si="0"/>
        <v/>
      </c>
    </row>
    <row r="27" spans="2:11" x14ac:dyDescent="0.25">
      <c r="B27" t="s">
        <v>281</v>
      </c>
      <c r="C27" t="str">
        <f>INDEX(发票信息查询20230101_20230823!E:E,MATCH(B27,发票信息查询20230101_20230823!K:K,0))</f>
        <v>B85783561</v>
      </c>
      <c r="D27" t="str">
        <f>INDEX(发票信息查询20230101_20230823!F:F,MATCH(B27,发票信息查询20230101_20230823!K:K,0))</f>
        <v>HIPER ASIA SAGRA S.L</v>
      </c>
      <c r="E27" t="str">
        <f>INDEX(发票信息查询20230101_20230823!G:G,MATCH(B27,发票信息查询20230101_20230823!K:K,0))</f>
        <v>AFTS23/0000839</v>
      </c>
      <c r="F27" s="8">
        <f>INDEX(发票信息查询20230101_20230823!A:A,MATCH(B27,发票信息查询20230101_20230823!K:K,0))</f>
        <v>45132.999490740738</v>
      </c>
      <c r="G27">
        <f>SUMIFS(发票信息查询20230101_20230823!H:H,发票信息查询20230101_20230823!K:K,B27)</f>
        <v>287.19</v>
      </c>
      <c r="H27" s="8">
        <f>INDEX(应收账款明细表20230101_20230823!N:N,MATCH(未收款逾期!B27,应收账款明细表20230101_20230823!F:F,0))</f>
        <v>45192.999490740738</v>
      </c>
      <c r="I27">
        <f>SUMIFS(发票信息查询20230101_20230823!I:I,发票信息查询20230101_20230823!K:K,B27)</f>
        <v>0</v>
      </c>
      <c r="J27">
        <f>SUMIFS(发票信息查询20230101_20230823!J:J,发票信息查询20230101_20230823!K:K,B27)</f>
        <v>287.19</v>
      </c>
      <c r="K27" s="16" t="str">
        <f t="shared" si="0"/>
        <v/>
      </c>
    </row>
    <row r="28" spans="2:11" x14ac:dyDescent="0.25">
      <c r="B28" t="s">
        <v>294</v>
      </c>
      <c r="C28" t="str">
        <f>INDEX(发票信息查询20230101_20230823!E:E,MATCH(B28,发票信息查询20230101_20230823!K:K,0))</f>
        <v>B87461059</v>
      </c>
      <c r="D28" t="str">
        <f>INDEX(发票信息查询20230101_20230823!F:F,MATCH(B28,发票信息查询20230101_20230823!K:K,0))</f>
        <v>DISON LICENCIAS S.L 老辉利</v>
      </c>
      <c r="E28" t="str">
        <f>INDEX(发票信息查询20230101_20230823!G:G,MATCH(B28,发票信息查询20230101_20230823!K:K,0))</f>
        <v>AFTS23/0001006</v>
      </c>
      <c r="F28" s="8">
        <f>INDEX(发票信息查询20230101_20230823!A:A,MATCH(B28,发票信息查询20230101_20230823!K:K,0))</f>
        <v>45141.999490740738</v>
      </c>
      <c r="G28">
        <f>SUMIFS(发票信息查询20230101_20230823!H:H,发票信息查询20230101_20230823!K:K,B28)</f>
        <v>2089.16</v>
      </c>
      <c r="H28" s="8">
        <f>INDEX(应收账款明细表20230101_20230823!N:N,MATCH(未收款逾期!B28,应收账款明细表20230101_20230823!F:F,0))</f>
        <v>45201.999490740738</v>
      </c>
      <c r="I28">
        <f>SUMIFS(发票信息查询20230101_20230823!I:I,发票信息查询20230101_20230823!K:K,B28)</f>
        <v>0</v>
      </c>
      <c r="J28">
        <f>SUMIFS(发票信息查询20230101_20230823!J:J,发票信息查询20230101_20230823!K:K,B28)</f>
        <v>2089.16</v>
      </c>
      <c r="K28" s="16" t="str">
        <f t="shared" si="0"/>
        <v/>
      </c>
    </row>
    <row r="29" spans="2:11" x14ac:dyDescent="0.25">
      <c r="B29" t="s">
        <v>306</v>
      </c>
      <c r="C29" t="str">
        <f>INDEX(发票信息查询20230101_20230823!E:E,MATCH(B29,发票信息查询20230101_20230823!K:K,0))</f>
        <v>B13879051</v>
      </c>
      <c r="D29" t="str">
        <f>INDEX(发票信息查询20230101_20230823!F:F,MATCH(B29,发票信息查询20230101_20230823!K:K,0))</f>
        <v>BAZAR LEGANES CENTRAL S.L</v>
      </c>
      <c r="E29" t="str">
        <f>INDEX(发票信息查询20230101_20230823!G:G,MATCH(B29,发票信息查询20230101_20230823!K:K,0))</f>
        <v>AFTS23/0001045</v>
      </c>
      <c r="F29" s="8">
        <f>INDEX(发票信息查询20230101_20230823!A:A,MATCH(B29,发票信息查询20230101_20230823!K:K,0))</f>
        <v>45151.999490740738</v>
      </c>
      <c r="G29">
        <f>SUMIFS(发票信息查询20230101_20230823!H:H,发票信息查询20230101_20230823!K:K,B29)</f>
        <v>218.54</v>
      </c>
      <c r="H29" s="8">
        <f>INDEX(应收账款明细表20230101_20230823!N:N,MATCH(未收款逾期!B29,应收账款明细表20230101_20230823!F:F,0))</f>
        <v>45152.999490740738</v>
      </c>
      <c r="I29">
        <f>SUMIFS(发票信息查询20230101_20230823!I:I,发票信息查询20230101_20230823!K:K,B29)</f>
        <v>218.54</v>
      </c>
      <c r="J29">
        <f>SUMIFS(发票信息查询20230101_20230823!J:J,发票信息查询20230101_20230823!K:K,B29)</f>
        <v>0</v>
      </c>
      <c r="K29" s="16" t="str">
        <f t="shared" si="0"/>
        <v/>
      </c>
    </row>
    <row r="30" spans="2:11" x14ac:dyDescent="0.25">
      <c r="B30" t="s">
        <v>328</v>
      </c>
      <c r="C30" t="str">
        <f>INDEX(发票信息查询20230101_20230823!E:E,MATCH(B30,发票信息查询20230101_20230823!K:K,0))</f>
        <v>B09848680</v>
      </c>
      <c r="D30" t="str">
        <f>INDEX(发票信息查询20230101_20230823!F:F,MATCH(B30,发票信息查询20230101_20230823!K:K,0))</f>
        <v>MEGABAZAR ARROYO S.L</v>
      </c>
      <c r="E30" t="str">
        <f>INDEX(发票信息查询20230101_20230823!G:G,MATCH(B30,发票信息查询20230101_20230823!K:K,0))</f>
        <v>AFTS23/0001066</v>
      </c>
      <c r="F30" s="8">
        <f>INDEX(发票信息查询20230101_20230823!A:A,MATCH(B30,发票信息查询20230101_20230823!K:K,0))</f>
        <v>45158.999490740738</v>
      </c>
      <c r="G30">
        <f>SUMIFS(发票信息查询20230101_20230823!H:H,发票信息查询20230101_20230823!K:K,B30)</f>
        <v>-21.06</v>
      </c>
      <c r="H30" s="8" t="str">
        <f>INDEX(应收账款明细表20230101_20230823!N:N,MATCH(未收款逾期!B30,应收账款明细表20230101_20230823!F:F,0))</f>
        <v/>
      </c>
      <c r="I30">
        <f>SUMIFS(发票信息查询20230101_20230823!I:I,发票信息查询20230101_20230823!K:K,B30)</f>
        <v>-21.06</v>
      </c>
      <c r="J30">
        <f>SUMIFS(发票信息查询20230101_20230823!J:J,发票信息查询20230101_20230823!K:K,B30)</f>
        <v>0</v>
      </c>
      <c r="K30" s="16" t="str">
        <f t="shared" si="0"/>
        <v/>
      </c>
    </row>
    <row r="31" spans="2:11" x14ac:dyDescent="0.25">
      <c r="B31" t="s">
        <v>322</v>
      </c>
      <c r="C31" t="str">
        <f>INDEX(发票信息查询20230101_20230823!E:E,MATCH(B31,发票信息查询20230101_20230823!K:K,0))</f>
        <v>X5118595Z</v>
      </c>
      <c r="D31" t="str">
        <f>INDEX(发票信息查询20230101_20230823!F:F,MATCH(B31,发票信息查询20230101_20230823!K:K,0))</f>
        <v xml:space="preserve">LIN XIUMEI </v>
      </c>
      <c r="E31" t="str">
        <f>INDEX(发票信息查询20230101_20230823!G:G,MATCH(B31,发票信息查询20230101_20230823!K:K,0))</f>
        <v>AFTS23/0001069</v>
      </c>
      <c r="F31" s="8">
        <f>INDEX(发票信息查询20230101_20230823!A:A,MATCH(B31,发票信息查询20230101_20230823!K:K,0))</f>
        <v>45158.999490740738</v>
      </c>
      <c r="G31">
        <f>SUMIFS(发票信息查询20230101_20230823!H:H,发票信息查询20230101_20230823!K:K,B31)</f>
        <v>-9.9</v>
      </c>
      <c r="H31" s="8" t="str">
        <f>INDEX(应收账款明细表20230101_20230823!N:N,MATCH(未收款逾期!B31,应收账款明细表20230101_20230823!F:F,0))</f>
        <v/>
      </c>
      <c r="I31">
        <f>SUMIFS(发票信息查询20230101_20230823!I:I,发票信息查询20230101_20230823!K:K,B31)</f>
        <v>0</v>
      </c>
      <c r="J31">
        <f>SUMIFS(发票信息查询20230101_20230823!J:J,发票信息查询20230101_20230823!K:K,B31)</f>
        <v>-9.9</v>
      </c>
      <c r="K31" s="16" t="str">
        <f t="shared" si="0"/>
        <v/>
      </c>
    </row>
    <row r="32" spans="2:11" x14ac:dyDescent="0.25">
      <c r="B32" t="s">
        <v>81</v>
      </c>
      <c r="C32" t="str">
        <f>INDEX(发票信息查询20230101_20230823!E:E,MATCH(B32,发票信息查询20230101_20230823!K:K,0))</f>
        <v>B47677075</v>
      </c>
      <c r="D32" t="str">
        <f>INDEX(发票信息查询20230101_20230823!F:F,MATCH(B32,发票信息查询20230101_20230823!K:K,0))</f>
        <v>GRAN LAGUNA 2011 S.L</v>
      </c>
      <c r="E32" t="str">
        <f>INDEX(发票信息查询20230101_20230823!G:G,MATCH(B32,发票信息查询20230101_20230823!K:K,0))</f>
        <v>AUE23/0000271</v>
      </c>
      <c r="F32" s="8">
        <f>INDEX(发票信息查询20230101_20230823!A:A,MATCH(B32,发票信息查询20230101_20230823!K:K,0))</f>
        <v>44970.04115740741</v>
      </c>
      <c r="G32">
        <f>SUMIFS(发票信息查询20230101_20230823!H:H,发票信息查询20230101_20230823!K:K,B32)</f>
        <v>-296.45999999999998</v>
      </c>
      <c r="H32" s="8" t="str">
        <f>INDEX(应收账款明细表20230101_20230823!N:N,MATCH(未收款逾期!B32,应收账款明细表20230101_20230823!F:F,0))</f>
        <v/>
      </c>
      <c r="I32">
        <f>SUMIFS(发票信息查询20230101_20230823!I:I,发票信息查询20230101_20230823!K:K,B32)</f>
        <v>-296.45999999999998</v>
      </c>
      <c r="J32">
        <f>SUMIFS(发票信息查询20230101_20230823!J:J,发票信息查询20230101_20230823!K:K,B32)</f>
        <v>0</v>
      </c>
      <c r="K32" s="16" t="str">
        <f t="shared" si="0"/>
        <v/>
      </c>
    </row>
    <row r="33" spans="2:11" x14ac:dyDescent="0.25">
      <c r="B33" t="s">
        <v>116</v>
      </c>
      <c r="C33" t="str">
        <f>INDEX(发票信息查询20230101_20230823!E:E,MATCH(B33,发票信息查询20230101_20230823!K:K,0))</f>
        <v>B47677075</v>
      </c>
      <c r="D33" t="str">
        <f>INDEX(发票信息查询20230101_20230823!F:F,MATCH(B33,发票信息查询20230101_20230823!K:K,0))</f>
        <v>GRAN LAGUNA 2011 S.L</v>
      </c>
      <c r="E33" t="str">
        <f>INDEX(发票信息查询20230101_20230823!G:G,MATCH(B33,发票信息查询20230101_20230823!K:K,0))</f>
        <v>AUE23/0000709</v>
      </c>
      <c r="F33" s="8">
        <f>INDEX(发票信息查询20230101_20230823!A:A,MATCH(B33,发票信息查询20230101_20230823!K:K,0))</f>
        <v>45011.999490740738</v>
      </c>
      <c r="G33">
        <f>SUMIFS(发票信息查询20230101_20230823!H:H,发票信息查询20230101_20230823!K:K,B33)</f>
        <v>296.45999999999998</v>
      </c>
      <c r="H33" s="8">
        <f>INDEX(应收账款明细表20230101_20230823!N:N,MATCH(未收款逾期!B33,应收账款明细表20230101_20230823!F:F,0))</f>
        <v>45012.999490740738</v>
      </c>
      <c r="I33">
        <f>SUMIFS(发票信息查询20230101_20230823!I:I,发票信息查询20230101_20230823!K:K,B33)</f>
        <v>296.45999999999998</v>
      </c>
      <c r="J33">
        <f>SUMIFS(发票信息查询20230101_20230823!J:J,发票信息查询20230101_20230823!K:K,B33)</f>
        <v>0</v>
      </c>
      <c r="K33" s="16" t="str">
        <f t="shared" si="0"/>
        <v/>
      </c>
    </row>
    <row r="34" spans="2:11" x14ac:dyDescent="0.25">
      <c r="B34" t="s">
        <v>132</v>
      </c>
      <c r="C34" t="str">
        <f>INDEX(发票信息查询20230101_20230823!E:E,MATCH(B34,发票信息查询20230101_20230823!K:K,0))</f>
        <v>B47710629</v>
      </c>
      <c r="D34" t="str">
        <f>INDEX(发票信息查询20230101_20230823!F:F,MATCH(B34,发票信息查询20230101_20230823!K:K,0))</f>
        <v>GRAN VALLADOLID  S.L</v>
      </c>
      <c r="E34" t="str">
        <f>INDEX(发票信息查询20230101_20230823!G:G,MATCH(B34,发票信息查询20230101_20230823!K:K,0))</f>
        <v>AUE23/0000728</v>
      </c>
      <c r="F34" s="8">
        <f>INDEX(发票信息查询20230101_20230823!A:A,MATCH(B34,发票信息查询20230101_20230823!K:K,0))</f>
        <v>45012.999490740738</v>
      </c>
      <c r="G34">
        <f>SUMIFS(发票信息查询20230101_20230823!H:H,发票信息查询20230101_20230823!K:K,B34)</f>
        <v>-1.35</v>
      </c>
      <c r="H34" s="8" t="str">
        <f>INDEX(应收账款明细表20230101_20230823!N:N,MATCH(未收款逾期!B34,应收账款明细表20230101_20230823!F:F,0))</f>
        <v/>
      </c>
      <c r="I34">
        <f>SUMIFS(发票信息查询20230101_20230823!I:I,发票信息查询20230101_20230823!K:K,B34)</f>
        <v>0</v>
      </c>
      <c r="J34">
        <f>SUMIFS(发票信息查询20230101_20230823!J:J,发票信息查询20230101_20230823!K:K,B34)</f>
        <v>-1.35</v>
      </c>
      <c r="K34" s="16" t="str">
        <f t="shared" si="0"/>
        <v/>
      </c>
    </row>
    <row r="35" spans="2:11" x14ac:dyDescent="0.25">
      <c r="B35" t="s">
        <v>209</v>
      </c>
      <c r="C35" t="str">
        <f>INDEX(发票信息查询20230101_20230823!E:E,MATCH(B35,发票信息查询20230101_20230823!K:K,0))</f>
        <v>B47677075</v>
      </c>
      <c r="D35" t="str">
        <f>INDEX(发票信息查询20230101_20230823!F:F,MATCH(B35,发票信息查询20230101_20230823!K:K,0))</f>
        <v>GRAN LAGUNA 2011 S.L</v>
      </c>
      <c r="E35" t="str">
        <f>INDEX(发票信息查询20230101_20230823!G:G,MATCH(B35,发票信息查询20230101_20230823!K:K,0))</f>
        <v>AUE23/0001173</v>
      </c>
      <c r="F35" s="8">
        <f>INDEX(发票信息查询20230101_20230823!A:A,MATCH(B35,发票信息查询20230101_20230823!K:K,0))</f>
        <v>45068.999490740738</v>
      </c>
      <c r="G35">
        <f>SUMIFS(发票信息查询20230101_20230823!H:H,发票信息查询20230101_20230823!K:K,B35)</f>
        <v>-43.92</v>
      </c>
      <c r="H35" s="8" t="str">
        <f>INDEX(应收账款明细表20230101_20230823!N:N,MATCH(未收款逾期!B35,应收账款明细表20230101_20230823!F:F,0))</f>
        <v/>
      </c>
      <c r="I35">
        <f>SUMIFS(发票信息查询20230101_20230823!I:I,发票信息查询20230101_20230823!K:K,B35)</f>
        <v>0</v>
      </c>
      <c r="J35">
        <f>SUMIFS(发票信息查询20230101_20230823!J:J,发票信息查询20230101_20230823!K:K,B35)</f>
        <v>-43.92</v>
      </c>
      <c r="K35" s="16" t="str">
        <f t="shared" si="0"/>
        <v/>
      </c>
    </row>
    <row r="36" spans="2:11" x14ac:dyDescent="0.25">
      <c r="B36" t="s">
        <v>42</v>
      </c>
      <c r="C36" t="str">
        <f>INDEX(发票信息查询20230101_20230823!E:E,MATCH(B36,发票信息查询20230101_20230823!K:K,0))</f>
        <v>B06939961</v>
      </c>
      <c r="D36" t="str">
        <f>INDEX(发票信息查询20230101_20230823!F:F,MATCH(B36,发票信息查询20230101_20230823!K:K,0))</f>
        <v>YUHENG AVILA S.L</v>
      </c>
      <c r="E36" t="str">
        <f>INDEX(发票信息查询20230101_20230823!G:G,MATCH(B36,发票信息查询20230101_20230823!K:K,0))</f>
        <v>FTS23/0000166</v>
      </c>
      <c r="F36" s="8">
        <f>INDEX(发票信息查询20230101_20230823!A:A,MATCH(B36,发票信息查询20230101_20230823!K:K,0))</f>
        <v>44964.04115740741</v>
      </c>
      <c r="G36">
        <f>SUMIFS(发票信息查询20230101_20230823!H:H,发票信息查询20230101_20230823!K:K,B36)</f>
        <v>735.04</v>
      </c>
      <c r="H36" s="8">
        <f>INDEX(应收账款明细表20230101_20230823!N:N,MATCH(未收款逾期!B36,应收账款明细表20230101_20230823!F:F,0))</f>
        <v>44965.04115740741</v>
      </c>
      <c r="I36">
        <f>SUMIFS(发票信息查询20230101_20230823!I:I,发票信息查询20230101_20230823!K:K,B36)</f>
        <v>735.04</v>
      </c>
      <c r="J36">
        <f>SUMIFS(发票信息查询20230101_20230823!J:J,发票信息查询20230101_20230823!K:K,B36)</f>
        <v>0</v>
      </c>
      <c r="K36" s="16" t="str">
        <f t="shared" si="0"/>
        <v/>
      </c>
    </row>
    <row r="37" spans="2:11" x14ac:dyDescent="0.25">
      <c r="B37" t="s">
        <v>48</v>
      </c>
      <c r="C37" t="str">
        <f>INDEX(发票信息查询20230101_20230823!E:E,MATCH(B37,发票信息查询20230101_20230823!K:K,0))</f>
        <v>B88250758</v>
      </c>
      <c r="D37" t="str">
        <f>INDEX(发票信息查询20230101_20230823!F:F,MATCH(B37,发票信息查询20230101_20230823!K:K,0))</f>
        <v>JIA SHUN HE XIANG S.L</v>
      </c>
      <c r="E37" t="str">
        <f>INDEX(发票信息查询20230101_20230823!G:G,MATCH(B37,发票信息查询20230101_20230823!K:K,0))</f>
        <v>FTS23/0000171</v>
      </c>
      <c r="F37" s="8">
        <f>INDEX(发票信息查询20230101_20230823!A:A,MATCH(B37,发票信息查询20230101_20230823!K:K,0))</f>
        <v>44965.04115740741</v>
      </c>
      <c r="G37">
        <f>SUMIFS(发票信息查询20230101_20230823!H:H,发票信息查询20230101_20230823!K:K,B37)</f>
        <v>718.33</v>
      </c>
      <c r="H37" s="8">
        <f>INDEX(应收账款明细表20230101_20230823!N:N,MATCH(未收款逾期!B37,应收账款明细表20230101_20230823!F:F,0))</f>
        <v>44966.04115740741</v>
      </c>
      <c r="I37">
        <f>SUMIFS(发票信息查询20230101_20230823!I:I,发票信息查询20230101_20230823!K:K,B37)</f>
        <v>718.33</v>
      </c>
      <c r="J37">
        <f>SUMIFS(发票信息查询20230101_20230823!J:J,发票信息查询20230101_20230823!K:K,B37)</f>
        <v>0</v>
      </c>
      <c r="K37" s="16" t="str">
        <f t="shared" si="0"/>
        <v/>
      </c>
    </row>
    <row r="38" spans="2:11" x14ac:dyDescent="0.25">
      <c r="B38" t="s">
        <v>54</v>
      </c>
      <c r="C38" t="str">
        <f>INDEX(发票信息查询20230101_20230823!E:E,MATCH(B38,发票信息查询20230101_20230823!K:K,0))</f>
        <v>X5118595Z</v>
      </c>
      <c r="D38" t="str">
        <f>INDEX(发票信息查询20230101_20230823!F:F,MATCH(B38,发票信息查询20230101_20230823!K:K,0))</f>
        <v xml:space="preserve">LIN XIUMEI </v>
      </c>
      <c r="E38" t="str">
        <f>INDEX(发票信息查询20230101_20230823!G:G,MATCH(B38,发票信息查询20230101_20230823!K:K,0))</f>
        <v>FTS23/0000176</v>
      </c>
      <c r="F38" s="8">
        <f>INDEX(发票信息查询20230101_20230823!A:A,MATCH(B38,发票信息查询20230101_20230823!K:K,0))</f>
        <v>44966.04115740741</v>
      </c>
      <c r="G38">
        <f>SUMIFS(发票信息查询20230101_20230823!H:H,发票信息查询20230101_20230823!K:K,B38)</f>
        <v>204.81</v>
      </c>
      <c r="H38" s="8">
        <f>INDEX(应收账款明细表20230101_20230823!N:N,MATCH(未收款逾期!B38,应收账款明细表20230101_20230823!F:F,0))</f>
        <v>44967.04115740741</v>
      </c>
      <c r="I38">
        <f>SUMIFS(发票信息查询20230101_20230823!I:I,发票信息查询20230101_20230823!K:K,B38)</f>
        <v>204.81</v>
      </c>
      <c r="J38">
        <f>SUMIFS(发票信息查询20230101_20230823!J:J,发票信息查询20230101_20230823!K:K,B38)</f>
        <v>0</v>
      </c>
      <c r="K38" s="16" t="str">
        <f t="shared" si="0"/>
        <v/>
      </c>
    </row>
    <row r="39" spans="2:11" x14ac:dyDescent="0.25">
      <c r="B39" t="s">
        <v>59</v>
      </c>
      <c r="C39" t="str">
        <f>INDEX(发票信息查询20230101_20230823!E:E,MATCH(B39,发票信息查询20230101_20230823!K:K,0))</f>
        <v>B47677075</v>
      </c>
      <c r="D39" t="str">
        <f>INDEX(发票信息查询20230101_20230823!F:F,MATCH(B39,发票信息查询20230101_20230823!K:K,0))</f>
        <v>GRAN LAGUNA 2011 S.L</v>
      </c>
      <c r="E39" t="str">
        <f>INDEX(发票信息查询20230101_20230823!G:G,MATCH(B39,发票信息查询20230101_20230823!K:K,0))</f>
        <v>FTS23/0000179</v>
      </c>
      <c r="F39" s="8">
        <f>INDEX(发票信息查询20230101_20230823!A:A,MATCH(B39,发票信息查询20230101_20230823!K:K,0))</f>
        <v>44966.04115740741</v>
      </c>
      <c r="G39">
        <f>SUMIFS(发票信息查询20230101_20230823!H:H,发票信息查询20230101_20230823!K:K,B39)</f>
        <v>1282.77</v>
      </c>
      <c r="H39" s="8">
        <f>INDEX(应收账款明细表20230101_20230823!N:N,MATCH(未收款逾期!B39,应收账款明细表20230101_20230823!F:F,0))</f>
        <v>45055.999490740738</v>
      </c>
      <c r="I39">
        <f>SUMIFS(发票信息查询20230101_20230823!I:I,发票信息查询20230101_20230823!K:K,B39)</f>
        <v>1282.77</v>
      </c>
      <c r="J39">
        <f>SUMIFS(发票信息查询20230101_20230823!J:J,发票信息查询20230101_20230823!K:K,B39)</f>
        <v>0</v>
      </c>
      <c r="K39" s="16" t="str">
        <f t="shared" si="0"/>
        <v/>
      </c>
    </row>
    <row r="40" spans="2:11" x14ac:dyDescent="0.25">
      <c r="B40" t="s">
        <v>71</v>
      </c>
      <c r="C40" t="str">
        <f>INDEX(发票信息查询20230101_20230823!E:E,MATCH(B40,发票信息查询20230101_20230823!K:K,0))</f>
        <v>B47677075</v>
      </c>
      <c r="D40" t="str">
        <f>INDEX(发票信息查询20230101_20230823!F:F,MATCH(B40,发票信息查询20230101_20230823!K:K,0))</f>
        <v>GRAN LAGUNA 2011 S.L</v>
      </c>
      <c r="E40" t="str">
        <f>INDEX(发票信息查询20230101_20230823!G:G,MATCH(B40,发票信息查询20230101_20230823!K:K,0))</f>
        <v>FTS23/0000195</v>
      </c>
      <c r="F40" s="8">
        <f>INDEX(发票信息查询20230101_20230823!A:A,MATCH(B40,发票信息查询20230101_20230823!K:K,0))</f>
        <v>44967.04115740741</v>
      </c>
      <c r="G40">
        <f>SUMIFS(发票信息查询20230101_20230823!H:H,发票信息查询20230101_20230823!K:K,B40)</f>
        <v>-5.85</v>
      </c>
      <c r="H40" s="8" t="str">
        <f>INDEX(应收账款明细表20230101_20230823!N:N,MATCH(未收款逾期!B40,应收账款明细表20230101_20230823!F:F,0))</f>
        <v/>
      </c>
      <c r="I40">
        <f>SUMIFS(发票信息查询20230101_20230823!I:I,发票信息查询20230101_20230823!K:K,B40)</f>
        <v>-5.85</v>
      </c>
      <c r="J40">
        <f>SUMIFS(发票信息查询20230101_20230823!J:J,发票信息查询20230101_20230823!K:K,B40)</f>
        <v>0</v>
      </c>
      <c r="K40" s="16" t="str">
        <f t="shared" si="0"/>
        <v/>
      </c>
    </row>
    <row r="41" spans="2:11" x14ac:dyDescent="0.25">
      <c r="B41" t="s">
        <v>77</v>
      </c>
      <c r="C41" t="str">
        <f>INDEX(发票信息查询20230101_20230823!E:E,MATCH(B41,发票信息查询20230101_20230823!K:K,0))</f>
        <v>B47632096</v>
      </c>
      <c r="D41" t="str">
        <f>INDEX(发票信息查询20230101_20230823!F:F,MATCH(B41,发票信息查询20230101_20230823!K:K,0))</f>
        <v>WAN SHI LI S.L</v>
      </c>
      <c r="E41" t="str">
        <f>INDEX(发票信息查询20230101_20230823!G:G,MATCH(B41,发票信息查询20230101_20230823!K:K,0))</f>
        <v>FTS23/0000204</v>
      </c>
      <c r="F41" s="8">
        <f>INDEX(发票信息查询20230101_20230823!A:A,MATCH(B41,发票信息查询20230101_20230823!K:K,0))</f>
        <v>44970.04115740741</v>
      </c>
      <c r="G41">
        <f>SUMIFS(发票信息查询20230101_20230823!H:H,发票信息查询20230101_20230823!K:K,B41)</f>
        <v>457.08</v>
      </c>
      <c r="H41" s="8">
        <f>INDEX(应收账款明细表20230101_20230823!N:N,MATCH(未收款逾期!B41,应收账款明细表20230101_20230823!F:F,0))</f>
        <v>44971.04115740741</v>
      </c>
      <c r="I41">
        <f>SUMIFS(发票信息查询20230101_20230823!I:I,发票信息查询20230101_20230823!K:K,B41)</f>
        <v>457.08</v>
      </c>
      <c r="J41">
        <f>SUMIFS(发票信息查询20230101_20230823!J:J,发票信息查询20230101_20230823!K:K,B41)</f>
        <v>0</v>
      </c>
      <c r="K41" s="16" t="str">
        <f t="shared" si="0"/>
        <v/>
      </c>
    </row>
    <row r="42" spans="2:11" x14ac:dyDescent="0.25">
      <c r="B42" t="s">
        <v>94</v>
      </c>
      <c r="C42" t="str">
        <f>INDEX(发票信息查询20230101_20230823!E:E,MATCH(B42,发票信息查询20230101_20230823!K:K,0))</f>
        <v>B40272692</v>
      </c>
      <c r="D42" t="str">
        <f>INDEX(发票信息查询20230101_20230823!F:F,MATCH(B42,发票信息查询20230101_20230823!K:K,0))</f>
        <v>HIPER ORIENTAL 2018 S.L</v>
      </c>
      <c r="E42" t="str">
        <f>INDEX(发票信息查询20230101_20230823!G:G,MATCH(B42,发票信息查询20230101_20230823!K:K,0))</f>
        <v>FTS23/0000487</v>
      </c>
      <c r="F42" s="8">
        <f>INDEX(发票信息查询20230101_20230823!A:A,MATCH(B42,发票信息查询20230101_20230823!K:K,0))</f>
        <v>45008.04115740741</v>
      </c>
      <c r="G42">
        <f>SUMIFS(发票信息查询20230101_20230823!H:H,发票信息查询20230101_20230823!K:K,B42)</f>
        <v>997.4</v>
      </c>
      <c r="H42" s="8">
        <f>INDEX(应收账款明细表20230101_20230823!N:N,MATCH(未收款逾期!B42,应收账款明细表20230101_20230823!F:F,0))</f>
        <v>45009.04115740741</v>
      </c>
      <c r="I42">
        <f>SUMIFS(发票信息查询20230101_20230823!I:I,发票信息查询20230101_20230823!K:K,B42)</f>
        <v>997.4</v>
      </c>
      <c r="J42">
        <f>SUMIFS(发票信息查询20230101_20230823!J:J,发票信息查询20230101_20230823!K:K,B42)</f>
        <v>0</v>
      </c>
      <c r="K42" s="16" t="str">
        <f t="shared" si="0"/>
        <v/>
      </c>
    </row>
    <row r="43" spans="2:11" x14ac:dyDescent="0.25">
      <c r="B43" t="s">
        <v>90</v>
      </c>
      <c r="C43" t="str">
        <f>INDEX(发票信息查询20230101_20230823!E:E,MATCH(B43,发票信息查询20230101_20230823!K:K,0))</f>
        <v>B47677075</v>
      </c>
      <c r="D43" t="str">
        <f>INDEX(发票信息查询20230101_20230823!F:F,MATCH(B43,发票信息查询20230101_20230823!K:K,0))</f>
        <v>GRAN LAGUNA 2011 S.L</v>
      </c>
      <c r="E43" t="str">
        <f>INDEX(发票信息查询20230101_20230823!G:G,MATCH(B43,发票信息查询20230101_20230823!K:K,0))</f>
        <v>FTS23/0000490</v>
      </c>
      <c r="F43" s="8">
        <f>INDEX(发票信息查询20230101_20230823!A:A,MATCH(B43,发票信息查询20230101_20230823!K:K,0))</f>
        <v>45008.04115740741</v>
      </c>
      <c r="G43">
        <f>SUMIFS(发票信息查询20230101_20230823!H:H,发票信息查询20230101_20230823!K:K,B43)</f>
        <v>664.42</v>
      </c>
      <c r="H43" s="8">
        <f>INDEX(应收账款明细表20230101_20230823!N:N,MATCH(未收款逾期!B43,应收账款明细表20230101_20230823!F:F,0))</f>
        <v>45097.999490740738</v>
      </c>
      <c r="I43">
        <f>SUMIFS(发票信息查询20230101_20230823!I:I,发票信息查询20230101_20230823!K:K,B43)</f>
        <v>664.42</v>
      </c>
      <c r="J43">
        <f>SUMIFS(发票信息查询20230101_20230823!J:J,发票信息查询20230101_20230823!K:K,B43)</f>
        <v>0</v>
      </c>
      <c r="K43" s="16" t="str">
        <f t="shared" si="0"/>
        <v/>
      </c>
    </row>
    <row r="44" spans="2:11" x14ac:dyDescent="0.25">
      <c r="B44" t="s">
        <v>88</v>
      </c>
      <c r="C44" t="str">
        <f>INDEX(发票信息查询20230101_20230823!E:E,MATCH(B44,发票信息查询20230101_20230823!K:K,0))</f>
        <v>B47710629</v>
      </c>
      <c r="D44" t="str">
        <f>INDEX(发票信息查询20230101_20230823!F:F,MATCH(B44,发票信息查询20230101_20230823!K:K,0))</f>
        <v>GRAN VALLADOLID  S.L</v>
      </c>
      <c r="E44" t="str">
        <f>INDEX(发票信息查询20230101_20230823!G:G,MATCH(B44,发票信息查询20230101_20230823!K:K,0))</f>
        <v>FTS23/0000514</v>
      </c>
      <c r="F44" s="8">
        <f>INDEX(发票信息查询20230101_20230823!A:A,MATCH(B44,发票信息查询20230101_20230823!K:K,0))</f>
        <v>45008.04115740741</v>
      </c>
      <c r="G44">
        <f>SUMIFS(发票信息查询20230101_20230823!H:H,发票信息查询20230101_20230823!K:K,B44)</f>
        <v>483.48</v>
      </c>
      <c r="H44" s="8">
        <f>INDEX(应收账款明细表20230101_20230823!N:N,MATCH(未收款逾期!B44,应收账款明细表20230101_20230823!F:F,0))</f>
        <v>45097.999490740738</v>
      </c>
      <c r="I44">
        <f>SUMIFS(发票信息查询20230101_20230823!I:I,发票信息查询20230101_20230823!K:K,B44)</f>
        <v>483.48</v>
      </c>
      <c r="J44">
        <f>SUMIFS(发票信息查询20230101_20230823!J:J,发票信息查询20230101_20230823!K:K,B44)</f>
        <v>0</v>
      </c>
      <c r="K44" s="16" t="str">
        <f t="shared" si="0"/>
        <v/>
      </c>
    </row>
    <row r="45" spans="2:11" x14ac:dyDescent="0.25">
      <c r="B45" t="s">
        <v>102</v>
      </c>
      <c r="C45" t="str">
        <f>INDEX(发票信息查询20230101_20230823!E:E,MATCH(B45,发票信息查询20230101_20230823!K:K,0))</f>
        <v>X5118595Z</v>
      </c>
      <c r="D45" t="str">
        <f>INDEX(发票信息查询20230101_20230823!F:F,MATCH(B45,发票信息查询20230101_20230823!K:K,0))</f>
        <v xml:space="preserve">LIN XIUMEI </v>
      </c>
      <c r="E45" t="str">
        <f>INDEX(发票信息查询20230101_20230823!G:G,MATCH(B45,发票信息查询20230101_20230823!K:K,0))</f>
        <v>FTS23/0000519</v>
      </c>
      <c r="F45" s="8">
        <f>INDEX(发票信息查询20230101_20230823!A:A,MATCH(B45,发票信息查询20230101_20230823!K:K,0))</f>
        <v>45009.04115740741</v>
      </c>
      <c r="G45">
        <f>SUMIFS(发票信息查询20230101_20230823!H:H,发票信息查询20230101_20230823!K:K,B45)</f>
        <v>430.96</v>
      </c>
      <c r="H45" s="8">
        <f>INDEX(应收账款明细表20230101_20230823!N:N,MATCH(未收款逾期!B45,应收账款明细表20230101_20230823!F:F,0))</f>
        <v>45010.04115740741</v>
      </c>
      <c r="I45">
        <f>SUMIFS(发票信息查询20230101_20230823!I:I,发票信息查询20230101_20230823!K:K,B45)</f>
        <v>430.96</v>
      </c>
      <c r="J45">
        <f>SUMIFS(发票信息查询20230101_20230823!J:J,发票信息查询20230101_20230823!K:K,B45)</f>
        <v>0</v>
      </c>
      <c r="K45" s="16" t="str">
        <f t="shared" si="0"/>
        <v/>
      </c>
    </row>
    <row r="46" spans="2:11" x14ac:dyDescent="0.25">
      <c r="B46" t="s">
        <v>100</v>
      </c>
      <c r="C46" t="str">
        <f>INDEX(发票信息查询20230101_20230823!E:E,MATCH(B46,发票信息查询20230101_20230823!K:K,0))</f>
        <v>B47632096</v>
      </c>
      <c r="D46" t="str">
        <f>INDEX(发票信息查询20230101_20230823!F:F,MATCH(B46,发票信息查询20230101_20230823!K:K,0))</f>
        <v>WAN SHI LI S.L</v>
      </c>
      <c r="E46" t="str">
        <f>INDEX(发票信息查询20230101_20230823!G:G,MATCH(B46,发票信息查询20230101_20230823!K:K,0))</f>
        <v>FTS23/0000522</v>
      </c>
      <c r="F46" s="8">
        <f>INDEX(发票信息查询20230101_20230823!A:A,MATCH(B46,发票信息查询20230101_20230823!K:K,0))</f>
        <v>45009.04115740741</v>
      </c>
      <c r="G46">
        <f>SUMIFS(发票信息查询20230101_20230823!H:H,发票信息查询20230101_20230823!K:K,B46)</f>
        <v>183.74</v>
      </c>
      <c r="H46" s="8">
        <f>INDEX(应收账款明细表20230101_20230823!N:N,MATCH(未收款逾期!B46,应收账款明细表20230101_20230823!F:F,0))</f>
        <v>45010.04115740741</v>
      </c>
      <c r="I46">
        <f>SUMIFS(发票信息查询20230101_20230823!I:I,发票信息查询20230101_20230823!K:K,B46)</f>
        <v>183.74</v>
      </c>
      <c r="J46">
        <f>SUMIFS(发票信息查询20230101_20230823!J:J,发票信息查询20230101_20230823!K:K,B46)</f>
        <v>0</v>
      </c>
      <c r="K46" s="16" t="str">
        <f t="shared" si="0"/>
        <v/>
      </c>
    </row>
    <row r="47" spans="2:11" x14ac:dyDescent="0.25">
      <c r="B47" t="s">
        <v>107</v>
      </c>
      <c r="C47" t="str">
        <f>INDEX(发票信息查询20230101_20230823!E:E,MATCH(B47,发票信息查询20230101_20230823!K:K,0))</f>
        <v>B88250758</v>
      </c>
      <c r="D47" t="str">
        <f>INDEX(发票信息查询20230101_20230823!F:F,MATCH(B47,发票信息查询20230101_20230823!K:K,0))</f>
        <v>JIA SHUN HE XIANG S.L</v>
      </c>
      <c r="E47" t="str">
        <f>INDEX(发票信息查询20230101_20230823!G:G,MATCH(B47,发票信息查询20230101_20230823!K:K,0))</f>
        <v>FTS23/0000543</v>
      </c>
      <c r="F47" s="8">
        <f>INDEX(发票信息查询20230101_20230823!A:A,MATCH(B47,发票信息查询20230101_20230823!K:K,0))</f>
        <v>45011.999490740738</v>
      </c>
      <c r="G47">
        <f>SUMIFS(发票信息查询20230101_20230823!H:H,发票信息查询20230101_20230823!K:K,B47)</f>
        <v>-55.92</v>
      </c>
      <c r="H47" s="8" t="str">
        <f>INDEX(应收账款明细表20230101_20230823!N:N,MATCH(未收款逾期!B47,应收账款明细表20230101_20230823!F:F,0))</f>
        <v/>
      </c>
      <c r="I47">
        <f>SUMIFS(发票信息查询20230101_20230823!I:I,发票信息查询20230101_20230823!K:K,B47)</f>
        <v>-55.92</v>
      </c>
      <c r="J47">
        <f>SUMIFS(发票信息查询20230101_20230823!J:J,发票信息查询20230101_20230823!K:K,B47)</f>
        <v>0</v>
      </c>
      <c r="K47" s="16" t="str">
        <f t="shared" si="0"/>
        <v/>
      </c>
    </row>
    <row r="48" spans="2:11" x14ac:dyDescent="0.25">
      <c r="B48" t="s">
        <v>114</v>
      </c>
      <c r="C48" t="str">
        <f>INDEX(发票信息查询20230101_20230823!E:E,MATCH(B48,发票信息查询20230101_20230823!K:K,0))</f>
        <v>B47677075</v>
      </c>
      <c r="D48" t="str">
        <f>INDEX(发票信息查询20230101_20230823!F:F,MATCH(B48,发票信息查询20230101_20230823!K:K,0))</f>
        <v>GRAN LAGUNA 2011 S.L</v>
      </c>
      <c r="E48" t="str">
        <f>INDEX(发票信息查询20230101_20230823!G:G,MATCH(B48,发票信息查询20230101_20230823!K:K,0))</f>
        <v>FTS23/0000549</v>
      </c>
      <c r="F48" s="8">
        <f>INDEX(发票信息查询20230101_20230823!A:A,MATCH(B48,发票信息查询20230101_20230823!K:K,0))</f>
        <v>45011.999490740738</v>
      </c>
      <c r="G48">
        <f>SUMIFS(发票信息查询20230101_20230823!H:H,发票信息查询20230101_20230823!K:K,B48)</f>
        <v>-296.45999999999998</v>
      </c>
      <c r="H48" s="8">
        <f>INDEX(应收账款明细表20230101_20230823!N:N,MATCH(未收款逾期!B48,应收账款明细表20230101_20230823!F:F,0))</f>
        <v>45012.999490740738</v>
      </c>
      <c r="I48">
        <f>SUMIFS(发票信息查询20230101_20230823!I:I,发票信息查询20230101_20230823!K:K,B48)</f>
        <v>-296.45999999999998</v>
      </c>
      <c r="J48">
        <f>SUMIFS(发票信息查询20230101_20230823!J:J,发票信息查询20230101_20230823!K:K,B48)</f>
        <v>0</v>
      </c>
      <c r="K48" s="16" t="str">
        <f t="shared" si="0"/>
        <v/>
      </c>
    </row>
    <row r="49" spans="2:11" x14ac:dyDescent="0.25">
      <c r="B49" t="s">
        <v>110</v>
      </c>
      <c r="C49" t="str">
        <f>INDEX(发票信息查询20230101_20230823!E:E,MATCH(B49,发票信息查询20230101_20230823!K:K,0))</f>
        <v>B47677075</v>
      </c>
      <c r="D49" t="str">
        <f>INDEX(发票信息查询20230101_20230823!F:F,MATCH(B49,发票信息查询20230101_20230823!K:K,0))</f>
        <v>GRAN LAGUNA 2011 S.L</v>
      </c>
      <c r="E49" t="str">
        <f>INDEX(发票信息查询20230101_20230823!G:G,MATCH(B49,发票信息查询20230101_20230823!K:K,0))</f>
        <v>FTS23/0000550</v>
      </c>
      <c r="F49" s="8">
        <f>INDEX(发票信息查询20230101_20230823!A:A,MATCH(B49,发票信息查询20230101_20230823!K:K,0))</f>
        <v>45011.999490740738</v>
      </c>
      <c r="G49">
        <f>SUMIFS(发票信息查询20230101_20230823!H:H,发票信息查询20230101_20230823!K:K,B49)</f>
        <v>-2.97</v>
      </c>
      <c r="H49" s="8">
        <f>INDEX(应收账款明细表20230101_20230823!N:N,MATCH(未收款逾期!B49,应收账款明细表20230101_20230823!F:F,0))</f>
        <v>45012.999490740738</v>
      </c>
      <c r="I49">
        <f>SUMIFS(发票信息查询20230101_20230823!I:I,发票信息查询20230101_20230823!K:K,B49)</f>
        <v>-2.97</v>
      </c>
      <c r="J49">
        <f>SUMIFS(发票信息查询20230101_20230823!J:J,发票信息查询20230101_20230823!K:K,B49)</f>
        <v>0</v>
      </c>
      <c r="K49" s="16" t="str">
        <f t="shared" si="0"/>
        <v/>
      </c>
    </row>
    <row r="50" spans="2:11" x14ac:dyDescent="0.25">
      <c r="B50" t="s">
        <v>124</v>
      </c>
      <c r="C50" t="str">
        <f>INDEX(发票信息查询20230101_20230823!E:E,MATCH(B50,发票信息查询20230101_20230823!K:K,0))</f>
        <v>B06939961</v>
      </c>
      <c r="D50" t="str">
        <f>INDEX(发票信息查询20230101_20230823!F:F,MATCH(B50,发票信息查询20230101_20230823!K:K,0))</f>
        <v>YUHENG AVILA S.L</v>
      </c>
      <c r="E50" t="str">
        <f>INDEX(发票信息查询20230101_20230823!G:G,MATCH(B50,发票信息查询20230101_20230823!K:K,0))</f>
        <v>FTS23/0000553</v>
      </c>
      <c r="F50" s="8">
        <f>INDEX(发票信息查询20230101_20230823!A:A,MATCH(B50,发票信息查询20230101_20230823!K:K,0))</f>
        <v>45012.999490740738</v>
      </c>
      <c r="G50">
        <f>SUMIFS(发票信息查询20230101_20230823!H:H,发票信息查询20230101_20230823!K:K,B50)</f>
        <v>427.93</v>
      </c>
      <c r="H50" s="8">
        <f>INDEX(应收账款明细表20230101_20230823!N:N,MATCH(未收款逾期!B50,应收账款明细表20230101_20230823!F:F,0))</f>
        <v>45013.999490740738</v>
      </c>
      <c r="I50">
        <f>SUMIFS(发票信息查询20230101_20230823!I:I,发票信息查询20230101_20230823!K:K,B50)</f>
        <v>427.93</v>
      </c>
      <c r="J50">
        <f>SUMIFS(发票信息查询20230101_20230823!J:J,发票信息查询20230101_20230823!K:K,B50)</f>
        <v>0</v>
      </c>
      <c r="K50" s="16" t="str">
        <f t="shared" si="0"/>
        <v/>
      </c>
    </row>
    <row r="51" spans="2:11" x14ac:dyDescent="0.25">
      <c r="B51" t="s">
        <v>122</v>
      </c>
      <c r="C51" t="str">
        <f>INDEX(发票信息查询20230101_20230823!E:E,MATCH(B51,发票信息查询20230101_20230823!K:K,0))</f>
        <v>B06939961</v>
      </c>
      <c r="D51" t="str">
        <f>INDEX(发票信息查询20230101_20230823!F:F,MATCH(B51,发票信息查询20230101_20230823!K:K,0))</f>
        <v>YUHENG AVILA S.L</v>
      </c>
      <c r="E51" t="str">
        <f>INDEX(发票信息查询20230101_20230823!G:G,MATCH(B51,发票信息查询20230101_20230823!K:K,0))</f>
        <v>FTS23/0000556</v>
      </c>
      <c r="F51" s="8">
        <f>INDEX(发票信息查询20230101_20230823!A:A,MATCH(B51,发票信息查询20230101_20230823!K:K,0))</f>
        <v>45012.999490740738</v>
      </c>
      <c r="G51">
        <f>SUMIFS(发票信息查询20230101_20230823!H:H,发票信息查询20230101_20230823!K:K,B51)</f>
        <v>178.35</v>
      </c>
      <c r="H51" s="8">
        <f>INDEX(应收账款明细表20230101_20230823!N:N,MATCH(未收款逾期!B51,应收账款明细表20230101_20230823!F:F,0))</f>
        <v>45013.999490740738</v>
      </c>
      <c r="I51">
        <f>SUMIFS(发票信息查询20230101_20230823!I:I,发票信息查询20230101_20230823!K:K,B51)</f>
        <v>178.35</v>
      </c>
      <c r="J51">
        <f>SUMIFS(发票信息查询20230101_20230823!J:J,发票信息查询20230101_20230823!K:K,B51)</f>
        <v>0</v>
      </c>
      <c r="K51" s="16" t="str">
        <f t="shared" si="0"/>
        <v/>
      </c>
    </row>
    <row r="52" spans="2:11" x14ac:dyDescent="0.25">
      <c r="B52" t="s">
        <v>120</v>
      </c>
      <c r="C52" t="str">
        <f>INDEX(发票信息查询20230101_20230823!E:E,MATCH(B52,发票信息查询20230101_20230823!K:K,0))</f>
        <v>B88250758</v>
      </c>
      <c r="D52" t="str">
        <f>INDEX(发票信息查询20230101_20230823!F:F,MATCH(B52,发票信息查询20230101_20230823!K:K,0))</f>
        <v>JIA SHUN HE XIANG S.L</v>
      </c>
      <c r="E52" t="str">
        <f>INDEX(发票信息查询20230101_20230823!G:G,MATCH(B52,发票信息查询20230101_20230823!K:K,0))</f>
        <v>FTS23/0000565</v>
      </c>
      <c r="F52" s="8">
        <f>INDEX(发票信息查询20230101_20230823!A:A,MATCH(B52,发票信息查询20230101_20230823!K:K,0))</f>
        <v>45012.999490740738</v>
      </c>
      <c r="G52">
        <f>SUMIFS(发票信息查询20230101_20230823!H:H,发票信息查询20230101_20230823!K:K,B52)</f>
        <v>782.69</v>
      </c>
      <c r="H52" s="8">
        <f>INDEX(应收账款明细表20230101_20230823!N:N,MATCH(未收款逾期!B52,应收账款明细表20230101_20230823!F:F,0))</f>
        <v>45013.999490740738</v>
      </c>
      <c r="I52">
        <f>SUMIFS(发票信息查询20230101_20230823!I:I,发票信息查询20230101_20230823!K:K,B52)</f>
        <v>782.69</v>
      </c>
      <c r="J52">
        <f>SUMIFS(发票信息查询20230101_20230823!J:J,发票信息查询20230101_20230823!K:K,B52)</f>
        <v>0</v>
      </c>
      <c r="K52" s="16" t="str">
        <f t="shared" si="0"/>
        <v/>
      </c>
    </row>
    <row r="53" spans="2:11" x14ac:dyDescent="0.25">
      <c r="B53" t="s">
        <v>126</v>
      </c>
      <c r="C53" t="str">
        <f>INDEX(发票信息查询20230101_20230823!E:E,MATCH(B53,发票信息查询20230101_20230823!K:K,0))</f>
        <v>B47710629</v>
      </c>
      <c r="D53" t="str">
        <f>INDEX(发票信息查询20230101_20230823!F:F,MATCH(B53,发票信息查询20230101_20230823!K:K,0))</f>
        <v>GRAN VALLADOLID  S.L</v>
      </c>
      <c r="E53" t="str">
        <f>INDEX(发票信息查询20230101_20230823!G:G,MATCH(B53,发票信息查询20230101_20230823!K:K,0))</f>
        <v>FTS23/0000581</v>
      </c>
      <c r="F53" s="8">
        <f>INDEX(发票信息查询20230101_20230823!A:A,MATCH(B53,发票信息查询20230101_20230823!K:K,0))</f>
        <v>45012.999490740738</v>
      </c>
      <c r="G53">
        <f>SUMIFS(发票信息查询20230101_20230823!H:H,发票信息查询20230101_20230823!K:K,B53)</f>
        <v>-8.73</v>
      </c>
      <c r="H53" s="8" t="str">
        <f>INDEX(应收账款明细表20230101_20230823!N:N,MATCH(未收款逾期!B53,应收账款明细表20230101_20230823!F:F,0))</f>
        <v/>
      </c>
      <c r="I53">
        <f>SUMIFS(发票信息查询20230101_20230823!I:I,发票信息查询20230101_20230823!K:K,B53)</f>
        <v>0</v>
      </c>
      <c r="J53">
        <f>SUMIFS(发票信息查询20230101_20230823!J:J,发票信息查询20230101_20230823!K:K,B53)</f>
        <v>-8.73</v>
      </c>
      <c r="K53" s="16" t="str">
        <f t="shared" si="0"/>
        <v/>
      </c>
    </row>
    <row r="54" spans="2:11" x14ac:dyDescent="0.25">
      <c r="B54" t="s">
        <v>143</v>
      </c>
      <c r="C54" t="str">
        <f>INDEX(发票信息查询20230101_20230823!E:E,MATCH(B54,发票信息查询20230101_20230823!K:K,0))</f>
        <v>X2584772D</v>
      </c>
      <c r="D54" t="str">
        <f>INDEX(发票信息查询20230101_20230823!F:F,MATCH(B54,发票信息查询20230101_20230823!K:K,0))</f>
        <v>QIBIAO HUANG</v>
      </c>
      <c r="E54" t="str">
        <f>INDEX(发票信息查询20230101_20230823!G:G,MATCH(B54,发票信息查询20230101_20230823!K:K,0))</f>
        <v>FTS23/0000623</v>
      </c>
      <c r="F54" s="8">
        <f>INDEX(发票信息查询20230101_20230823!A:A,MATCH(B54,发票信息查询20230101_20230823!K:K,0))</f>
        <v>45015.999490740738</v>
      </c>
      <c r="G54">
        <f>SUMIFS(发票信息查询20230101_20230823!H:H,发票信息查询20230101_20230823!K:K,B54)</f>
        <v>501.2</v>
      </c>
      <c r="H54" s="8">
        <f>INDEX(应收账款明细表20230101_20230823!N:N,MATCH(未收款逾期!B54,应收账款明细表20230101_20230823!F:F,0))</f>
        <v>45016.999490740738</v>
      </c>
      <c r="I54">
        <f>SUMIFS(发票信息查询20230101_20230823!I:I,发票信息查询20230101_20230823!K:K,B54)</f>
        <v>501.2</v>
      </c>
      <c r="J54">
        <f>SUMIFS(发票信息查询20230101_20230823!J:J,发票信息查询20230101_20230823!K:K,B54)</f>
        <v>0</v>
      </c>
      <c r="K54" s="16" t="str">
        <f t="shared" si="0"/>
        <v/>
      </c>
    </row>
    <row r="55" spans="2:11" x14ac:dyDescent="0.25">
      <c r="B55" t="s">
        <v>148</v>
      </c>
      <c r="C55" t="str">
        <f>INDEX(发票信息查询20230101_20230823!E:E,MATCH(B55,发票信息查询20230101_20230823!K:K,0))</f>
        <v>B47799630</v>
      </c>
      <c r="D55" t="str">
        <f>INDEX(发票信息查询20230101_20230823!F:F,MATCH(B55,发票信息查询20230101_20230823!K:K,0))</f>
        <v>GRAN BAZAR FAMILIA S.L</v>
      </c>
      <c r="E55" t="str">
        <f>INDEX(发票信息查询20230101_20230823!G:G,MATCH(B55,发票信息查询20230101_20230823!K:K,0))</f>
        <v>FTS23/0000679</v>
      </c>
      <c r="F55" s="8">
        <f>INDEX(发票信息查询20230101_20230823!A:A,MATCH(B55,发票信息查询20230101_20230823!K:K,0))</f>
        <v>45020.999490740738</v>
      </c>
      <c r="G55">
        <f>SUMIFS(发票信息查询20230101_20230823!H:H,发票信息查询20230101_20230823!K:K,B55)</f>
        <v>985.99</v>
      </c>
      <c r="H55" s="8">
        <f>INDEX(应收账款明细表20230101_20230823!N:N,MATCH(未收款逾期!B55,应收账款明细表20230101_20230823!F:F,0))</f>
        <v>45021.999490740738</v>
      </c>
      <c r="I55">
        <f>SUMIFS(发票信息查询20230101_20230823!I:I,发票信息查询20230101_20230823!K:K,B55)</f>
        <v>985.99</v>
      </c>
      <c r="J55">
        <f>SUMIFS(发票信息查询20230101_20230823!J:J,发票信息查询20230101_20230823!K:K,B55)</f>
        <v>0</v>
      </c>
      <c r="K55" s="16" t="str">
        <f t="shared" si="0"/>
        <v/>
      </c>
    </row>
    <row r="56" spans="2:11" x14ac:dyDescent="0.25">
      <c r="B56" t="s">
        <v>153</v>
      </c>
      <c r="C56" t="str">
        <f>INDEX(发票信息查询20230101_20230823!E:E,MATCH(B56,发票信息查询20230101_20230823!K:K,0))</f>
        <v>X8880888J</v>
      </c>
      <c r="D56" t="str">
        <f>INDEX(发票信息查询20230101_20230823!F:F,MATCH(B56,发票信息查询20230101_20230823!K:K,0))</f>
        <v>KUNFENG CHEN</v>
      </c>
      <c r="E56" t="str">
        <f>INDEX(发票信息查询20230101_20230823!G:G,MATCH(B56,发票信息查询20230101_20230823!K:K,0))</f>
        <v>FTS23/0000700</v>
      </c>
      <c r="F56" s="8">
        <f>INDEX(发票信息查询20230101_20230823!A:A,MATCH(B56,发票信息查询20230101_20230823!K:K,0))</f>
        <v>45026.999490740738</v>
      </c>
      <c r="G56">
        <f>SUMIFS(发票信息查询20230101_20230823!H:H,发票信息查询20230101_20230823!K:K,B56)</f>
        <v>247.82</v>
      </c>
      <c r="H56" s="8">
        <f>INDEX(应收账款明细表20230101_20230823!N:N,MATCH(未收款逾期!B56,应收账款明细表20230101_20230823!F:F,0))</f>
        <v>45027.999490740738</v>
      </c>
      <c r="I56">
        <f>SUMIFS(发票信息查询20230101_20230823!I:I,发票信息查询20230101_20230823!K:K,B56)</f>
        <v>247.82</v>
      </c>
      <c r="J56">
        <f>SUMIFS(发票信息查询20230101_20230823!J:J,发票信息查询20230101_20230823!K:K,B56)</f>
        <v>0</v>
      </c>
      <c r="K56" s="16" t="str">
        <f t="shared" si="0"/>
        <v/>
      </c>
    </row>
    <row r="57" spans="2:11" x14ac:dyDescent="0.25">
      <c r="B57" t="s">
        <v>159</v>
      </c>
      <c r="C57" t="str">
        <f>INDEX(发票信息查询20230101_20230823!E:E,MATCH(B57,发票信息查询20230101_20230823!K:K,0))</f>
        <v>B40257321</v>
      </c>
      <c r="D57" t="str">
        <f>INDEX(发票信息查询20230101_20230823!F:F,MATCH(B57,发票信息查询20230101_20230823!K:K,0))</f>
        <v>HIPERSEGOVIA CASA S.L</v>
      </c>
      <c r="E57" t="str">
        <f>INDEX(发票信息查询20230101_20230823!G:G,MATCH(B57,发票信息查询20230101_20230823!K:K,0))</f>
        <v>FTS23/0000755</v>
      </c>
      <c r="F57" s="8">
        <f>INDEX(发票信息查询20230101_20230823!A:A,MATCH(B57,发票信息查询20230101_20230823!K:K,0))</f>
        <v>45033.999490740738</v>
      </c>
      <c r="G57">
        <f>SUMIFS(发票信息查询20230101_20230823!H:H,发票信息查询20230101_20230823!K:K,B57)</f>
        <v>491.22</v>
      </c>
      <c r="H57" s="8">
        <f>INDEX(应收账款明细表20230101_20230823!N:N,MATCH(未收款逾期!B57,应收账款明细表20230101_20230823!F:F,0))</f>
        <v>45093.999490740738</v>
      </c>
      <c r="I57">
        <f>SUMIFS(发票信息查询20230101_20230823!I:I,发票信息查询20230101_20230823!K:K,B57)</f>
        <v>491.22</v>
      </c>
      <c r="J57">
        <f>SUMIFS(发票信息查询20230101_20230823!J:J,发票信息查询20230101_20230823!K:K,B57)</f>
        <v>0</v>
      </c>
      <c r="K57" s="16" t="str">
        <f t="shared" si="0"/>
        <v/>
      </c>
    </row>
    <row r="58" spans="2:11" x14ac:dyDescent="0.25">
      <c r="B58" t="s">
        <v>161</v>
      </c>
      <c r="C58" t="str">
        <f>INDEX(发票信息查询20230101_20230823!E:E,MATCH(B58,发票信息查询20230101_20230823!K:K,0))</f>
        <v>X5118595Z</v>
      </c>
      <c r="D58" t="str">
        <f>INDEX(发票信息查询20230101_20230823!F:F,MATCH(B58,发票信息查询20230101_20230823!K:K,0))</f>
        <v xml:space="preserve">LIN XIUMEI </v>
      </c>
      <c r="E58" t="str">
        <f>INDEX(发票信息查询20230101_20230823!G:G,MATCH(B58,发票信息查询20230101_20230823!K:K,0))</f>
        <v>FTS23/0000774</v>
      </c>
      <c r="F58" s="8">
        <f>INDEX(发票信息查询20230101_20230823!A:A,MATCH(B58,发票信息查询20230101_20230823!K:K,0))</f>
        <v>45034.999490740738</v>
      </c>
      <c r="G58">
        <f>SUMIFS(发票信息查询20230101_20230823!H:H,发票信息查询20230101_20230823!K:K,B58)</f>
        <v>277.05</v>
      </c>
      <c r="H58" s="8">
        <f>INDEX(应收账款明细表20230101_20230823!N:N,MATCH(未收款逾期!B58,应收账款明细表20230101_20230823!F:F,0))</f>
        <v>45035.999490740738</v>
      </c>
      <c r="I58">
        <f>SUMIFS(发票信息查询20230101_20230823!I:I,发票信息查询20230101_20230823!K:K,B58)</f>
        <v>277.05</v>
      </c>
      <c r="J58">
        <f>SUMIFS(发票信息查询20230101_20230823!J:J,发票信息查询20230101_20230823!K:K,B58)</f>
        <v>0</v>
      </c>
      <c r="K58" s="16" t="str">
        <f t="shared" si="0"/>
        <v/>
      </c>
    </row>
    <row r="59" spans="2:11" x14ac:dyDescent="0.25">
      <c r="B59" t="s">
        <v>167</v>
      </c>
      <c r="C59" t="str">
        <f>INDEX(发票信息查询20230101_20230823!E:E,MATCH(B59,发票信息查询20230101_20230823!K:K,0))</f>
        <v>B47710629</v>
      </c>
      <c r="D59" t="str">
        <f>INDEX(发票信息查询20230101_20230823!F:F,MATCH(B59,发票信息查询20230101_20230823!K:K,0))</f>
        <v>GRAN VALLADOLID  S.L</v>
      </c>
      <c r="E59" t="str">
        <f>INDEX(发票信息查询20230101_20230823!G:G,MATCH(B59,发票信息查询20230101_20230823!K:K,0))</f>
        <v>FTS23/0000776</v>
      </c>
      <c r="F59" s="8">
        <f>INDEX(发票信息查询20230101_20230823!A:A,MATCH(B59,发票信息查询20230101_20230823!K:K,0))</f>
        <v>45035.999490740738</v>
      </c>
      <c r="G59">
        <f>SUMIFS(发票信息查询20230101_20230823!H:H,发票信息查询20230101_20230823!K:K,B59)</f>
        <v>1045.75</v>
      </c>
      <c r="H59" s="8">
        <f>INDEX(应收账款明细表20230101_20230823!N:N,MATCH(未收款逾期!B59,应收账款明细表20230101_20230823!F:F,0))</f>
        <v>45125.999490740738</v>
      </c>
      <c r="I59">
        <f>SUMIFS(发票信息查询20230101_20230823!I:I,发票信息查询20230101_20230823!K:K,B59)</f>
        <v>1045.75</v>
      </c>
      <c r="J59">
        <f>SUMIFS(发票信息查询20230101_20230823!J:J,发票信息查询20230101_20230823!K:K,B59)</f>
        <v>0</v>
      </c>
      <c r="K59" s="16" t="str">
        <f t="shared" si="0"/>
        <v/>
      </c>
    </row>
    <row r="60" spans="2:11" x14ac:dyDescent="0.25">
      <c r="B60" t="s">
        <v>165</v>
      </c>
      <c r="C60" t="str">
        <f>INDEX(发票信息查询20230101_20230823!E:E,MATCH(B60,发票信息查询20230101_20230823!K:K,0))</f>
        <v>B47677075</v>
      </c>
      <c r="D60" t="str">
        <f>INDEX(发票信息查询20230101_20230823!F:F,MATCH(B60,发票信息查询20230101_20230823!K:K,0))</f>
        <v>GRAN LAGUNA 2011 S.L</v>
      </c>
      <c r="E60" t="str">
        <f>INDEX(发票信息查询20230101_20230823!G:G,MATCH(B60,发票信息查询20230101_20230823!K:K,0))</f>
        <v>FTS23/0000779</v>
      </c>
      <c r="F60" s="8">
        <f>INDEX(发票信息查询20230101_20230823!A:A,MATCH(B60,发票信息查询20230101_20230823!K:K,0))</f>
        <v>45035.999490740738</v>
      </c>
      <c r="G60">
        <f>SUMIFS(发票信息查询20230101_20230823!H:H,发票信息查询20230101_20230823!K:K,B60)</f>
        <v>438.66</v>
      </c>
      <c r="H60" s="8">
        <f>INDEX(应收账款明细表20230101_20230823!N:N,MATCH(未收款逾期!B60,应收账款明细表20230101_20230823!F:F,0))</f>
        <v>45125.999490740738</v>
      </c>
      <c r="I60">
        <f>SUMIFS(发票信息查询20230101_20230823!I:I,发票信息查询20230101_20230823!K:K,B60)</f>
        <v>438.66</v>
      </c>
      <c r="J60">
        <f>SUMIFS(发票信息查询20230101_20230823!J:J,发票信息查询20230101_20230823!K:K,B60)</f>
        <v>0</v>
      </c>
      <c r="K60" s="16" t="str">
        <f t="shared" si="0"/>
        <v/>
      </c>
    </row>
    <row r="61" spans="2:11" x14ac:dyDescent="0.25">
      <c r="B61" t="s">
        <v>163</v>
      </c>
      <c r="C61" t="str">
        <f>INDEX(发票信息查询20230101_20230823!E:E,MATCH(B61,发票信息查询20230101_20230823!K:K,0))</f>
        <v>B09848680</v>
      </c>
      <c r="D61" t="str">
        <f>INDEX(发票信息查询20230101_20230823!F:F,MATCH(B61,发票信息查询20230101_20230823!K:K,0))</f>
        <v>MEGABAZAR ARROYO S.L</v>
      </c>
      <c r="E61" t="str">
        <f>INDEX(发票信息查询20230101_20230823!G:G,MATCH(B61,发票信息查询20230101_20230823!K:K,0))</f>
        <v>FTS23/0000780</v>
      </c>
      <c r="F61" s="8">
        <f>INDEX(发票信息查询20230101_20230823!A:A,MATCH(B61,发票信息查询20230101_20230823!K:K,0))</f>
        <v>45035.999490740738</v>
      </c>
      <c r="G61">
        <f>SUMIFS(发票信息查询20230101_20230823!H:H,发票信息查询20230101_20230823!K:K,B61)</f>
        <v>1054.3499999999999</v>
      </c>
      <c r="H61" s="8">
        <f>INDEX(应收账款明细表20230101_20230823!N:N,MATCH(未收款逾期!B61,应收账款明细表20230101_20230823!F:F,0))</f>
        <v>45095.999490740738</v>
      </c>
      <c r="I61">
        <f>SUMIFS(发票信息查询20230101_20230823!I:I,发票信息查询20230101_20230823!K:K,B61)</f>
        <v>1054.3499999999999</v>
      </c>
      <c r="J61">
        <f>SUMIFS(发票信息查询20230101_20230823!J:J,发票信息查询20230101_20230823!K:K,B61)</f>
        <v>0</v>
      </c>
      <c r="K61" s="16" t="str">
        <f t="shared" si="0"/>
        <v/>
      </c>
    </row>
    <row r="62" spans="2:11" x14ac:dyDescent="0.25">
      <c r="B62" t="s">
        <v>176</v>
      </c>
      <c r="C62" t="str">
        <f>INDEX(发票信息查询20230101_20230823!E:E,MATCH(B62,发票信息查询20230101_20230823!K:K,0))</f>
        <v>B88156856</v>
      </c>
      <c r="D62" t="str">
        <f>INDEX(发票信息查询20230101_20230823!F:F,MATCH(B62,发票信息查询20230101_20230823!K:K,0))</f>
        <v>GRAN MEDINA S.L</v>
      </c>
      <c r="E62" t="str">
        <f>INDEX(发票信息查询20230101_20230823!G:G,MATCH(B62,发票信息查询20230101_20230823!K:K,0))</f>
        <v>FTS23/0000797</v>
      </c>
      <c r="F62" s="8">
        <f>INDEX(发票信息查询20230101_20230823!A:A,MATCH(B62,发票信息查询20230101_20230823!K:K,0))</f>
        <v>45036.999490740738</v>
      </c>
      <c r="G62">
        <f>SUMIFS(发票信息查询20230101_20230823!H:H,发票信息查询20230101_20230823!K:K,B62)</f>
        <v>282.95999999999998</v>
      </c>
      <c r="H62" s="8">
        <f>INDEX(应收账款明细表20230101_20230823!N:N,MATCH(未收款逾期!B62,应收账款明细表20230101_20230823!F:F,0))</f>
        <v>45037.999490740738</v>
      </c>
      <c r="I62">
        <f>SUMIFS(发票信息查询20230101_20230823!I:I,发票信息查询20230101_20230823!K:K,B62)</f>
        <v>282.95999999999998</v>
      </c>
      <c r="J62">
        <f>SUMIFS(发票信息查询20230101_20230823!J:J,发票信息查询20230101_20230823!K:K,B62)</f>
        <v>0</v>
      </c>
      <c r="K62" s="16" t="str">
        <f t="shared" si="0"/>
        <v/>
      </c>
    </row>
    <row r="63" spans="2:11" x14ac:dyDescent="0.25">
      <c r="B63" t="s">
        <v>181</v>
      </c>
      <c r="C63" t="str">
        <f>INDEX(发票信息查询20230101_20230823!E:E,MATCH(B63,发票信息查询20230101_20230823!K:K,0))</f>
        <v>X2584772D</v>
      </c>
      <c r="D63" t="str">
        <f>INDEX(发票信息查询20230101_20230823!F:F,MATCH(B63,发票信息查询20230101_20230823!K:K,0))</f>
        <v>QIBIAO HUANG</v>
      </c>
      <c r="E63" t="str">
        <f>INDEX(发票信息查询20230101_20230823!G:G,MATCH(B63,发票信息查询20230101_20230823!K:K,0))</f>
        <v>FTS23/0000869</v>
      </c>
      <c r="F63" s="8">
        <f>INDEX(发票信息查询20230101_20230823!A:A,MATCH(B63,发票信息查询20230101_20230823!K:K,0))</f>
        <v>45049.999490740738</v>
      </c>
      <c r="G63">
        <f>SUMIFS(发票信息查询20230101_20230823!H:H,发票信息查询20230101_20230823!K:K,B63)</f>
        <v>369.79</v>
      </c>
      <c r="H63" s="8">
        <f>INDEX(应收账款明细表20230101_20230823!N:N,MATCH(未收款逾期!B63,应收账款明细表20230101_20230823!F:F,0))</f>
        <v>45050.999490740738</v>
      </c>
      <c r="I63">
        <f>SUMIFS(发票信息查询20230101_20230823!I:I,发票信息查询20230101_20230823!K:K,B63)</f>
        <v>369.79</v>
      </c>
      <c r="J63">
        <f>SUMIFS(发票信息查询20230101_20230823!J:J,发票信息查询20230101_20230823!K:K,B63)</f>
        <v>0</v>
      </c>
      <c r="K63" s="16" t="str">
        <f t="shared" si="0"/>
        <v/>
      </c>
    </row>
    <row r="64" spans="2:11" x14ac:dyDescent="0.25">
      <c r="B64" t="s">
        <v>192</v>
      </c>
      <c r="C64" t="str">
        <f>INDEX(发票信息查询20230101_20230823!E:E,MATCH(B64,发票信息查询20230101_20230823!K:K,0))</f>
        <v>B47677075</v>
      </c>
      <c r="D64" t="str">
        <f>INDEX(发票信息查询20230101_20230823!F:F,MATCH(B64,发票信息查询20230101_20230823!K:K,0))</f>
        <v>GRAN LAGUNA 2011 S.L</v>
      </c>
      <c r="E64" t="str">
        <f>INDEX(发票信息查询20230101_20230823!G:G,MATCH(B64,发票信息查询20230101_20230823!K:K,0))</f>
        <v>FTS23/0000965</v>
      </c>
      <c r="F64" s="8">
        <f>INDEX(发票信息查询20230101_20230823!A:A,MATCH(B64,发票信息查询20230101_20230823!K:K,0))</f>
        <v>45063.999490740738</v>
      </c>
      <c r="G64">
        <f>SUMIFS(发票信息查询20230101_20230823!H:H,发票信息查询20230101_20230823!K:K,B64)</f>
        <v>883.76</v>
      </c>
      <c r="H64" s="8">
        <f>INDEX(应收账款明细表20230101_20230823!N:N,MATCH(未收款逾期!B64,应收账款明细表20230101_20230823!F:F,0))</f>
        <v>45153.999490740738</v>
      </c>
      <c r="I64">
        <f>SUMIFS(发票信息查询20230101_20230823!I:I,发票信息查询20230101_20230823!K:K,B64)</f>
        <v>0</v>
      </c>
      <c r="J64">
        <f>SUMIFS(发票信息查询20230101_20230823!J:J,发票信息查询20230101_20230823!K:K,B64)</f>
        <v>883.76</v>
      </c>
      <c r="K64" s="16" t="str">
        <f t="shared" si="0"/>
        <v>逾期</v>
      </c>
    </row>
    <row r="65" spans="2:11" x14ac:dyDescent="0.25">
      <c r="B65" t="s">
        <v>190</v>
      </c>
      <c r="C65" t="str">
        <f>INDEX(发票信息查询20230101_20230823!E:E,MATCH(B65,发票信息查询20230101_20230823!K:K,0))</f>
        <v>B47710629</v>
      </c>
      <c r="D65" t="str">
        <f>INDEX(发票信息查询20230101_20230823!F:F,MATCH(B65,发票信息查询20230101_20230823!K:K,0))</f>
        <v>GRAN VALLADOLID  S.L</v>
      </c>
      <c r="E65" t="str">
        <f>INDEX(发票信息查询20230101_20230823!G:G,MATCH(B65,发票信息查询20230101_20230823!K:K,0))</f>
        <v>FTS23/0000967</v>
      </c>
      <c r="F65" s="8">
        <f>INDEX(发票信息查询20230101_20230823!A:A,MATCH(B65,发票信息查询20230101_20230823!K:K,0))</f>
        <v>45063.999490740738</v>
      </c>
      <c r="G65">
        <f>SUMIFS(发票信息查询20230101_20230823!H:H,发票信息查询20230101_20230823!K:K,B65)</f>
        <v>770.31</v>
      </c>
      <c r="H65" s="8">
        <f>INDEX(应收账款明细表20230101_20230823!N:N,MATCH(未收款逾期!B65,应收账款明细表20230101_20230823!F:F,0))</f>
        <v>45153.999490740738</v>
      </c>
      <c r="I65">
        <f>SUMIFS(发票信息查询20230101_20230823!I:I,发票信息查询20230101_20230823!K:K,B65)</f>
        <v>0</v>
      </c>
      <c r="J65">
        <f>SUMIFS(发票信息查询20230101_20230823!J:J,发票信息查询20230101_20230823!K:K,B65)</f>
        <v>770.31</v>
      </c>
      <c r="K65" s="16" t="str">
        <f t="shared" si="0"/>
        <v>逾期</v>
      </c>
    </row>
    <row r="66" spans="2:11" x14ac:dyDescent="0.25">
      <c r="B66" t="s">
        <v>188</v>
      </c>
      <c r="C66" t="str">
        <f>INDEX(发票信息查询20230101_20230823!E:E,MATCH(B66,发票信息查询20230101_20230823!K:K,0))</f>
        <v>B47632096</v>
      </c>
      <c r="D66" t="str">
        <f>INDEX(发票信息查询20230101_20230823!F:F,MATCH(B66,发票信息查询20230101_20230823!K:K,0))</f>
        <v>WAN SHI LI S.L</v>
      </c>
      <c r="E66" t="str">
        <f>INDEX(发票信息查询20230101_20230823!G:G,MATCH(B66,发票信息查询20230101_20230823!K:K,0))</f>
        <v>FTS23/0000968</v>
      </c>
      <c r="F66" s="8">
        <f>INDEX(发票信息查询20230101_20230823!A:A,MATCH(B66,发票信息查询20230101_20230823!K:K,0))</f>
        <v>45063.999490740738</v>
      </c>
      <c r="G66">
        <f>SUMIFS(发票信息查询20230101_20230823!H:H,发票信息查询20230101_20230823!K:K,B66)</f>
        <v>306.77</v>
      </c>
      <c r="H66" s="8">
        <f>INDEX(应收账款明细表20230101_20230823!N:N,MATCH(未收款逾期!B66,应收账款明细表20230101_20230823!F:F,0))</f>
        <v>45064.999490740738</v>
      </c>
      <c r="I66">
        <f>SUMIFS(发票信息查询20230101_20230823!I:I,发票信息查询20230101_20230823!K:K,B66)</f>
        <v>306.77</v>
      </c>
      <c r="J66">
        <f>SUMIFS(发票信息查询20230101_20230823!J:J,发票信息查询20230101_20230823!K:K,B66)</f>
        <v>0</v>
      </c>
      <c r="K66" s="16" t="str">
        <f t="shared" si="0"/>
        <v/>
      </c>
    </row>
    <row r="67" spans="2:11" x14ac:dyDescent="0.25">
      <c r="B67" t="s">
        <v>204</v>
      </c>
      <c r="C67" t="str">
        <f>INDEX(发票信息查询20230101_20230823!E:E,MATCH(B67,发票信息查询20230101_20230823!K:K,0))</f>
        <v>X5118595Z</v>
      </c>
      <c r="D67" t="str">
        <f>INDEX(发票信息查询20230101_20230823!F:F,MATCH(B67,发票信息查询20230101_20230823!K:K,0))</f>
        <v xml:space="preserve">LIN XIUMEI </v>
      </c>
      <c r="E67" t="str">
        <f>INDEX(发票信息查询20230101_20230823!G:G,MATCH(B67,发票信息查询20230101_20230823!K:K,0))</f>
        <v>FTS23/0000983</v>
      </c>
      <c r="F67" s="8">
        <f>INDEX(发票信息查询20230101_20230823!A:A,MATCH(B67,发票信息查询20230101_20230823!K:K,0))</f>
        <v>45067.999490740738</v>
      </c>
      <c r="G67">
        <f>SUMIFS(发票信息查询20230101_20230823!H:H,发票信息查询20230101_20230823!K:K,B67)</f>
        <v>-6.02</v>
      </c>
      <c r="H67" s="8" t="str">
        <f>INDEX(应收账款明细表20230101_20230823!N:N,MATCH(未收款逾期!B67,应收账款明细表20230101_20230823!F:F,0))</f>
        <v/>
      </c>
      <c r="I67">
        <f>SUMIFS(发票信息查询20230101_20230823!I:I,发票信息查询20230101_20230823!K:K,B67)</f>
        <v>-6.02</v>
      </c>
      <c r="J67">
        <f>SUMIFS(发票信息查询20230101_20230823!J:J,发票信息查询20230101_20230823!K:K,B67)</f>
        <v>0</v>
      </c>
      <c r="K67" s="16" t="str">
        <f t="shared" ref="K67:K104" si="1">IF(AND(H67&lt;L$2,J67&gt;0),"逾期","")</f>
        <v/>
      </c>
    </row>
    <row r="68" spans="2:11" x14ac:dyDescent="0.25">
      <c r="B68" t="s">
        <v>202</v>
      </c>
      <c r="C68" t="str">
        <f>INDEX(发票信息查询20230101_20230823!E:E,MATCH(B68,发票信息查询20230101_20230823!K:K,0))</f>
        <v>B88250758</v>
      </c>
      <c r="D68" t="str">
        <f>INDEX(发票信息查询20230101_20230823!F:F,MATCH(B68,发票信息查询20230101_20230823!K:K,0))</f>
        <v>JIA SHUN HE XIANG S.L</v>
      </c>
      <c r="E68" t="str">
        <f>INDEX(发票信息查询20230101_20230823!G:G,MATCH(B68,发票信息查询20230101_20230823!K:K,0))</f>
        <v>FTS23/0000987</v>
      </c>
      <c r="F68" s="8">
        <f>INDEX(发票信息查询20230101_20230823!A:A,MATCH(B68,发票信息查询20230101_20230823!K:K,0))</f>
        <v>45067.999490740738</v>
      </c>
      <c r="G68">
        <f>SUMIFS(发票信息查询20230101_20230823!H:H,发票信息查询20230101_20230823!K:K,B68)</f>
        <v>-57.45</v>
      </c>
      <c r="H68" s="8" t="str">
        <f>INDEX(应收账款明细表20230101_20230823!N:N,MATCH(未收款逾期!B68,应收账款明细表20230101_20230823!F:F,0))</f>
        <v/>
      </c>
      <c r="I68">
        <f>SUMIFS(发票信息查询20230101_20230823!I:I,发票信息查询20230101_20230823!K:K,B68)</f>
        <v>-57.45</v>
      </c>
      <c r="J68">
        <f>SUMIFS(发票信息查询20230101_20230823!J:J,发票信息查询20230101_20230823!K:K,B68)</f>
        <v>0</v>
      </c>
      <c r="K68" s="16" t="str">
        <f t="shared" si="1"/>
        <v/>
      </c>
    </row>
    <row r="69" spans="2:11" x14ac:dyDescent="0.25">
      <c r="B69" t="s">
        <v>196</v>
      </c>
      <c r="C69" t="str">
        <f>INDEX(发票信息查询20230101_20230823!E:E,MATCH(B69,发票信息查询20230101_20230823!K:K,0))</f>
        <v>B47799630</v>
      </c>
      <c r="D69" t="str">
        <f>INDEX(发票信息查询20230101_20230823!F:F,MATCH(B69,发票信息查询20230101_20230823!K:K,0))</f>
        <v>GRAN BAZAR FAMILIA S.L</v>
      </c>
      <c r="E69" t="str">
        <f>INDEX(发票信息查询20230101_20230823!G:G,MATCH(B69,发票信息查询20230101_20230823!K:K,0))</f>
        <v>FTS23/0000989</v>
      </c>
      <c r="F69" s="8">
        <f>INDEX(发票信息查询20230101_20230823!A:A,MATCH(B69,发票信息查询20230101_20230823!K:K,0))</f>
        <v>45067.999490740738</v>
      </c>
      <c r="G69">
        <f>SUMIFS(发票信息查询20230101_20230823!H:H,发票信息查询20230101_20230823!K:K,B69)</f>
        <v>1328.46</v>
      </c>
      <c r="H69" s="8">
        <f>INDEX(应收账款明细表20230101_20230823!N:N,MATCH(未收款逾期!B69,应收账款明细表20230101_20230823!F:F,0))</f>
        <v>45068.999490740738</v>
      </c>
      <c r="I69">
        <f>SUMIFS(发票信息查询20230101_20230823!I:I,发票信息查询20230101_20230823!K:K,B69)</f>
        <v>1328.46</v>
      </c>
      <c r="J69">
        <f>SUMIFS(发票信息查询20230101_20230823!J:J,发票信息查询20230101_20230823!K:K,B69)</f>
        <v>0</v>
      </c>
      <c r="K69" s="16" t="str">
        <f t="shared" si="1"/>
        <v/>
      </c>
    </row>
    <row r="70" spans="2:11" x14ac:dyDescent="0.25">
      <c r="B70" t="s">
        <v>198</v>
      </c>
      <c r="C70" t="str">
        <f>INDEX(发票信息查询20230101_20230823!E:E,MATCH(B70,发票信息查询20230101_20230823!K:K,0))</f>
        <v>B47677075</v>
      </c>
      <c r="D70" t="str">
        <f>INDEX(发票信息查询20230101_20230823!F:F,MATCH(B70,发票信息查询20230101_20230823!K:K,0))</f>
        <v>GRAN LAGUNA 2011 S.L</v>
      </c>
      <c r="E70" t="str">
        <f>INDEX(发票信息查询20230101_20230823!G:G,MATCH(B70,发票信息查询20230101_20230823!K:K,0))</f>
        <v>FTS23/0000992</v>
      </c>
      <c r="F70" s="8">
        <f>INDEX(发票信息查询20230101_20230823!A:A,MATCH(B70,发票信息查询20230101_20230823!K:K,0))</f>
        <v>45067.999490740738</v>
      </c>
      <c r="G70">
        <f>SUMIFS(发票信息查询20230101_20230823!H:H,发票信息查询20230101_20230823!K:K,B70)</f>
        <v>-4.82</v>
      </c>
      <c r="H70" s="8" t="str">
        <f>INDEX(应收账款明细表20230101_20230823!N:N,MATCH(未收款逾期!B70,应收账款明细表20230101_20230823!F:F,0))</f>
        <v/>
      </c>
      <c r="I70">
        <f>SUMIFS(发票信息查询20230101_20230823!I:I,发票信息查询20230101_20230823!K:K,B70)</f>
        <v>0</v>
      </c>
      <c r="J70">
        <f>SUMIFS(发票信息查询20230101_20230823!J:J,发票信息查询20230101_20230823!K:K,B70)</f>
        <v>-4.82</v>
      </c>
      <c r="K70" s="16" t="str">
        <f t="shared" si="1"/>
        <v/>
      </c>
    </row>
    <row r="71" spans="2:11" x14ac:dyDescent="0.25">
      <c r="B71" t="s">
        <v>213</v>
      </c>
      <c r="C71" t="str">
        <f>INDEX(发票信息查询20230101_20230823!E:E,MATCH(B71,发票信息查询20230101_20230823!K:K,0))</f>
        <v>B88250758</v>
      </c>
      <c r="D71" t="str">
        <f>INDEX(发票信息查询20230101_20230823!F:F,MATCH(B71,发票信息查询20230101_20230823!K:K,0))</f>
        <v>JIA SHUN HE XIANG S.L</v>
      </c>
      <c r="E71" t="str">
        <f>INDEX(发票信息查询20230101_20230823!G:G,MATCH(B71,发票信息查询20230101_20230823!K:K,0))</f>
        <v>FTS23/0001022</v>
      </c>
      <c r="F71" s="8">
        <f>INDEX(发票信息查询20230101_20230823!A:A,MATCH(B71,发票信息查询20230101_20230823!K:K,0))</f>
        <v>45069.999490740738</v>
      </c>
      <c r="G71">
        <f>SUMIFS(发票信息查询20230101_20230823!H:H,发票信息查询20230101_20230823!K:K,B71)</f>
        <v>664</v>
      </c>
      <c r="H71" s="8">
        <f>INDEX(应收账款明细表20230101_20230823!N:N,MATCH(未收款逾期!B71,应收账款明细表20230101_20230823!F:F,0))</f>
        <v>45070.999490740738</v>
      </c>
      <c r="I71">
        <f>SUMIFS(发票信息查询20230101_20230823!I:I,发票信息查询20230101_20230823!K:K,B71)</f>
        <v>664</v>
      </c>
      <c r="J71">
        <f>SUMIFS(发票信息查询20230101_20230823!J:J,发票信息查询20230101_20230823!K:K,B71)</f>
        <v>0</v>
      </c>
      <c r="K71" s="16" t="str">
        <f t="shared" si="1"/>
        <v/>
      </c>
    </row>
    <row r="72" spans="2:11" x14ac:dyDescent="0.25">
      <c r="B72" t="s">
        <v>211</v>
      </c>
      <c r="C72" t="str">
        <f>INDEX(发票信息查询20230101_20230823!E:E,MATCH(B72,发票信息查询20230101_20230823!K:K,0))</f>
        <v>B09848680</v>
      </c>
      <c r="D72" t="str">
        <f>INDEX(发票信息查询20230101_20230823!F:F,MATCH(B72,发票信息查询20230101_20230823!K:K,0))</f>
        <v>MEGABAZAR ARROYO S.L</v>
      </c>
      <c r="E72" t="str">
        <f>INDEX(发票信息查询20230101_20230823!G:G,MATCH(B72,发票信息查询20230101_20230823!K:K,0))</f>
        <v>FTS23/0001024</v>
      </c>
      <c r="F72" s="8">
        <f>INDEX(发票信息查询20230101_20230823!A:A,MATCH(B72,发票信息查询20230101_20230823!K:K,0))</f>
        <v>45069.999490740738</v>
      </c>
      <c r="G72">
        <f>SUMIFS(发票信息查询20230101_20230823!H:H,发票信息查询20230101_20230823!K:K,B72)</f>
        <v>1291.22</v>
      </c>
      <c r="H72" s="8">
        <f>INDEX(应收账款明细表20230101_20230823!N:N,MATCH(未收款逾期!B72,应收账款明细表20230101_20230823!F:F,0))</f>
        <v>45070.999490740738</v>
      </c>
      <c r="I72">
        <f>SUMIFS(发票信息查询20230101_20230823!I:I,发票信息查询20230101_20230823!K:K,B72)</f>
        <v>1291.22</v>
      </c>
      <c r="J72">
        <f>SUMIFS(发票信息查询20230101_20230823!J:J,发票信息查询20230101_20230823!K:K,B72)</f>
        <v>0</v>
      </c>
      <c r="K72" s="16" t="str">
        <f t="shared" si="1"/>
        <v/>
      </c>
    </row>
    <row r="73" spans="2:11" x14ac:dyDescent="0.25">
      <c r="B73" t="s">
        <v>220</v>
      </c>
      <c r="C73" t="str">
        <f>INDEX(发票信息查询20230101_20230823!E:E,MATCH(B73,发票信息查询20230101_20230823!K:K,0))</f>
        <v>B13612726</v>
      </c>
      <c r="D73" t="str">
        <f>INDEX(发票信息查询20230101_20230823!F:F,MATCH(B73,发票信息查询20230101_20230823!K:K,0))</f>
        <v>DONG FANG MULTICENTRO 2018 S.L</v>
      </c>
      <c r="E73" t="str">
        <f>INDEX(发票信息查询20230101_20230823!G:G,MATCH(B73,发票信息查询20230101_20230823!K:K,0))</f>
        <v>FTS23/0001123</v>
      </c>
      <c r="F73" s="8">
        <f>INDEX(发票信息查询20230101_20230823!A:A,MATCH(B73,发票信息查询20230101_20230823!K:K,0))</f>
        <v>45081.999490740738</v>
      </c>
      <c r="G73">
        <f>SUMIFS(发票信息查询20230101_20230823!H:H,发票信息查询20230101_20230823!K:K,B73)</f>
        <v>568.74</v>
      </c>
      <c r="H73" s="8">
        <f>INDEX(应收账款明细表20230101_20230823!N:N,MATCH(未收款逾期!B73,应收账款明细表20230101_20230823!F:F,0))</f>
        <v>45082.999490740738</v>
      </c>
      <c r="I73">
        <f>SUMIFS(发票信息查询20230101_20230823!I:I,发票信息查询20230101_20230823!K:K,B73)</f>
        <v>568.74</v>
      </c>
      <c r="J73">
        <f>SUMIFS(发票信息查询20230101_20230823!J:J,发票信息查询20230101_20230823!K:K,B73)</f>
        <v>0</v>
      </c>
      <c r="K73" s="16" t="str">
        <f t="shared" si="1"/>
        <v/>
      </c>
    </row>
    <row r="74" spans="2:11" x14ac:dyDescent="0.25">
      <c r="B74" t="s">
        <v>224</v>
      </c>
      <c r="C74" t="str">
        <f>INDEX(发票信息查询20230101_20230823!E:E,MATCH(B74,发票信息查询20230101_20230823!K:K,0))</f>
        <v>B88156856</v>
      </c>
      <c r="D74" t="str">
        <f>INDEX(发票信息查询20230101_20230823!F:F,MATCH(B74,发票信息查询20230101_20230823!K:K,0))</f>
        <v>GRAN MEDINA S.L</v>
      </c>
      <c r="E74" t="str">
        <f>INDEX(发票信息查询20230101_20230823!G:G,MATCH(B74,发票信息查询20230101_20230823!K:K,0))</f>
        <v>FTS23/0001166</v>
      </c>
      <c r="F74" s="8">
        <f>INDEX(发票信息查询20230101_20230823!A:A,MATCH(B74,发票信息查询20230101_20230823!K:K,0))</f>
        <v>45088.999490740738</v>
      </c>
      <c r="G74">
        <f>SUMIFS(发票信息查询20230101_20230823!H:H,发票信息查询20230101_20230823!K:K,B74)</f>
        <v>359.27</v>
      </c>
      <c r="H74" s="8">
        <f>INDEX(应收账款明细表20230101_20230823!N:N,MATCH(未收款逾期!B74,应收账款明细表20230101_20230823!F:F,0))</f>
        <v>45089.999490740738</v>
      </c>
      <c r="I74">
        <f>SUMIFS(发票信息查询20230101_20230823!I:I,发票信息查询20230101_20230823!K:K,B74)</f>
        <v>359.27</v>
      </c>
      <c r="J74">
        <f>SUMIFS(发票信息查询20230101_20230823!J:J,发票信息查询20230101_20230823!K:K,B74)</f>
        <v>0</v>
      </c>
      <c r="K74" s="16" t="str">
        <f t="shared" si="1"/>
        <v/>
      </c>
    </row>
    <row r="75" spans="2:11" x14ac:dyDescent="0.25">
      <c r="B75" t="s">
        <v>232</v>
      </c>
      <c r="C75" t="str">
        <f>INDEX(发票信息查询20230101_20230823!E:E,MATCH(B75,发票信息查询20230101_20230823!K:K,0))</f>
        <v>B85783561</v>
      </c>
      <c r="D75" t="str">
        <f>INDEX(发票信息查询20230101_20230823!F:F,MATCH(B75,发票信息查询20230101_20230823!K:K,0))</f>
        <v>HIPER ASIA SAGRA S.L</v>
      </c>
      <c r="E75" t="str">
        <f>INDEX(发票信息查询20230101_20230823!G:G,MATCH(B75,发票信息查询20230101_20230823!K:K,0))</f>
        <v>FTS23/0001209</v>
      </c>
      <c r="F75" s="8">
        <f>INDEX(发票信息查询20230101_20230823!A:A,MATCH(B75,发票信息查询20230101_20230823!K:K,0))</f>
        <v>45096.999490740738</v>
      </c>
      <c r="G75">
        <f>SUMIFS(发票信息查询20230101_20230823!H:H,发票信息查询20230101_20230823!K:K,B75)</f>
        <v>227.93</v>
      </c>
      <c r="H75" s="8">
        <f>INDEX(应收账款明细表20230101_20230823!N:N,MATCH(未收款逾期!B75,应收账款明细表20230101_20230823!F:F,0))</f>
        <v>45156.999490740738</v>
      </c>
      <c r="I75">
        <f>SUMIFS(发票信息查询20230101_20230823!I:I,发票信息查询20230101_20230823!K:K,B75)</f>
        <v>227.93</v>
      </c>
      <c r="J75">
        <f>SUMIFS(发票信息查询20230101_20230823!J:J,发票信息查询20230101_20230823!K:K,B75)</f>
        <v>0</v>
      </c>
      <c r="K75" s="16" t="str">
        <f t="shared" si="1"/>
        <v/>
      </c>
    </row>
    <row r="76" spans="2:11" x14ac:dyDescent="0.25">
      <c r="B76" t="s">
        <v>238</v>
      </c>
      <c r="C76" t="str">
        <f>INDEX(发票信息查询20230101_20230823!E:E,MATCH(B76,发票信息查询20230101_20230823!K:K,0))</f>
        <v>B06939961</v>
      </c>
      <c r="D76" t="str">
        <f>INDEX(发票信息查询20230101_20230823!F:F,MATCH(B76,发票信息查询20230101_20230823!K:K,0))</f>
        <v>YUHENG AVILA S.L</v>
      </c>
      <c r="E76" t="str">
        <f>INDEX(发票信息查询20230101_20230823!G:G,MATCH(B76,发票信息查询20230101_20230823!K:K,0))</f>
        <v>FTS23/0001266</v>
      </c>
      <c r="F76" s="8">
        <f>INDEX(发票信息查询20230101_20230823!A:A,MATCH(B76,发票信息查询20230101_20230823!K:K,0))</f>
        <v>45099.999490740738</v>
      </c>
      <c r="G76">
        <f>SUMIFS(发票信息查询20230101_20230823!H:H,发票信息查询20230101_20230823!K:K,B76)</f>
        <v>463.13</v>
      </c>
      <c r="H76" s="8">
        <f>INDEX(应收账款明细表20230101_20230823!N:N,MATCH(未收款逾期!B76,应收账款明细表20230101_20230823!F:F,0))</f>
        <v>45100.999490740738</v>
      </c>
      <c r="I76">
        <f>SUMIFS(发票信息查询20230101_20230823!I:I,发票信息查询20230101_20230823!K:K,B76)</f>
        <v>463.13</v>
      </c>
      <c r="J76">
        <f>SUMIFS(发票信息查询20230101_20230823!J:J,发票信息查询20230101_20230823!K:K,B76)</f>
        <v>0</v>
      </c>
      <c r="K76" s="16" t="str">
        <f t="shared" si="1"/>
        <v/>
      </c>
    </row>
    <row r="77" spans="2:11" x14ac:dyDescent="0.25">
      <c r="B77" t="s">
        <v>245</v>
      </c>
      <c r="C77" t="str">
        <f>INDEX(发票信息查询20230101_20230823!E:E,MATCH(B77,发票信息查询20230101_20230823!K:K,0))</f>
        <v>B47677075</v>
      </c>
      <c r="D77" t="str">
        <f>INDEX(发票信息查询20230101_20230823!F:F,MATCH(B77,发票信息查询20230101_20230823!K:K,0))</f>
        <v>GRAN LAGUNA 2011 S.L</v>
      </c>
      <c r="E77" t="str">
        <f>INDEX(发票信息查询20230101_20230823!G:G,MATCH(B77,发票信息查询20230101_20230823!K:K,0))</f>
        <v>FTS23/0001383</v>
      </c>
      <c r="F77" s="8">
        <f>INDEX(发票信息查询20230101_20230823!A:A,MATCH(B77,发票信息查询20230101_20230823!K:K,0))</f>
        <v>45112.999490740738</v>
      </c>
      <c r="G77">
        <f>SUMIFS(发票信息查询20230101_20230823!H:H,发票信息查询20230101_20230823!K:K,B77)</f>
        <v>889.96</v>
      </c>
      <c r="H77" s="8">
        <f>INDEX(应收账款明细表20230101_20230823!N:N,MATCH(未收款逾期!B77,应收账款明细表20230101_20230823!F:F,0))</f>
        <v>45172.999490740738</v>
      </c>
      <c r="I77">
        <f>SUMIFS(发票信息查询20230101_20230823!I:I,发票信息查询20230101_20230823!K:K,B77)</f>
        <v>0</v>
      </c>
      <c r="J77">
        <f>SUMIFS(发票信息查询20230101_20230823!J:J,发票信息查询20230101_20230823!K:K,B77)</f>
        <v>889.96</v>
      </c>
      <c r="K77" s="16" t="str">
        <f t="shared" si="1"/>
        <v/>
      </c>
    </row>
    <row r="78" spans="2:11" x14ac:dyDescent="0.25">
      <c r="B78" t="s">
        <v>243</v>
      </c>
      <c r="C78" t="str">
        <f>INDEX(发票信息查询20230101_20230823!E:E,MATCH(B78,发票信息查询20230101_20230823!K:K,0))</f>
        <v>B09848680</v>
      </c>
      <c r="D78" t="str">
        <f>INDEX(发票信息查询20230101_20230823!F:F,MATCH(B78,发票信息查询20230101_20230823!K:K,0))</f>
        <v>MEGABAZAR ARROYO S.L</v>
      </c>
      <c r="E78" t="str">
        <f>INDEX(发票信息查询20230101_20230823!G:G,MATCH(B78,发票信息查询20230101_20230823!K:K,0))</f>
        <v>FTS23/0001384</v>
      </c>
      <c r="F78" s="8">
        <f>INDEX(发票信息查询20230101_20230823!A:A,MATCH(B78,发票信息查询20230101_20230823!K:K,0))</f>
        <v>45112.999490740738</v>
      </c>
      <c r="G78">
        <f>SUMIFS(发票信息查询20230101_20230823!H:H,发票信息查询20230101_20230823!K:K,B78)</f>
        <v>462.33</v>
      </c>
      <c r="H78" s="8">
        <f>INDEX(应收账款明细表20230101_20230823!N:N,MATCH(未收款逾期!B78,应收账款明细表20230101_20230823!F:F,0))</f>
        <v>45172.999490740738</v>
      </c>
      <c r="I78">
        <f>SUMIFS(发票信息查询20230101_20230823!I:I,发票信息查询20230101_20230823!K:K,B78)</f>
        <v>462.33</v>
      </c>
      <c r="J78">
        <f>SUMIFS(发票信息查询20230101_20230823!J:J,发票信息查询20230101_20230823!K:K,B78)</f>
        <v>0</v>
      </c>
      <c r="K78" s="16" t="str">
        <f t="shared" si="1"/>
        <v/>
      </c>
    </row>
    <row r="79" spans="2:11" x14ac:dyDescent="0.25">
      <c r="B79" t="s">
        <v>248</v>
      </c>
      <c r="C79" t="str">
        <f>INDEX(发票信息查询20230101_20230823!E:E,MATCH(B79,发票信息查询20230101_20230823!K:K,0))</f>
        <v>B85783561</v>
      </c>
      <c r="D79" t="str">
        <f>INDEX(发票信息查询20230101_20230823!F:F,MATCH(B79,发票信息查询20230101_20230823!K:K,0))</f>
        <v>HIPER ASIA SAGRA S.L</v>
      </c>
      <c r="E79" t="str">
        <f>INDEX(发票信息查询20230101_20230823!G:G,MATCH(B79,发票信息查询20230101_20230823!K:K,0))</f>
        <v>FTS23/0001394</v>
      </c>
      <c r="F79" s="8">
        <f>INDEX(发票信息查询20230101_20230823!A:A,MATCH(B79,发票信息查询20230101_20230823!K:K,0))</f>
        <v>45113.999490740738</v>
      </c>
      <c r="G79">
        <f>SUMIFS(发票信息查询20230101_20230823!H:H,发票信息查询20230101_20230823!K:K,B79)</f>
        <v>-227.93</v>
      </c>
      <c r="H79" s="8" t="str">
        <f>INDEX(应收账款明细表20230101_20230823!N:N,MATCH(未收款逾期!B79,应收账款明细表20230101_20230823!F:F,0))</f>
        <v/>
      </c>
      <c r="I79">
        <f>SUMIFS(发票信息查询20230101_20230823!I:I,发票信息查询20230101_20230823!K:K,B79)</f>
        <v>-227.93</v>
      </c>
      <c r="J79">
        <f>SUMIFS(发票信息查询20230101_20230823!J:J,发票信息查询20230101_20230823!K:K,B79)</f>
        <v>0</v>
      </c>
      <c r="K79" s="16" t="str">
        <f t="shared" si="1"/>
        <v/>
      </c>
    </row>
    <row r="80" spans="2:11" x14ac:dyDescent="0.25">
      <c r="B80" t="s">
        <v>254</v>
      </c>
      <c r="C80" t="str">
        <f>INDEX(发票信息查询20230101_20230823!E:E,MATCH(B80,发票信息查询20230101_20230823!K:K,0))</f>
        <v>B88156856</v>
      </c>
      <c r="D80" t="str">
        <f>INDEX(发票信息查询20230101_20230823!F:F,MATCH(B80,发票信息查询20230101_20230823!K:K,0))</f>
        <v>GRAN MEDINA S.L</v>
      </c>
      <c r="E80" t="str">
        <f>INDEX(发票信息查询20230101_20230823!G:G,MATCH(B80,发票信息查询20230101_20230823!K:K,0))</f>
        <v>FTS23/0001395</v>
      </c>
      <c r="F80" s="8">
        <f>INDEX(发票信息查询20230101_20230823!A:A,MATCH(B80,发票信息查询20230101_20230823!K:K,0))</f>
        <v>45113.999490740738</v>
      </c>
      <c r="G80">
        <f>SUMIFS(发票信息查询20230101_20230823!H:H,发票信息查询20230101_20230823!K:K,B80)</f>
        <v>308.18</v>
      </c>
      <c r="H80" s="8">
        <f>INDEX(应收账款明细表20230101_20230823!N:N,MATCH(未收款逾期!B80,应收账款明细表20230101_20230823!F:F,0))</f>
        <v>45114.999490740738</v>
      </c>
      <c r="I80">
        <f>SUMIFS(发票信息查询20230101_20230823!I:I,发票信息查询20230101_20230823!K:K,B80)</f>
        <v>308.18</v>
      </c>
      <c r="J80">
        <f>SUMIFS(发票信息查询20230101_20230823!J:J,发票信息查询20230101_20230823!K:K,B80)</f>
        <v>0</v>
      </c>
      <c r="K80" s="16" t="str">
        <f t="shared" si="1"/>
        <v/>
      </c>
    </row>
    <row r="81" spans="2:11" x14ac:dyDescent="0.25">
      <c r="B81" t="s">
        <v>252</v>
      </c>
      <c r="C81" t="str">
        <f>INDEX(发票信息查询20230101_20230823!E:E,MATCH(B81,发票信息查询20230101_20230823!K:K,0))</f>
        <v>B85783561</v>
      </c>
      <c r="D81" t="str">
        <f>INDEX(发票信息查询20230101_20230823!F:F,MATCH(B81,发票信息查询20230101_20230823!K:K,0))</f>
        <v>HIPER ASIA SAGRA S.L</v>
      </c>
      <c r="E81" t="str">
        <f>INDEX(发票信息查询20230101_20230823!G:G,MATCH(B81,发票信息查询20230101_20230823!K:K,0))</f>
        <v>FTS23/0001398</v>
      </c>
      <c r="F81" s="8">
        <f>INDEX(发票信息查询20230101_20230823!A:A,MATCH(B81,发票信息查询20230101_20230823!K:K,0))</f>
        <v>45113.999490740738</v>
      </c>
      <c r="G81">
        <f>SUMIFS(发票信息查询20230101_20230823!H:H,发票信息查询20230101_20230823!K:K,B81)</f>
        <v>227.93</v>
      </c>
      <c r="H81" s="8">
        <f>INDEX(应收账款明细表20230101_20230823!N:N,MATCH(未收款逾期!B81,应收账款明细表20230101_20230823!F:F,0))</f>
        <v>45114.999490740738</v>
      </c>
      <c r="I81">
        <f>SUMIFS(发票信息查询20230101_20230823!I:I,发票信息查询20230101_20230823!K:K,B81)</f>
        <v>227.93</v>
      </c>
      <c r="J81">
        <f>SUMIFS(发票信息查询20230101_20230823!J:J,发票信息查询20230101_20230823!K:K,B81)</f>
        <v>0</v>
      </c>
      <c r="K81" s="16" t="str">
        <f t="shared" si="1"/>
        <v/>
      </c>
    </row>
    <row r="82" spans="2:11" x14ac:dyDescent="0.25">
      <c r="B82" t="s">
        <v>250</v>
      </c>
      <c r="C82" t="str">
        <f>INDEX(发票信息查询20230101_20230823!E:E,MATCH(B82,发票信息查询20230101_20230823!K:K,0))</f>
        <v>B47799630</v>
      </c>
      <c r="D82" t="str">
        <f>INDEX(发票信息查询20230101_20230823!F:F,MATCH(B82,发票信息查询20230101_20230823!K:K,0))</f>
        <v>GRAN BAZAR FAMILIA S.L</v>
      </c>
      <c r="E82" t="str">
        <f>INDEX(发票信息查询20230101_20230823!G:G,MATCH(B82,发票信息查询20230101_20230823!K:K,0))</f>
        <v>FTS23/0001404</v>
      </c>
      <c r="F82" s="8">
        <f>INDEX(发票信息查询20230101_20230823!A:A,MATCH(B82,发票信息查询20230101_20230823!K:K,0))</f>
        <v>45113.999490740738</v>
      </c>
      <c r="G82">
        <f>SUMIFS(发票信息查询20230101_20230823!H:H,发票信息查询20230101_20230823!K:K,B82)</f>
        <v>725.38</v>
      </c>
      <c r="H82" s="8">
        <f>INDEX(应收账款明细表20230101_20230823!N:N,MATCH(未收款逾期!B82,应收账款明细表20230101_20230823!F:F,0))</f>
        <v>45114.999490740738</v>
      </c>
      <c r="I82">
        <f>SUMIFS(发票信息查询20230101_20230823!I:I,发票信息查询20230101_20230823!K:K,B82)</f>
        <v>725.38</v>
      </c>
      <c r="J82">
        <f>SUMIFS(发票信息查询20230101_20230823!J:J,发票信息查询20230101_20230823!K:K,B82)</f>
        <v>0</v>
      </c>
      <c r="K82" s="16" t="str">
        <f t="shared" si="1"/>
        <v/>
      </c>
    </row>
    <row r="83" spans="2:11" x14ac:dyDescent="0.25">
      <c r="B83" t="s">
        <v>263</v>
      </c>
      <c r="C83" t="str">
        <f>INDEX(发票信息查询20230101_20230823!E:E,MATCH(B83,发票信息查询20230101_20230823!K:K,0))</f>
        <v>X2584772D</v>
      </c>
      <c r="D83" t="str">
        <f>INDEX(发票信息查询20230101_20230823!F:F,MATCH(B83,发票信息查询20230101_20230823!K:K,0))</f>
        <v>QIBIAO HUANG</v>
      </c>
      <c r="E83" t="str">
        <f>INDEX(发票信息查询20230101_20230823!G:G,MATCH(B83,发票信息查询20230101_20230823!K:K,0))</f>
        <v>FTS23/0001507</v>
      </c>
      <c r="F83" s="8">
        <f>INDEX(发票信息查询20230101_20230823!A:A,MATCH(B83,发票信息查询20230101_20230823!K:K,0))</f>
        <v>45127.999490740738</v>
      </c>
      <c r="G83">
        <f>SUMIFS(发票信息查询20230101_20230823!H:H,发票信息查询20230101_20230823!K:K,B83)</f>
        <v>-44.12</v>
      </c>
      <c r="H83" s="8" t="str">
        <f>INDEX(应收账款明细表20230101_20230823!N:N,MATCH(未收款逾期!B83,应收账款明细表20230101_20230823!F:F,0))</f>
        <v/>
      </c>
      <c r="I83">
        <f>SUMIFS(发票信息查询20230101_20230823!I:I,发票信息查询20230101_20230823!K:K,B83)</f>
        <v>-44.12</v>
      </c>
      <c r="J83">
        <f>SUMIFS(发票信息查询20230101_20230823!J:J,发票信息查询20230101_20230823!K:K,B83)</f>
        <v>0</v>
      </c>
      <c r="K83" s="16" t="str">
        <f t="shared" si="1"/>
        <v/>
      </c>
    </row>
    <row r="84" spans="2:11" x14ac:dyDescent="0.25">
      <c r="B84" t="s">
        <v>279</v>
      </c>
      <c r="C84" t="str">
        <f>INDEX(发票信息查询20230101_20230823!E:E,MATCH(B84,发票信息查询20230101_20230823!K:K,0))</f>
        <v>X2584772D</v>
      </c>
      <c r="D84" t="str">
        <f>INDEX(发票信息查询20230101_20230823!F:F,MATCH(B84,发票信息查询20230101_20230823!K:K,0))</f>
        <v>QIBIAO HUANG</v>
      </c>
      <c r="E84" t="str">
        <f>INDEX(发票信息查询20230101_20230823!G:G,MATCH(B84,发票信息查询20230101_20230823!K:K,0))</f>
        <v>FTS23/0001529</v>
      </c>
      <c r="F84" s="8">
        <f>INDEX(发票信息查询20230101_20230823!A:A,MATCH(B84,发票信息查询20230101_20230823!K:K,0))</f>
        <v>45130.999490740738</v>
      </c>
      <c r="G84">
        <f>SUMIFS(发票信息查询20230101_20230823!H:H,发票信息查询20230101_20230823!K:K,B84)</f>
        <v>447.03</v>
      </c>
      <c r="H84" s="8">
        <f>INDEX(应收账款明细表20230101_20230823!N:N,MATCH(未收款逾期!B84,应收账款明细表20230101_20230823!F:F,0))</f>
        <v>45131.999490740738</v>
      </c>
      <c r="I84">
        <f>SUMIFS(发票信息查询20230101_20230823!I:I,发票信息查询20230101_20230823!K:K,B84)</f>
        <v>447.03</v>
      </c>
      <c r="J84">
        <f>SUMIFS(发票信息查询20230101_20230823!J:J,发票信息查询20230101_20230823!K:K,B84)</f>
        <v>0</v>
      </c>
      <c r="K84" s="16" t="str">
        <f t="shared" si="1"/>
        <v/>
      </c>
    </row>
    <row r="85" spans="2:11" x14ac:dyDescent="0.25">
      <c r="B85" t="s">
        <v>284</v>
      </c>
      <c r="C85" t="str">
        <f>INDEX(发票信息查询20230101_20230823!E:E,MATCH(B85,发票信息查询20230101_20230823!K:K,0))</f>
        <v>B88250758</v>
      </c>
      <c r="D85" t="str">
        <f>INDEX(发票信息查询20230101_20230823!F:F,MATCH(B85,发票信息查询20230101_20230823!K:K,0))</f>
        <v>JIA SHUN HE XIANG S.L</v>
      </c>
      <c r="E85" t="str">
        <f>INDEX(发票信息查询20230101_20230823!G:G,MATCH(B85,发票信息查询20230101_20230823!K:K,0))</f>
        <v>FTS23/0001575</v>
      </c>
      <c r="F85" s="8">
        <f>INDEX(发票信息查询20230101_20230823!A:A,MATCH(B85,发票信息查询20230101_20230823!K:K,0))</f>
        <v>45133.999490740738</v>
      </c>
      <c r="G85">
        <f>SUMIFS(发票信息查询20230101_20230823!H:H,发票信息查询20230101_20230823!K:K,B85)</f>
        <v>-85.75</v>
      </c>
      <c r="H85" s="8" t="str">
        <f>INDEX(应收账款明细表20230101_20230823!N:N,MATCH(未收款逾期!B85,应收账款明细表20230101_20230823!F:F,0))</f>
        <v/>
      </c>
      <c r="I85">
        <f>SUMIFS(发票信息查询20230101_20230823!I:I,发票信息查询20230101_20230823!K:K,B85)</f>
        <v>-85.75</v>
      </c>
      <c r="J85">
        <f>SUMIFS(发票信息查询20230101_20230823!J:J,发票信息查询20230101_20230823!K:K,B85)</f>
        <v>0</v>
      </c>
      <c r="K85" s="16" t="str">
        <f t="shared" si="1"/>
        <v/>
      </c>
    </row>
    <row r="86" spans="2:11" x14ac:dyDescent="0.25">
      <c r="B86" t="s">
        <v>289</v>
      </c>
      <c r="C86" t="str">
        <f>INDEX(发票信息查询20230101_20230823!E:E,MATCH(B86,发票信息查询20230101_20230823!K:K,0))</f>
        <v>B88250758</v>
      </c>
      <c r="D86" t="str">
        <f>INDEX(发票信息查询20230101_20230823!F:F,MATCH(B86,发票信息查询20230101_20230823!K:K,0))</f>
        <v>JIA SHUN HE XIANG S.L</v>
      </c>
      <c r="E86" t="str">
        <f>INDEX(发票信息查询20230101_20230823!G:G,MATCH(B86,发票信息查询20230101_20230823!K:K,0))</f>
        <v>FTS23/0001604</v>
      </c>
      <c r="F86" s="8">
        <f>INDEX(发票信息查询20230101_20230823!A:A,MATCH(B86,发票信息查询20230101_20230823!K:K,0))</f>
        <v>45134.999490740738</v>
      </c>
      <c r="G86">
        <f>SUMIFS(发票信息查询20230101_20230823!H:H,发票信息查询20230101_20230823!K:K,B86)</f>
        <v>244.7</v>
      </c>
      <c r="H86" s="8">
        <f>INDEX(应收账款明细表20230101_20230823!N:N,MATCH(未收款逾期!B86,应收账款明细表20230101_20230823!F:F,0))</f>
        <v>45135.999490740738</v>
      </c>
      <c r="I86">
        <f>SUMIFS(发票信息查询20230101_20230823!I:I,发票信息查询20230101_20230823!K:K,B86)</f>
        <v>244.7</v>
      </c>
      <c r="J86">
        <f>SUMIFS(发票信息查询20230101_20230823!J:J,发票信息查询20230101_20230823!K:K,B86)</f>
        <v>0</v>
      </c>
      <c r="K86" s="16" t="str">
        <f t="shared" si="1"/>
        <v/>
      </c>
    </row>
    <row r="87" spans="2:11" x14ac:dyDescent="0.25">
      <c r="B87" t="s">
        <v>296</v>
      </c>
      <c r="C87" t="str">
        <f>INDEX(发票信息查询20230101_20230823!E:E,MATCH(B87,发票信息查询20230101_20230823!K:K,0))</f>
        <v>B06939961</v>
      </c>
      <c r="D87" t="str">
        <f>INDEX(发票信息查询20230101_20230823!F:F,MATCH(B87,发票信息查询20230101_20230823!K:K,0))</f>
        <v>YUHENG AVILA S.L</v>
      </c>
      <c r="E87" t="str">
        <f>INDEX(发票信息查询20230101_20230823!G:G,MATCH(B87,发票信息查询20230101_20230823!K:K,0))</f>
        <v>FTS23/0001666</v>
      </c>
      <c r="F87" s="8">
        <f>INDEX(发票信息查询20230101_20230823!A:A,MATCH(B87,发票信息查询20230101_20230823!K:K,0))</f>
        <v>45141.999490740738</v>
      </c>
      <c r="G87">
        <f>SUMIFS(发票信息查询20230101_20230823!H:H,发票信息查询20230101_20230823!K:K,B87)</f>
        <v>225.72</v>
      </c>
      <c r="H87" s="8">
        <f>INDEX(应收账款明细表20230101_20230823!N:N,MATCH(未收款逾期!B87,应收账款明细表20230101_20230823!F:F,0))</f>
        <v>45171.999490740738</v>
      </c>
      <c r="I87">
        <f>SUMIFS(发票信息查询20230101_20230823!I:I,发票信息查询20230101_20230823!K:K,B87)</f>
        <v>0</v>
      </c>
      <c r="J87">
        <f>SUMIFS(发票信息查询20230101_20230823!J:J,发票信息查询20230101_20230823!K:K,B87)</f>
        <v>225.72</v>
      </c>
      <c r="K87" s="16" t="str">
        <f t="shared" si="1"/>
        <v/>
      </c>
    </row>
    <row r="88" spans="2:11" x14ac:dyDescent="0.25">
      <c r="B88" t="s">
        <v>299</v>
      </c>
      <c r="C88" t="str">
        <f>INDEX(发票信息查询20230101_20230823!E:E,MATCH(B88,发票信息查询20230101_20230823!K:K,0))</f>
        <v>B13612726</v>
      </c>
      <c r="D88" t="str">
        <f>INDEX(发票信息查询20230101_20230823!F:F,MATCH(B88,发票信息查询20230101_20230823!K:K,0))</f>
        <v>DONG FANG MULTICENTRO 2018 S.L</v>
      </c>
      <c r="E88" t="str">
        <f>INDEX(发票信息查询20230101_20230823!G:G,MATCH(B88,发票信息查询20230101_20230823!K:K,0))</f>
        <v>FTS23/0001679</v>
      </c>
      <c r="F88" s="8">
        <f>INDEX(发票信息查询20230101_20230823!A:A,MATCH(B88,发票信息查询20230101_20230823!K:K,0))</f>
        <v>45144.999490740738</v>
      </c>
      <c r="G88">
        <f>SUMIFS(发票信息查询20230101_20230823!H:H,发票信息查询20230101_20230823!K:K,B88)</f>
        <v>847.65</v>
      </c>
      <c r="H88" s="8">
        <f>INDEX(应收账款明细表20230101_20230823!N:N,MATCH(未收款逾期!B88,应收账款明细表20230101_20230823!F:F,0))</f>
        <v>45145.999490740738</v>
      </c>
      <c r="I88">
        <f>SUMIFS(发票信息查询20230101_20230823!I:I,发票信息查询20230101_20230823!K:K,B88)</f>
        <v>0</v>
      </c>
      <c r="J88">
        <f>SUMIFS(发票信息查询20230101_20230823!J:J,发票信息查询20230101_20230823!K:K,B88)</f>
        <v>847.65</v>
      </c>
      <c r="K88" s="16" t="str">
        <f t="shared" si="1"/>
        <v>逾期</v>
      </c>
    </row>
    <row r="89" spans="2:11" x14ac:dyDescent="0.25">
      <c r="B89" t="s">
        <v>304</v>
      </c>
      <c r="C89" t="str">
        <f>INDEX(发票信息查询20230101_20230823!E:E,MATCH(B89,发票信息查询20230101_20230823!K:K,0))</f>
        <v>B06939961</v>
      </c>
      <c r="D89" t="str">
        <f>INDEX(发票信息查询20230101_20230823!F:F,MATCH(B89,发票信息查询20230101_20230823!K:K,0))</f>
        <v>YUHENG AVILA S.L</v>
      </c>
      <c r="E89" t="str">
        <f>INDEX(发票信息查询20230101_20230823!G:G,MATCH(B89,发票信息查询20230101_20230823!K:K,0))</f>
        <v>FTS23/0001716</v>
      </c>
      <c r="F89" s="8">
        <f>INDEX(发票信息查询20230101_20230823!A:A,MATCH(B89,发票信息查询20230101_20230823!K:K,0))</f>
        <v>45148.999490740738</v>
      </c>
      <c r="G89">
        <f>SUMIFS(发票信息查询20230101_20230823!H:H,发票信息查询20230101_20230823!K:K,B89)</f>
        <v>-14.11</v>
      </c>
      <c r="H89" s="8" t="str">
        <f>INDEX(应收账款明细表20230101_20230823!N:N,MATCH(未收款逾期!B89,应收账款明细表20230101_20230823!F:F,0))</f>
        <v/>
      </c>
      <c r="I89">
        <f>SUMIFS(发票信息查询20230101_20230823!I:I,发票信息查询20230101_20230823!K:K,B89)</f>
        <v>0</v>
      </c>
      <c r="J89">
        <f>SUMIFS(发票信息查询20230101_20230823!J:J,发票信息查询20230101_20230823!K:K,B89)</f>
        <v>-14.11</v>
      </c>
      <c r="K89" s="16" t="str">
        <f t="shared" si="1"/>
        <v/>
      </c>
    </row>
    <row r="90" spans="2:11" x14ac:dyDescent="0.25">
      <c r="B90" t="s">
        <v>318</v>
      </c>
      <c r="C90" t="str">
        <f>INDEX(发票信息查询20230101_20230823!E:E,MATCH(B90,发票信息查询20230101_20230823!K:K,0))</f>
        <v>B47677075</v>
      </c>
      <c r="D90" t="str">
        <f>INDEX(发票信息查询20230101_20230823!F:F,MATCH(B90,发票信息查询20230101_20230823!K:K,0))</f>
        <v>GRAN LAGUNA 2011 S.L</v>
      </c>
      <c r="E90" t="str">
        <f>INDEX(发票信息查询20230101_20230823!G:G,MATCH(B90,发票信息查询20230101_20230823!K:K,0))</f>
        <v>FTS23/0001770</v>
      </c>
      <c r="F90" s="8">
        <f>INDEX(发票信息查询20230101_20230823!A:A,MATCH(B90,发票信息查询20230101_20230823!K:K,0))</f>
        <v>45158.999490740738</v>
      </c>
      <c r="G90">
        <f>SUMIFS(发票信息查询20230101_20230823!H:H,发票信息查询20230101_20230823!K:K,B90)</f>
        <v>947.61</v>
      </c>
      <c r="H90" s="8">
        <f>INDEX(应收账款明细表20230101_20230823!N:N,MATCH(未收款逾期!B90,应收账款明细表20230101_20230823!F:F,0))</f>
        <v>45218.999490740738</v>
      </c>
      <c r="I90">
        <f>SUMIFS(发票信息查询20230101_20230823!I:I,发票信息查询20230101_20230823!K:K,B90)</f>
        <v>0</v>
      </c>
      <c r="J90">
        <f>SUMIFS(发票信息查询20230101_20230823!J:J,发票信息查询20230101_20230823!K:K,B90)</f>
        <v>947.61</v>
      </c>
      <c r="K90" s="16" t="str">
        <f t="shared" si="1"/>
        <v/>
      </c>
    </row>
    <row r="91" spans="2:11" x14ac:dyDescent="0.25">
      <c r="B91" t="s">
        <v>330</v>
      </c>
      <c r="C91" t="str">
        <f>INDEX(发票信息查询20230101_20230823!E:E,MATCH(B91,发票信息查询20230101_20230823!K:K,0))</f>
        <v>B40257321</v>
      </c>
      <c r="D91" t="str">
        <f>INDEX(发票信息查询20230101_20230823!F:F,MATCH(B91,发票信息查询20230101_20230823!K:K,0))</f>
        <v>HIPERSEGOVIA CASA S.L</v>
      </c>
      <c r="E91" t="str">
        <f>INDEX(发票信息查询20230101_20230823!G:G,MATCH(B91,发票信息查询20230101_20230823!K:K,0))</f>
        <v>FTS23/0001772</v>
      </c>
      <c r="F91" s="8">
        <f>INDEX(发票信息查询20230101_20230823!A:A,MATCH(B91,发票信息查询20230101_20230823!K:K,0))</f>
        <v>45158.999490740738</v>
      </c>
      <c r="G91">
        <f>SUMIFS(发票信息查询20230101_20230823!H:H,发票信息查询20230101_20230823!K:K,B91)</f>
        <v>-4.78</v>
      </c>
      <c r="H91" s="8" t="str">
        <f>INDEX(应收账款明细表20230101_20230823!N:N,MATCH(未收款逾期!B91,应收账款明细表20230101_20230823!F:F,0))</f>
        <v/>
      </c>
      <c r="I91">
        <f>SUMIFS(发票信息查询20230101_20230823!I:I,发票信息查询20230101_20230823!K:K,B91)</f>
        <v>-4.78</v>
      </c>
      <c r="J91">
        <f>SUMIFS(发票信息查询20230101_20230823!J:J,发票信息查询20230101_20230823!K:K,B91)</f>
        <v>0</v>
      </c>
      <c r="K91" s="16" t="str">
        <f t="shared" si="1"/>
        <v/>
      </c>
    </row>
    <row r="92" spans="2:11" x14ac:dyDescent="0.25">
      <c r="B92" t="s">
        <v>326</v>
      </c>
      <c r="C92" t="str">
        <f>INDEX(发票信息查询20230101_20230823!E:E,MATCH(B92,发票信息查询20230101_20230823!K:K,0))</f>
        <v>B13612726</v>
      </c>
      <c r="D92" t="str">
        <f>INDEX(发票信息查询20230101_20230823!F:F,MATCH(B92,发票信息查询20230101_20230823!K:K,0))</f>
        <v>DONG FANG MULTICENTRO 2018 S.L</v>
      </c>
      <c r="E92" t="str">
        <f>INDEX(发票信息查询20230101_20230823!G:G,MATCH(B92,发票信息查询20230101_20230823!K:K,0))</f>
        <v>FTS23/0001778</v>
      </c>
      <c r="F92" s="8">
        <f>INDEX(发票信息查询20230101_20230823!A:A,MATCH(B92,发票信息查询20230101_20230823!K:K,0))</f>
        <v>45158.999490740738</v>
      </c>
      <c r="G92">
        <f>SUMIFS(发票信息查询20230101_20230823!H:H,发票信息查询20230101_20230823!K:K,B92)</f>
        <v>-847.65</v>
      </c>
      <c r="H92" s="8" t="str">
        <f>INDEX(应收账款明细表20230101_20230823!N:N,MATCH(未收款逾期!B92,应收账款明细表20230101_20230823!F:F,0))</f>
        <v/>
      </c>
      <c r="I92">
        <f>SUMIFS(发票信息查询20230101_20230823!I:I,发票信息查询20230101_20230823!K:K,B92)</f>
        <v>0</v>
      </c>
      <c r="J92">
        <f>SUMIFS(发票信息查询20230101_20230823!J:J,发票信息查询20230101_20230823!K:K,B92)</f>
        <v>-847.65</v>
      </c>
      <c r="K92" s="16" t="str">
        <f t="shared" si="1"/>
        <v/>
      </c>
    </row>
    <row r="93" spans="2:11" x14ac:dyDescent="0.25">
      <c r="B93" t="s">
        <v>316</v>
      </c>
      <c r="C93" t="str">
        <f>INDEX(发票信息查询20230101_20230823!E:E,MATCH(B93,发票信息查询20230101_20230823!K:K,0))</f>
        <v>X5118595Z</v>
      </c>
      <c r="D93" t="str">
        <f>INDEX(发票信息查询20230101_20230823!F:F,MATCH(B93,发票信息查询20230101_20230823!K:K,0))</f>
        <v xml:space="preserve">LIN XIUMEI </v>
      </c>
      <c r="E93" t="str">
        <f>INDEX(发票信息查询20230101_20230823!G:G,MATCH(B93,发票信息查询20230101_20230823!K:K,0))</f>
        <v>FTS23/0001779</v>
      </c>
      <c r="F93" s="8">
        <f>INDEX(发票信息查询20230101_20230823!A:A,MATCH(B93,发票信息查询20230101_20230823!K:K,0))</f>
        <v>45158.999490740738</v>
      </c>
      <c r="G93">
        <f>SUMIFS(发票信息查询20230101_20230823!H:H,发票信息查询20230101_20230823!K:K,B93)</f>
        <v>241.56</v>
      </c>
      <c r="H93" s="8">
        <f>INDEX(应收账款明细表20230101_20230823!N:N,MATCH(未收款逾期!B93,应收账款明细表20230101_20230823!F:F,0))</f>
        <v>45159.999490740738</v>
      </c>
      <c r="I93">
        <f>SUMIFS(发票信息查询20230101_20230823!I:I,发票信息查询20230101_20230823!K:K,B93)</f>
        <v>0</v>
      </c>
      <c r="J93">
        <f>SUMIFS(发票信息查询20230101_20230823!J:J,发票信息查询20230101_20230823!K:K,B93)</f>
        <v>241.56</v>
      </c>
      <c r="K93" s="16" t="str">
        <f t="shared" si="1"/>
        <v>逾期</v>
      </c>
    </row>
    <row r="94" spans="2:11" x14ac:dyDescent="0.25">
      <c r="B94" t="s">
        <v>314</v>
      </c>
      <c r="C94" t="str">
        <f>INDEX(发票信息查询20230101_20230823!E:E,MATCH(B94,发票信息查询20230101_20230823!K:K,0))</f>
        <v>B09848680</v>
      </c>
      <c r="D94" t="str">
        <f>INDEX(发票信息查询20230101_20230823!F:F,MATCH(B94,发票信息查询20230101_20230823!K:K,0))</f>
        <v>MEGABAZAR ARROYO S.L</v>
      </c>
      <c r="E94" t="str">
        <f>INDEX(发票信息查询20230101_20230823!G:G,MATCH(B94,发票信息查询20230101_20230823!K:K,0))</f>
        <v>FTS23/0001780</v>
      </c>
      <c r="F94" s="8">
        <f>INDEX(发票信息查询20230101_20230823!A:A,MATCH(B94,发票信息查询20230101_20230823!K:K,0))</f>
        <v>45158.999490740738</v>
      </c>
      <c r="G94">
        <f>SUMIFS(发票信息查询20230101_20230823!H:H,发票信息查询20230101_20230823!K:K,B94)</f>
        <v>1376.7</v>
      </c>
      <c r="H94" s="8">
        <f>INDEX(应收账款明细表20230101_20230823!N:N,MATCH(未收款逾期!B94,应收账款明细表20230101_20230823!F:F,0))</f>
        <v>45159.999490740738</v>
      </c>
      <c r="I94">
        <f>SUMIFS(发票信息查询20230101_20230823!I:I,发票信息查询20230101_20230823!K:K,B94)</f>
        <v>0</v>
      </c>
      <c r="J94">
        <f>SUMIFS(发票信息查询20230101_20230823!J:J,发票信息查询20230101_20230823!K:K,B94)</f>
        <v>1376.7</v>
      </c>
      <c r="K94" s="16" t="str">
        <f t="shared" si="1"/>
        <v>逾期</v>
      </c>
    </row>
    <row r="95" spans="2:11" x14ac:dyDescent="0.25">
      <c r="B95" t="s">
        <v>312</v>
      </c>
      <c r="C95" t="str">
        <f>INDEX(发票信息查询20230101_20230823!E:E,MATCH(B95,发票信息查询20230101_20230823!K:K,0))</f>
        <v>B47710629</v>
      </c>
      <c r="D95" t="str">
        <f>INDEX(发票信息查询20230101_20230823!F:F,MATCH(B95,发票信息查询20230101_20230823!K:K,0))</f>
        <v>GRAN VALLADOLID  S.L</v>
      </c>
      <c r="E95" t="str">
        <f>INDEX(发票信息查询20230101_20230823!G:G,MATCH(B95,发票信息查询20230101_20230823!K:K,0))</f>
        <v>FTS23/0001781</v>
      </c>
      <c r="F95" s="8">
        <f>INDEX(发票信息查询20230101_20230823!A:A,MATCH(B95,发票信息查询20230101_20230823!K:K,0))</f>
        <v>45158.999490740738</v>
      </c>
      <c r="G95">
        <f>SUMIFS(发票信息查询20230101_20230823!H:H,发票信息查询20230101_20230823!K:K,B95)</f>
        <v>1196.0999999999999</v>
      </c>
      <c r="H95" s="8">
        <f>INDEX(应收账款明细表20230101_20230823!N:N,MATCH(未收款逾期!B95,应收账款明细表20230101_20230823!F:F,0))</f>
        <v>45218.999490740738</v>
      </c>
      <c r="I95">
        <f>SUMIFS(发票信息查询20230101_20230823!I:I,发票信息查询20230101_20230823!K:K,B95)</f>
        <v>0</v>
      </c>
      <c r="J95">
        <f>SUMIFS(发票信息查询20230101_20230823!J:J,发票信息查询20230101_20230823!K:K,B95)</f>
        <v>1196.0999999999999</v>
      </c>
      <c r="K95" s="16" t="str">
        <f t="shared" si="1"/>
        <v/>
      </c>
    </row>
    <row r="96" spans="2:11" x14ac:dyDescent="0.25">
      <c r="B96" t="s">
        <v>324</v>
      </c>
      <c r="C96" t="str">
        <f>INDEX(发票信息查询20230101_20230823!E:E,MATCH(B96,发票信息查询20230101_20230823!K:K,0))</f>
        <v>B47677075</v>
      </c>
      <c r="D96" t="str">
        <f>INDEX(发票信息查询20230101_20230823!F:F,MATCH(B96,发票信息查询20230101_20230823!K:K,0))</f>
        <v>GRAN LAGUNA 2011 S.L</v>
      </c>
      <c r="E96" t="str">
        <f>INDEX(发票信息查询20230101_20230823!G:G,MATCH(B96,发票信息查询20230101_20230823!K:K,0))</f>
        <v>FTS23/0001784</v>
      </c>
      <c r="F96" s="8">
        <f>INDEX(发票信息查询20230101_20230823!A:A,MATCH(B96,发票信息查询20230101_20230823!K:K,0))</f>
        <v>45158.999490740738</v>
      </c>
      <c r="G96">
        <f>SUMIFS(发票信息查询20230101_20230823!H:H,发票信息查询20230101_20230823!K:K,B96)</f>
        <v>-30.15</v>
      </c>
      <c r="H96" s="8" t="str">
        <f>INDEX(应收账款明细表20230101_20230823!N:N,MATCH(未收款逾期!B96,应收账款明细表20230101_20230823!F:F,0))</f>
        <v/>
      </c>
      <c r="I96">
        <f>SUMIFS(发票信息查询20230101_20230823!I:I,发票信息查询20230101_20230823!K:K,B96)</f>
        <v>0</v>
      </c>
      <c r="J96">
        <f>SUMIFS(发票信息查询20230101_20230823!J:J,发票信息查询20230101_20230823!K:K,B96)</f>
        <v>-30.15</v>
      </c>
      <c r="K96" s="16" t="str">
        <f t="shared" si="1"/>
        <v/>
      </c>
    </row>
    <row r="97" spans="2:11" x14ac:dyDescent="0.25">
      <c r="B97" t="s">
        <v>320</v>
      </c>
      <c r="C97" t="str">
        <f>INDEX(发票信息查询20230101_20230823!E:E,MATCH(B97,发票信息查询20230101_20230823!K:K,0))</f>
        <v>X5118595Z</v>
      </c>
      <c r="D97" t="str">
        <f>INDEX(发票信息查询20230101_20230823!F:F,MATCH(B97,发票信息查询20230101_20230823!K:K,0))</f>
        <v xml:space="preserve">LIN XIUMEI </v>
      </c>
      <c r="E97" t="str">
        <f>INDEX(发票信息查询20230101_20230823!G:G,MATCH(B97,发票信息查询20230101_20230823!K:K,0))</f>
        <v>FTS23/0001785</v>
      </c>
      <c r="F97" s="8">
        <f>INDEX(发票信息查询20230101_20230823!A:A,MATCH(B97,发票信息查询20230101_20230823!K:K,0))</f>
        <v>45158.999490740738</v>
      </c>
      <c r="G97">
        <f>SUMIFS(发票信息查询20230101_20230823!H:H,发票信息查询20230101_20230823!K:K,B97)</f>
        <v>-1.62</v>
      </c>
      <c r="H97" s="8" t="str">
        <f>INDEX(应收账款明细表20230101_20230823!N:N,MATCH(未收款逾期!B97,应收账款明细表20230101_20230823!F:F,0))</f>
        <v/>
      </c>
      <c r="I97">
        <f>SUMIFS(发票信息查询20230101_20230823!I:I,发票信息查询20230101_20230823!K:K,B97)</f>
        <v>0</v>
      </c>
      <c r="J97">
        <f>SUMIFS(发票信息查询20230101_20230823!J:J,发票信息查询20230101_20230823!K:K,B97)</f>
        <v>-1.62</v>
      </c>
      <c r="K97" s="16" t="str">
        <f t="shared" si="1"/>
        <v/>
      </c>
    </row>
    <row r="98" spans="2:11" x14ac:dyDescent="0.25">
      <c r="B98" t="s">
        <v>340</v>
      </c>
      <c r="C98" t="str">
        <f>INDEX(发票信息查询20230101_20230823!E:E,MATCH(B98,发票信息查询20230101_20230823!K:K,0))</f>
        <v>B09848680</v>
      </c>
      <c r="D98" t="str">
        <f>INDEX(发票信息查询20230101_20230823!F:F,MATCH(B98,发票信息查询20230101_20230823!K:K,0))</f>
        <v>MEGABAZAR ARROYO S.L</v>
      </c>
      <c r="E98" t="str">
        <f>INDEX(发票信息查询20230101_20230823!G:G,MATCH(B98,发票信息查询20230101_20230823!K:K,0))</f>
        <v>FTS23/0001796</v>
      </c>
      <c r="F98" s="8">
        <f>INDEX(发票信息查询20230101_20230823!A:A,MATCH(B98,发票信息查询20230101_20230823!K:K,0))</f>
        <v>45159.999490740738</v>
      </c>
      <c r="G98">
        <f>SUMIFS(发票信息查询20230101_20230823!H:H,发票信息查询20230101_20230823!K:K,B98)</f>
        <v>-200</v>
      </c>
      <c r="H98" s="8">
        <f>INDEX(应收账款明细表20230101_20230823!N:N,MATCH(未收款逾期!B98,应收账款明细表20230101_20230823!F:F,0))</f>
        <v>45160.999490740738</v>
      </c>
      <c r="I98">
        <f>SUMIFS(发票信息查询20230101_20230823!I:I,发票信息查询20230101_20230823!K:K,B98)</f>
        <v>0</v>
      </c>
      <c r="J98">
        <f>SUMIFS(发票信息查询20230101_20230823!J:J,发票信息查询20230101_20230823!K:K,B98)</f>
        <v>-200</v>
      </c>
      <c r="K98" s="16" t="str">
        <f t="shared" si="1"/>
        <v/>
      </c>
    </row>
    <row r="99" spans="2:11" x14ac:dyDescent="0.25">
      <c r="B99" t="s">
        <v>338</v>
      </c>
      <c r="C99" t="str">
        <f>INDEX(发票信息查询20230101_20230823!E:E,MATCH(B99,发票信息查询20230101_20230823!K:K,0))</f>
        <v>B47799630</v>
      </c>
      <c r="D99" t="str">
        <f>INDEX(发票信息查询20230101_20230823!F:F,MATCH(B99,发票信息查询20230101_20230823!K:K,0))</f>
        <v>GRAN BAZAR FAMILIA S.L</v>
      </c>
      <c r="E99" t="str">
        <f>INDEX(发票信息查询20230101_20230823!G:G,MATCH(B99,发票信息查询20230101_20230823!K:K,0))</f>
        <v>FTS23/0001799</v>
      </c>
      <c r="F99" s="8">
        <f>INDEX(发票信息查询20230101_20230823!A:A,MATCH(B99,发票信息查询20230101_20230823!K:K,0))</f>
        <v>45159.999490740738</v>
      </c>
      <c r="G99">
        <f>SUMIFS(发票信息查询20230101_20230823!H:H,发票信息查询20230101_20230823!K:K,B99)</f>
        <v>1628.45</v>
      </c>
      <c r="H99" s="8">
        <f>INDEX(应收账款明细表20230101_20230823!N:N,MATCH(未收款逾期!B99,应收账款明细表20230101_20230823!F:F,0))</f>
        <v>45160.999490740738</v>
      </c>
      <c r="I99">
        <f>SUMIFS(发票信息查询20230101_20230823!I:I,发票信息查询20230101_20230823!K:K,B99)</f>
        <v>0</v>
      </c>
      <c r="J99">
        <f>SUMIFS(发票信息查询20230101_20230823!J:J,发票信息查询20230101_20230823!K:K,B99)</f>
        <v>1628.45</v>
      </c>
      <c r="K99" s="16" t="str">
        <f t="shared" si="1"/>
        <v>逾期</v>
      </c>
    </row>
    <row r="100" spans="2:11" x14ac:dyDescent="0.25">
      <c r="B100" t="s">
        <v>336</v>
      </c>
      <c r="C100" t="str">
        <f>INDEX(发票信息查询20230101_20230823!E:E,MATCH(B100,发票信息查询20230101_20230823!K:K,0))</f>
        <v>B09808866</v>
      </c>
      <c r="D100" t="str">
        <f>INDEX(发票信息查询20230101_20230823!F:F,MATCH(B100,发票信息查询20230101_20230823!K:K,0))</f>
        <v>ESPACIO ADI CASA SL</v>
      </c>
      <c r="E100" t="str">
        <f>INDEX(发票信息查询20230101_20230823!G:G,MATCH(B100,发票信息查询20230101_20230823!K:K,0))</f>
        <v>FTS23/0001803</v>
      </c>
      <c r="F100" s="8">
        <f>INDEX(发票信息查询20230101_20230823!A:A,MATCH(B100,发票信息查询20230101_20230823!K:K,0))</f>
        <v>45159.999490740738</v>
      </c>
      <c r="G100">
        <f>SUMIFS(发票信息查询20230101_20230823!H:H,发票信息查询20230101_20230823!K:K,B100)</f>
        <v>6466.84</v>
      </c>
      <c r="H100" s="8">
        <f>INDEX(应收账款明细表20230101_20230823!N:N,MATCH(未收款逾期!B100,应收账款明细表20230101_20230823!F:F,0))</f>
        <v>45219.999490740738</v>
      </c>
      <c r="I100">
        <f>SUMIFS(发票信息查询20230101_20230823!I:I,发票信息查询20230101_20230823!K:K,B100)</f>
        <v>0</v>
      </c>
      <c r="J100">
        <f>SUMIFS(发票信息查询20230101_20230823!J:J,发票信息查询20230101_20230823!K:K,B100)</f>
        <v>6466.84</v>
      </c>
      <c r="K100" s="16" t="str">
        <f t="shared" si="1"/>
        <v/>
      </c>
    </row>
    <row r="101" spans="2:11" x14ac:dyDescent="0.25">
      <c r="B101" t="s">
        <v>332</v>
      </c>
      <c r="C101" t="str">
        <f>INDEX(发票信息查询20230101_20230823!E:E,MATCH(B101,发票信息查询20230101_20230823!K:K,0))</f>
        <v>B47799630</v>
      </c>
      <c r="D101" t="str">
        <f>INDEX(发票信息查询20230101_20230823!F:F,MATCH(B101,发票信息查询20230101_20230823!K:K,0))</f>
        <v>GRAN BAZAR FAMILIA S.L</v>
      </c>
      <c r="E101" t="str">
        <f>INDEX(发票信息查询20230101_20230823!G:G,MATCH(B101,发票信息查询20230101_20230823!K:K,0))</f>
        <v>FTS23/0001806</v>
      </c>
      <c r="F101" s="8">
        <f>INDEX(发票信息查询20230101_20230823!A:A,MATCH(B101,发票信息查询20230101_20230823!K:K,0))</f>
        <v>45159.999490740738</v>
      </c>
      <c r="G101">
        <f>SUMIFS(发票信息查询20230101_20230823!H:H,发票信息查询20230101_20230823!K:K,B101)</f>
        <v>263.91000000000003</v>
      </c>
      <c r="H101" s="8">
        <f>INDEX(应收账款明细表20230101_20230823!N:N,MATCH(未收款逾期!B101,应收账款明细表20230101_20230823!F:F,0))</f>
        <v>45160.999490740738</v>
      </c>
      <c r="I101">
        <f>SUMIFS(发票信息查询20230101_20230823!I:I,发票信息查询20230101_20230823!K:K,B101)</f>
        <v>0</v>
      </c>
      <c r="J101">
        <f>SUMIFS(发票信息查询20230101_20230823!J:J,发票信息查询20230101_20230823!K:K,B101)</f>
        <v>263.91000000000003</v>
      </c>
      <c r="K101" s="16" t="str">
        <f t="shared" si="1"/>
        <v>逾期</v>
      </c>
    </row>
    <row r="102" spans="2:11" x14ac:dyDescent="0.25">
      <c r="B102" t="s">
        <v>73</v>
      </c>
      <c r="C102" t="str">
        <f>INDEX(发票信息查询20230101_20230823!E:E,MATCH(B102,发票信息查询20230101_20230823!K:K,0))</f>
        <v>B47677075</v>
      </c>
      <c r="D102" t="str">
        <f>INDEX(发票信息查询20230101_20230823!F:F,MATCH(B102,发票信息查询20230101_20230823!K:K,0))</f>
        <v>GRAN LAGUNA 2011 S.L</v>
      </c>
      <c r="E102" t="str">
        <f>INDEX(发票信息查询20230101_20230823!G:G,MATCH(B102,发票信息查询20230101_20230823!K:K,0))</f>
        <v>UE23/0000259</v>
      </c>
      <c r="F102" s="8">
        <f>INDEX(发票信息查询20230101_20230823!A:A,MATCH(B102,发票信息查询20230101_20230823!K:K,0))</f>
        <v>44967.04115740741</v>
      </c>
      <c r="G102">
        <f>SUMIFS(发票信息查询20230101_20230823!H:H,发票信息查询20230101_20230823!K:K,B102)</f>
        <v>-2.97</v>
      </c>
      <c r="H102" s="8" t="str">
        <f>INDEX(应收账款明细表20230101_20230823!N:N,MATCH(未收款逾期!B102,应收账款明细表20230101_20230823!F:F,0))</f>
        <v/>
      </c>
      <c r="I102">
        <f>SUMIFS(发票信息查询20230101_20230823!I:I,发票信息查询20230101_20230823!K:K,B102)</f>
        <v>-2.97</v>
      </c>
      <c r="J102">
        <f>SUMIFS(发票信息查询20230101_20230823!J:J,发票信息查询20230101_20230823!K:K,B102)</f>
        <v>0</v>
      </c>
      <c r="K102" s="16" t="str">
        <f t="shared" si="1"/>
        <v/>
      </c>
    </row>
    <row r="103" spans="2:11" x14ac:dyDescent="0.25">
      <c r="B103" t="s">
        <v>112</v>
      </c>
      <c r="C103" t="str">
        <f>INDEX(发票信息查询20230101_20230823!E:E,MATCH(B103,发票信息查询20230101_20230823!K:K,0))</f>
        <v>B47677075</v>
      </c>
      <c r="D103" t="str">
        <f>INDEX(发票信息查询20230101_20230823!F:F,MATCH(B103,发票信息查询20230101_20230823!K:K,0))</f>
        <v>GRAN LAGUNA 2011 S.L</v>
      </c>
      <c r="E103" t="str">
        <f>INDEX(发票信息查询20230101_20230823!G:G,MATCH(B103,发票信息查询20230101_20230823!K:K,0))</f>
        <v>UE23/0000608</v>
      </c>
      <c r="F103" s="8">
        <f>INDEX(发票信息查询20230101_20230823!A:A,MATCH(B103,发票信息查询20230101_20230823!K:K,0))</f>
        <v>45011.999490740738</v>
      </c>
      <c r="G103">
        <f>SUMIFS(发票信息查询20230101_20230823!H:H,发票信息查询20230101_20230823!K:K,B103)</f>
        <v>2.97</v>
      </c>
      <c r="H103" s="8">
        <f>INDEX(应收账款明细表20230101_20230823!N:N,MATCH(未收款逾期!B103,应收账款明细表20230101_20230823!F:F,0))</f>
        <v>45012.999490740738</v>
      </c>
      <c r="I103">
        <f>SUMIFS(发票信息查询20230101_20230823!I:I,发票信息查询20230101_20230823!K:K,B103)</f>
        <v>2.97</v>
      </c>
      <c r="J103">
        <f>SUMIFS(发票信息查询20230101_20230823!J:J,发票信息查询20230101_20230823!K:K,B103)</f>
        <v>0</v>
      </c>
      <c r="K103" s="16" t="str">
        <f t="shared" si="1"/>
        <v/>
      </c>
    </row>
    <row r="104" spans="2:11" x14ac:dyDescent="0.25">
      <c r="B104" t="s">
        <v>128</v>
      </c>
      <c r="C104" t="str">
        <f>INDEX(发票信息查询20230101_20230823!E:E,MATCH(B104,发票信息查询20230101_20230823!K:K,0))</f>
        <v>B47710629</v>
      </c>
      <c r="D104" t="str">
        <f>INDEX(发票信息查询20230101_20230823!F:F,MATCH(B104,发票信息查询20230101_20230823!K:K,0))</f>
        <v>GRAN VALLADOLID  S.L</v>
      </c>
      <c r="E104" t="str">
        <f>INDEX(发票信息查询20230101_20230823!G:G,MATCH(B104,发票信息查询20230101_20230823!K:K,0))</f>
        <v>UE23/0000629</v>
      </c>
      <c r="F104" s="8">
        <f>INDEX(发票信息查询20230101_20230823!A:A,MATCH(B104,发票信息查询20230101_20230823!K:K,0))</f>
        <v>45012.999490740738</v>
      </c>
      <c r="G104">
        <f>SUMIFS(发票信息查询20230101_20230823!H:H,发票信息查询20230101_20230823!K:K,B104)</f>
        <v>-1.98</v>
      </c>
      <c r="H104" s="8" t="str">
        <f>INDEX(应收账款明细表20230101_20230823!N:N,MATCH(未收款逾期!B104,应收账款明细表20230101_20230823!F:F,0))</f>
        <v/>
      </c>
      <c r="I104">
        <f>SUMIFS(发票信息查询20230101_20230823!I:I,发票信息查询20230101_20230823!K:K,B104)</f>
        <v>0</v>
      </c>
      <c r="J104">
        <f>SUMIFS(发票信息查询20230101_20230823!J:J,发票信息查询20230101_20230823!K:K,B104)</f>
        <v>-1.98</v>
      </c>
      <c r="K104" s="16" t="str">
        <f t="shared" si="1"/>
        <v/>
      </c>
    </row>
  </sheetData>
  <phoneticPr fontId="1" type="noConversion"/>
  <conditionalFormatting sqref="K2:K104">
    <cfRule type="cellIs" dxfId="7" priority="1" operator="equal">
      <formula>"逾期"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5E00-8707-4204-9CAA-7459E5794E8F}">
  <sheetPr>
    <tabColor theme="5" tint="0.39997558519241921"/>
  </sheetPr>
  <dimension ref="A1:I71"/>
  <sheetViews>
    <sheetView workbookViewId="0">
      <pane ySplit="1" topLeftCell="A2" activePane="bottomLeft" state="frozen"/>
      <selection pane="bottomLeft" activeCell="K33" sqref="K33"/>
    </sheetView>
  </sheetViews>
  <sheetFormatPr defaultRowHeight="13.8" x14ac:dyDescent="0.25"/>
  <cols>
    <col min="1" max="1" width="14.77734375" customWidth="1"/>
    <col min="2" max="2" width="38.6640625" customWidth="1"/>
    <col min="3" max="3" width="16.44140625" customWidth="1"/>
    <col min="4" max="4" width="18.88671875" customWidth="1"/>
    <col min="5" max="6" width="13.6640625" customWidth="1"/>
    <col min="7" max="7" width="17.109375" customWidth="1"/>
    <col min="8" max="8" width="15" customWidth="1"/>
    <col min="9" max="9" width="16.6640625" style="16" customWidth="1"/>
  </cols>
  <sheetData>
    <row r="1" spans="1:9" x14ac:dyDescent="0.25">
      <c r="A1" s="11" t="s">
        <v>523</v>
      </c>
      <c r="B1" s="11" t="s">
        <v>524</v>
      </c>
      <c r="C1" s="11" t="s">
        <v>531</v>
      </c>
      <c r="D1" s="11" t="s">
        <v>602</v>
      </c>
      <c r="E1" s="11" t="s">
        <v>603</v>
      </c>
      <c r="F1" s="11" t="s">
        <v>604</v>
      </c>
      <c r="G1" s="11" t="s">
        <v>605</v>
      </c>
      <c r="H1" s="11" t="s">
        <v>607</v>
      </c>
      <c r="I1" s="12" t="s">
        <v>606</v>
      </c>
    </row>
    <row r="2" spans="1:9" x14ac:dyDescent="0.25">
      <c r="A2" t="str">
        <f>INDEX(业务员业绩汇总20230101_20230823!H:H,MATCH(D2,业务员业绩汇总20230101_20230823!S:S,0))</f>
        <v>B06939961</v>
      </c>
      <c r="B2" t="str">
        <f>INDEX(业务员业绩汇总20230101_20230823!I:I,MATCH(D2,业务员业绩汇总20230101_20230823!S:S,0))</f>
        <v>YUHENG AVILA S.L</v>
      </c>
      <c r="C2" t="s">
        <v>83</v>
      </c>
      <c r="D2" s="8" t="s">
        <v>43</v>
      </c>
      <c r="E2" s="8">
        <f>INDEX(业务员业绩汇总20230101_20230823!E:E,MATCH(D2,业务员业绩汇总20230101_20230823!S:S,0))</f>
        <v>44964.04115740741</v>
      </c>
      <c r="F2" s="8">
        <f>INDEX(应收账款明细表20230101_20230823!N:N,MATCH(D2,应收账款明细表20230101_20230823!H:H,0))</f>
        <v>44965.04115740741</v>
      </c>
      <c r="G2" s="8">
        <f>INDEX(业务员业绩汇总20230101_20230823!D:D,MATCH(C2,业务员业绩汇总20230101_20230823!F:F,0))</f>
        <v>44971.04115740741</v>
      </c>
      <c r="H2" s="9">
        <f>SUMIFS(业务员业绩汇总20230101_20230823!W:W,业务员业绩汇总20230101_20230823!F:F,C2,业务员业绩汇总20230101_20230823!S:S,D2)</f>
        <v>735.04</v>
      </c>
      <c r="I2" s="16" t="str">
        <f>IF(AND(H2&gt;0,G2&gt;F2),"逾期","")</f>
        <v>逾期</v>
      </c>
    </row>
    <row r="3" spans="1:9" x14ac:dyDescent="0.25">
      <c r="A3" t="str">
        <f>INDEX(业务员业绩汇总20230101_20230823!H:H,MATCH(D3,业务员业绩汇总20230101_20230823!S:S,0))</f>
        <v>X5118595Z</v>
      </c>
      <c r="B3" t="str">
        <f>INDEX(业务员业绩汇总20230101_20230823!I:I,MATCH(D3,业务员业绩汇总20230101_20230823!S:S,0))</f>
        <v xml:space="preserve">LIN XIUMEI </v>
      </c>
      <c r="C3" t="s">
        <v>84</v>
      </c>
      <c r="D3" s="8" t="s">
        <v>55</v>
      </c>
      <c r="E3" s="8">
        <f>INDEX(业务员业绩汇总20230101_20230823!E:E,MATCH(D3,业务员业绩汇总20230101_20230823!S:S,0))</f>
        <v>44966.04115740741</v>
      </c>
      <c r="F3" s="8">
        <f>INDEX(应收账款明细表20230101_20230823!N:N,MATCH(D3,应收账款明细表20230101_20230823!H:H,0))</f>
        <v>44967.04115740741</v>
      </c>
      <c r="G3" s="8">
        <f>INDEX(业务员业绩汇总20230101_20230823!D:D,MATCH(C3,业务员业绩汇总20230101_20230823!F:F,0))</f>
        <v>44972.04115740741</v>
      </c>
      <c r="H3" s="9">
        <f>SUMIFS(业务员业绩汇总20230101_20230823!W:W,业务员业绩汇总20230101_20230823!F:F,C3,业务员业绩汇总20230101_20230823!S:S,D3)</f>
        <v>204.81</v>
      </c>
      <c r="I3" s="16" t="str">
        <f t="shared" ref="I3:I66" si="0">IF(AND(H3&gt;0,G3&gt;F3),"逾期","")</f>
        <v>逾期</v>
      </c>
    </row>
    <row r="4" spans="1:9" x14ac:dyDescent="0.25">
      <c r="A4" t="str">
        <f>INDEX(业务员业绩汇总20230101_20230823!H:H,MATCH(D4,业务员业绩汇总20230101_20230823!S:S,0))</f>
        <v>B47632096</v>
      </c>
      <c r="B4" t="str">
        <f>INDEX(业务员业绩汇总20230101_20230823!I:I,MATCH(D4,业务员业绩汇总20230101_20230823!S:S,0))</f>
        <v>WAN SHI LI S.L</v>
      </c>
      <c r="C4" t="s">
        <v>85</v>
      </c>
      <c r="D4" s="8" t="s">
        <v>78</v>
      </c>
      <c r="E4" s="8">
        <f>INDEX(业务员业绩汇总20230101_20230823!E:E,MATCH(D4,业务员业绩汇总20230101_20230823!S:S,0))</f>
        <v>44970.04115740741</v>
      </c>
      <c r="F4" s="8">
        <f>INDEX(应收账款明细表20230101_20230823!N:N,MATCH(D4,应收账款明细表20230101_20230823!H:H,0))</f>
        <v>44971.04115740741</v>
      </c>
      <c r="G4" s="8">
        <f>INDEX(业务员业绩汇总20230101_20230823!D:D,MATCH(C4,业务员业绩汇总20230101_20230823!F:F,0))</f>
        <v>44974.04115740741</v>
      </c>
      <c r="H4" s="9">
        <f>SUMIFS(业务员业绩汇总20230101_20230823!W:W,业务员业绩汇总20230101_20230823!F:F,C4,业务员业绩汇总20230101_20230823!S:S,D4)</f>
        <v>457.08</v>
      </c>
      <c r="I4" s="16" t="str">
        <f t="shared" si="0"/>
        <v>逾期</v>
      </c>
    </row>
    <row r="5" spans="1:9" x14ac:dyDescent="0.25">
      <c r="A5" t="str">
        <f>INDEX(业务员业绩汇总20230101_20230823!H:H,MATCH(D5,业务员业绩汇总20230101_20230823!S:S,0))</f>
        <v>B47677075</v>
      </c>
      <c r="B5" t="str">
        <f>INDEX(业务员业绩汇总20230101_20230823!I:I,MATCH(D5,业务员业绩汇总20230101_20230823!S:S,0))</f>
        <v>GRAN LAGUNA 2011 S.L</v>
      </c>
      <c r="C5" t="s">
        <v>574</v>
      </c>
      <c r="D5" s="8" t="s">
        <v>74</v>
      </c>
      <c r="E5" s="8">
        <f>INDEX(业务员业绩汇总20230101_20230823!E:E,MATCH(D5,业务员业绩汇总20230101_20230823!S:S,0))</f>
        <v>44967.04115740741</v>
      </c>
      <c r="F5" s="8" t="str">
        <f>INDEX(应收账款明细表20230101_20230823!N:N,MATCH(D5,应收账款明细表20230101_20230823!H:H,0))</f>
        <v/>
      </c>
      <c r="G5" s="8">
        <f>INDEX(业务员业绩汇总20230101_20230823!D:D,MATCH(C5,业务员业绩汇总20230101_20230823!F:F,0))</f>
        <v>45011.999490740738</v>
      </c>
      <c r="H5" s="9">
        <f>SUMIFS(业务员业绩汇总20230101_20230823!W:W,业务员业绩汇总20230101_20230823!F:F,C5,业务员业绩汇总20230101_20230823!S:S,D5)</f>
        <v>-2.97</v>
      </c>
      <c r="I5" s="16" t="str">
        <f t="shared" si="0"/>
        <v/>
      </c>
    </row>
    <row r="6" spans="1:9" x14ac:dyDescent="0.25">
      <c r="A6" t="str">
        <f>INDEX(业务员业绩汇总20230101_20230823!H:H,MATCH(D6,业务员业绩汇总20230101_20230823!S:S,0))</f>
        <v>B47677075</v>
      </c>
      <c r="B6" t="str">
        <f>INDEX(业务员业绩汇总20230101_20230823!I:I,MATCH(D6,业务员业绩汇总20230101_20230823!S:S,0))</f>
        <v>GRAN LAGUNA 2011 S.L</v>
      </c>
      <c r="C6" t="s">
        <v>574</v>
      </c>
      <c r="D6" s="8" t="s">
        <v>113</v>
      </c>
      <c r="E6" s="8">
        <f>INDEX(业务员业绩汇总20230101_20230823!E:E,MATCH(D6,业务员业绩汇总20230101_20230823!S:S,0))</f>
        <v>45011.999490740738</v>
      </c>
      <c r="F6" s="8">
        <f>INDEX(应收账款明细表20230101_20230823!N:N,MATCH(D6,应收账款明细表20230101_20230823!H:H,0))</f>
        <v>45012.999490740738</v>
      </c>
      <c r="G6" s="8">
        <f>INDEX(业务员业绩汇总20230101_20230823!D:D,MATCH(C6,业务员业绩汇总20230101_20230823!F:F,0))</f>
        <v>45011.999490740738</v>
      </c>
      <c r="H6" s="9">
        <f>SUMIFS(业务员业绩汇总20230101_20230823!W:W,业务员业绩汇总20230101_20230823!F:F,C6,业务员业绩汇总20230101_20230823!S:S,D6)</f>
        <v>2.97</v>
      </c>
      <c r="I6" s="16" t="str">
        <f t="shared" si="0"/>
        <v/>
      </c>
    </row>
    <row r="7" spans="1:9" x14ac:dyDescent="0.25">
      <c r="A7" t="str">
        <f>INDEX(业务员业绩汇总20230101_20230823!H:H,MATCH(D7,业务员业绩汇总20230101_20230823!S:S,0))</f>
        <v>B47677075</v>
      </c>
      <c r="B7" t="str">
        <f>INDEX(业务员业绩汇总20230101_20230823!I:I,MATCH(D7,业务员业绩汇总20230101_20230823!S:S,0))</f>
        <v>GRAN LAGUNA 2011 S.L</v>
      </c>
      <c r="C7" t="s">
        <v>575</v>
      </c>
      <c r="D7" s="8" t="s">
        <v>82</v>
      </c>
      <c r="E7" s="8">
        <f>INDEX(业务员业绩汇总20230101_20230823!E:E,MATCH(D7,业务员业绩汇总20230101_20230823!S:S,0))</f>
        <v>44970.04115740741</v>
      </c>
      <c r="F7" s="8" t="str">
        <f>INDEX(应收账款明细表20230101_20230823!N:N,MATCH(D7,应收账款明细表20230101_20230823!H:H,0))</f>
        <v/>
      </c>
      <c r="G7" s="8">
        <f>INDEX(业务员业绩汇总20230101_20230823!D:D,MATCH(C7,业务员业绩汇总20230101_20230823!F:F,0))</f>
        <v>45011.999490740738</v>
      </c>
      <c r="H7" s="9">
        <f>SUMIFS(业务员业绩汇总20230101_20230823!W:W,业务员业绩汇总20230101_20230823!F:F,C7,业务员业绩汇总20230101_20230823!S:S,D7)</f>
        <v>-296.45999999999998</v>
      </c>
      <c r="I7" s="16" t="str">
        <f t="shared" si="0"/>
        <v/>
      </c>
    </row>
    <row r="8" spans="1:9" x14ac:dyDescent="0.25">
      <c r="A8" t="str">
        <f>INDEX(业务员业绩汇总20230101_20230823!H:H,MATCH(D8,业务员业绩汇总20230101_20230823!S:S,0))</f>
        <v>B47677075</v>
      </c>
      <c r="B8" t="str">
        <f>INDEX(业务员业绩汇总20230101_20230823!I:I,MATCH(D8,业务员业绩汇总20230101_20230823!S:S,0))</f>
        <v>GRAN LAGUNA 2011 S.L</v>
      </c>
      <c r="C8" t="s">
        <v>575</v>
      </c>
      <c r="D8" s="8" t="s">
        <v>117</v>
      </c>
      <c r="E8" s="8">
        <f>INDEX(业务员业绩汇总20230101_20230823!E:E,MATCH(D8,业务员业绩汇总20230101_20230823!S:S,0))</f>
        <v>45011.999490740738</v>
      </c>
      <c r="F8" s="8">
        <f>INDEX(应收账款明细表20230101_20230823!N:N,MATCH(D8,应收账款明细表20230101_20230823!H:H,0))</f>
        <v>45012.999490740738</v>
      </c>
      <c r="G8" s="8">
        <f>INDEX(业务员业绩汇总20230101_20230823!D:D,MATCH(C8,业务员业绩汇总20230101_20230823!F:F,0))</f>
        <v>45011.999490740738</v>
      </c>
      <c r="H8" s="9">
        <f>SUMIFS(业务员业绩汇总20230101_20230823!W:W,业务员业绩汇总20230101_20230823!F:F,C8,业务员业绩汇总20230101_20230823!S:S,D8)</f>
        <v>296.45999999999998</v>
      </c>
      <c r="I8" s="16" t="str">
        <f t="shared" si="0"/>
        <v/>
      </c>
    </row>
    <row r="9" spans="1:9" x14ac:dyDescent="0.25">
      <c r="A9" t="str">
        <f>INDEX(业务员业绩汇总20230101_20230823!H:H,MATCH(D9,业务员业绩汇总20230101_20230823!S:S,0))</f>
        <v>B47632096</v>
      </c>
      <c r="B9" t="str">
        <f>INDEX(业务员业绩汇总20230101_20230823!I:I,MATCH(D9,业务员业绩汇总20230101_20230823!S:S,0))</f>
        <v>WAN SHI LI S.L</v>
      </c>
      <c r="C9" t="s">
        <v>136</v>
      </c>
      <c r="D9" s="8" t="s">
        <v>101</v>
      </c>
      <c r="E9" s="8">
        <f>INDEX(业务员业绩汇总20230101_20230823!E:E,MATCH(D9,业务员业绩汇总20230101_20230823!S:S,0))</f>
        <v>45009.04115740741</v>
      </c>
      <c r="F9" s="8">
        <f>INDEX(应收账款明细表20230101_20230823!N:N,MATCH(D9,应收账款明细表20230101_20230823!H:H,0))</f>
        <v>45010.04115740741</v>
      </c>
      <c r="G9" s="8">
        <f>INDEX(业务员业绩汇总20230101_20230823!D:D,MATCH(C9,业务员业绩汇总20230101_20230823!F:F,0))</f>
        <v>45013.999490740738</v>
      </c>
      <c r="H9" s="9">
        <f>SUMIFS(业务员业绩汇总20230101_20230823!W:W,业务员业绩汇总20230101_20230823!F:F,C9,业务员业绩汇总20230101_20230823!S:S,D9)</f>
        <v>183.74</v>
      </c>
      <c r="I9" s="16" t="str">
        <f t="shared" si="0"/>
        <v>逾期</v>
      </c>
    </row>
    <row r="10" spans="1:9" x14ac:dyDescent="0.25">
      <c r="A10" t="str">
        <f>INDEX(业务员业绩汇总20230101_20230823!H:H,MATCH(D10,业务员业绩汇总20230101_20230823!S:S,0))</f>
        <v>X5118595Z</v>
      </c>
      <c r="B10" t="str">
        <f>INDEX(业务员业绩汇总20230101_20230823!I:I,MATCH(D10,业务员业绩汇总20230101_20230823!S:S,0))</f>
        <v xml:space="preserve">LIN XIUMEI </v>
      </c>
      <c r="C10" t="s">
        <v>137</v>
      </c>
      <c r="D10" s="8" t="s">
        <v>103</v>
      </c>
      <c r="E10" s="8">
        <f>INDEX(业务员业绩汇总20230101_20230823!E:E,MATCH(D10,业务员业绩汇总20230101_20230823!S:S,0))</f>
        <v>45009.04115740741</v>
      </c>
      <c r="F10" s="8">
        <f>INDEX(应收账款明细表20230101_20230823!N:N,MATCH(D10,应收账款明细表20230101_20230823!H:H,0))</f>
        <v>45010.04115740741</v>
      </c>
      <c r="G10" s="8">
        <f>INDEX(业务员业绩汇总20230101_20230823!D:D,MATCH(C10,业务员业绩汇总20230101_20230823!F:F,0))</f>
        <v>45013.999490740738</v>
      </c>
      <c r="H10" s="9">
        <f>SUMIFS(业务员业绩汇总20230101_20230823!W:W,业务员业绩汇总20230101_20230823!F:F,C10,业务员业绩汇总20230101_20230823!S:S,D10)</f>
        <v>430.96</v>
      </c>
      <c r="I10" s="16" t="str">
        <f t="shared" si="0"/>
        <v>逾期</v>
      </c>
    </row>
    <row r="11" spans="1:9" x14ac:dyDescent="0.25">
      <c r="A11" t="str">
        <f>INDEX(业务员业绩汇总20230101_20230823!H:H,MATCH(D11,业务员业绩汇总20230101_20230823!S:S,0))</f>
        <v>B40272692</v>
      </c>
      <c r="B11" t="str">
        <f>INDEX(业务员业绩汇总20230101_20230823!I:I,MATCH(D11,业务员业绩汇总20230101_20230823!S:S,0))</f>
        <v>HIPER ORIENTAL 2018 S.L</v>
      </c>
      <c r="C11" t="s">
        <v>138</v>
      </c>
      <c r="D11" s="8" t="s">
        <v>95</v>
      </c>
      <c r="E11" s="8">
        <f>INDEX(业务员业绩汇总20230101_20230823!E:E,MATCH(D11,业务员业绩汇总20230101_20230823!S:S,0))</f>
        <v>45008.04115740741</v>
      </c>
      <c r="F11" s="8">
        <f>INDEX(应收账款明细表20230101_20230823!N:N,MATCH(D11,应收账款明细表20230101_20230823!H:H,0))</f>
        <v>45009.04115740741</v>
      </c>
      <c r="G11" s="8">
        <f>INDEX(业务员业绩汇总20230101_20230823!D:D,MATCH(C11,业务员业绩汇总20230101_20230823!F:F,0))</f>
        <v>45013.999490740738</v>
      </c>
      <c r="H11" s="9">
        <f>SUMIFS(业务员业绩汇总20230101_20230823!W:W,业务员业绩汇总20230101_20230823!F:F,C11,业务员业绩汇总20230101_20230823!S:S,D11)</f>
        <v>997.4</v>
      </c>
      <c r="I11" s="16" t="str">
        <f t="shared" si="0"/>
        <v>逾期</v>
      </c>
    </row>
    <row r="12" spans="1:9" x14ac:dyDescent="0.25">
      <c r="A12" t="str">
        <f>INDEX(业务员业绩汇总20230101_20230823!H:H,MATCH(D12,业务员业绩汇总20230101_20230823!S:S,0))</f>
        <v>X2584772D</v>
      </c>
      <c r="B12" t="str">
        <f>INDEX(业务员业绩汇总20230101_20230823!I:I,MATCH(D12,业务员业绩汇总20230101_20230823!S:S,0))</f>
        <v>QIBIAO HUANG</v>
      </c>
      <c r="C12" t="s">
        <v>141</v>
      </c>
      <c r="D12" s="8" t="s">
        <v>144</v>
      </c>
      <c r="E12" s="8">
        <f>INDEX(业务员业绩汇总20230101_20230823!E:E,MATCH(D12,业务员业绩汇总20230101_20230823!S:S,0))</f>
        <v>45015.999490740738</v>
      </c>
      <c r="F12" s="8">
        <f>INDEX(应收账款明细表20230101_20230823!N:N,MATCH(D12,应收账款明细表20230101_20230823!H:H,0))</f>
        <v>45016.999490740738</v>
      </c>
      <c r="G12" s="8">
        <f>INDEX(业务员业绩汇总20230101_20230823!D:D,MATCH(C12,业务员业绩汇总20230101_20230823!F:F,0))</f>
        <v>45015.999490740738</v>
      </c>
      <c r="H12" s="9">
        <f>SUMIFS(业务员业绩汇总20230101_20230823!W:W,业务员业绩汇总20230101_20230823!F:F,C12,业务员业绩汇总20230101_20230823!S:S,D12)</f>
        <v>501.2</v>
      </c>
      <c r="I12" s="16" t="str">
        <f t="shared" si="0"/>
        <v/>
      </c>
    </row>
    <row r="13" spans="1:9" x14ac:dyDescent="0.25">
      <c r="A13" t="str">
        <f>INDEX(业务员业绩汇总20230101_20230823!H:H,MATCH(D13,业务员业绩汇总20230101_20230823!S:S,0))</f>
        <v>B06939961</v>
      </c>
      <c r="B13" t="str">
        <f>INDEX(业务员业绩汇总20230101_20230823!I:I,MATCH(D13,业务员业绩汇总20230101_20230823!S:S,0))</f>
        <v>YUHENG AVILA S.L</v>
      </c>
      <c r="C13" t="s">
        <v>142</v>
      </c>
      <c r="D13" s="8" t="s">
        <v>125</v>
      </c>
      <c r="E13" s="8">
        <f>INDEX(业务员业绩汇总20230101_20230823!E:E,MATCH(D13,业务员业绩汇总20230101_20230823!S:S,0))</f>
        <v>45012.999490740738</v>
      </c>
      <c r="F13" s="8">
        <f>INDEX(应收账款明细表20230101_20230823!N:N,MATCH(D13,应收账款明细表20230101_20230823!H:H,0))</f>
        <v>45013.999490740738</v>
      </c>
      <c r="G13" s="8">
        <f>INDEX(业务员业绩汇总20230101_20230823!D:D,MATCH(C13,业务员业绩汇总20230101_20230823!F:F,0))</f>
        <v>45015.999490740738</v>
      </c>
      <c r="H13" s="9">
        <f>SUMIFS(业务员业绩汇总20230101_20230823!W:W,业务员业绩汇总20230101_20230823!F:F,C13,业务员业绩汇总20230101_20230823!S:S,D13)</f>
        <v>427.93</v>
      </c>
      <c r="I13" s="16" t="str">
        <f t="shared" si="0"/>
        <v>逾期</v>
      </c>
    </row>
    <row r="14" spans="1:9" x14ac:dyDescent="0.25">
      <c r="A14" t="str">
        <f>INDEX(业务员业绩汇总20230101_20230823!H:H,MATCH(D14,业务员业绩汇总20230101_20230823!S:S,0))</f>
        <v>B06939961</v>
      </c>
      <c r="B14" t="str">
        <f>INDEX(业务员业绩汇总20230101_20230823!I:I,MATCH(D14,业务员业绩汇总20230101_20230823!S:S,0))</f>
        <v>YUHENG AVILA S.L</v>
      </c>
      <c r="C14" t="s">
        <v>142</v>
      </c>
      <c r="D14" s="8" t="s">
        <v>123</v>
      </c>
      <c r="E14" s="8">
        <f>INDEX(业务员业绩汇总20230101_20230823!E:E,MATCH(D14,业务员业绩汇总20230101_20230823!S:S,0))</f>
        <v>45012.999490740738</v>
      </c>
      <c r="F14" s="8">
        <f>INDEX(应收账款明细表20230101_20230823!N:N,MATCH(D14,应收账款明细表20230101_20230823!H:H,0))</f>
        <v>45013.999490740738</v>
      </c>
      <c r="G14" s="8">
        <f>INDEX(业务员业绩汇总20230101_20230823!D:D,MATCH(C14,业务员业绩汇总20230101_20230823!F:F,0))</f>
        <v>45015.999490740738</v>
      </c>
      <c r="H14" s="9">
        <f>SUMIFS(业务员业绩汇总20230101_20230823!W:W,业务员业绩汇总20230101_20230823!F:F,C14,业务员业绩汇总20230101_20230823!S:S,D14)</f>
        <v>178.35</v>
      </c>
      <c r="I14" s="16" t="str">
        <f t="shared" si="0"/>
        <v>逾期</v>
      </c>
    </row>
    <row r="15" spans="1:9" x14ac:dyDescent="0.25">
      <c r="A15" t="str">
        <f>INDEX(业务员业绩汇总20230101_20230823!H:H,MATCH(D15,业务员业绩汇总20230101_20230823!S:S,0))</f>
        <v>B88250758</v>
      </c>
      <c r="B15" t="str">
        <f>INDEX(业务员业绩汇总20230101_20230823!I:I,MATCH(D15,业务员业绩汇总20230101_20230823!S:S,0))</f>
        <v>JIA SHUN HE XIANG S.L</v>
      </c>
      <c r="C15" t="s">
        <v>145</v>
      </c>
      <c r="D15" s="8" t="s">
        <v>108</v>
      </c>
      <c r="E15" s="8">
        <f>INDEX(业务员业绩汇总20230101_20230823!E:E,MATCH(D15,业务员业绩汇总20230101_20230823!S:S,0))</f>
        <v>45011.999490740738</v>
      </c>
      <c r="F15" s="8" t="str">
        <f>INDEX(应收账款明细表20230101_20230823!N:N,MATCH(D15,应收账款明细表20230101_20230823!H:H,0))</f>
        <v/>
      </c>
      <c r="G15" s="8">
        <f>INDEX(业务员业绩汇总20230101_20230823!D:D,MATCH(C15,业务员业绩汇总20230101_20230823!F:F,0))</f>
        <v>45020.999490740738</v>
      </c>
      <c r="H15" s="9">
        <f>SUMIFS(业务员业绩汇总20230101_20230823!W:W,业务员业绩汇总20230101_20230823!F:F,C15,业务员业绩汇总20230101_20230823!S:S,D15)</f>
        <v>-55.92</v>
      </c>
      <c r="I15" s="16" t="str">
        <f t="shared" si="0"/>
        <v/>
      </c>
    </row>
    <row r="16" spans="1:9" x14ac:dyDescent="0.25">
      <c r="A16" t="str">
        <f>INDEX(业务员业绩汇总20230101_20230823!H:H,MATCH(D16,业务员业绩汇总20230101_20230823!S:S,0))</f>
        <v>B88250758</v>
      </c>
      <c r="B16" t="str">
        <f>INDEX(业务员业绩汇总20230101_20230823!I:I,MATCH(D16,业务员业绩汇总20230101_20230823!S:S,0))</f>
        <v>JIA SHUN HE XIANG S.L</v>
      </c>
      <c r="C16" t="s">
        <v>145</v>
      </c>
      <c r="D16" s="8" t="s">
        <v>121</v>
      </c>
      <c r="E16" s="8">
        <f>INDEX(业务员业绩汇总20230101_20230823!E:E,MATCH(D16,业务员业绩汇总20230101_20230823!S:S,0))</f>
        <v>45012.999490740738</v>
      </c>
      <c r="F16" s="8">
        <f>INDEX(应收账款明细表20230101_20230823!N:N,MATCH(D16,应收账款明细表20230101_20230823!H:H,0))</f>
        <v>45013.999490740738</v>
      </c>
      <c r="G16" s="8">
        <f>INDEX(业务员业绩汇总20230101_20230823!D:D,MATCH(C16,业务员业绩汇总20230101_20230823!F:F,0))</f>
        <v>45020.999490740738</v>
      </c>
      <c r="H16" s="9">
        <f>SUMIFS(业务员业绩汇总20230101_20230823!W:W,业务员业绩汇总20230101_20230823!F:F,C16,业务员业绩汇总20230101_20230823!S:S,D16)</f>
        <v>782.69</v>
      </c>
      <c r="I16" s="16" t="str">
        <f t="shared" si="0"/>
        <v>逾期</v>
      </c>
    </row>
    <row r="17" spans="1:9" x14ac:dyDescent="0.25">
      <c r="A17" t="str">
        <f>INDEX(业务员业绩汇总20230101_20230823!H:H,MATCH(D17,业务员业绩汇总20230101_20230823!S:S,0))</f>
        <v>B47799630</v>
      </c>
      <c r="B17" t="str">
        <f>INDEX(业务员业绩汇总20230101_20230823!I:I,MATCH(D17,业务员业绩汇总20230101_20230823!S:S,0))</f>
        <v>GRAN BAZAR FAMILIA S.L</v>
      </c>
      <c r="C17" t="s">
        <v>150</v>
      </c>
      <c r="D17" s="8" t="s">
        <v>149</v>
      </c>
      <c r="E17" s="8">
        <f>INDEX(业务员业绩汇总20230101_20230823!E:E,MATCH(D17,业务员业绩汇总20230101_20230823!S:S,0))</f>
        <v>45020.999490740738</v>
      </c>
      <c r="F17" s="8">
        <f>INDEX(应收账款明细表20230101_20230823!N:N,MATCH(D17,应收账款明细表20230101_20230823!H:H,0))</f>
        <v>45021.999490740738</v>
      </c>
      <c r="G17" s="8">
        <f>INDEX(业务员业绩汇总20230101_20230823!D:D,MATCH(C17,业务员业绩汇总20230101_20230823!F:F,0))</f>
        <v>45025.999490740738</v>
      </c>
      <c r="H17" s="9">
        <f>SUMIFS(业务员业绩汇总20230101_20230823!W:W,业务员业绩汇总20230101_20230823!F:F,C17,业务员业绩汇总20230101_20230823!S:S,D17)</f>
        <v>985.99</v>
      </c>
      <c r="I17" s="16" t="str">
        <f t="shared" si="0"/>
        <v>逾期</v>
      </c>
    </row>
    <row r="18" spans="1:9" x14ac:dyDescent="0.25">
      <c r="A18" t="str">
        <f>INDEX(业务员业绩汇总20230101_20230823!H:H,MATCH(D18,业务员业绩汇总20230101_20230823!S:S,0))</f>
        <v>X8880888J</v>
      </c>
      <c r="B18" t="str">
        <f>INDEX(业务员业绩汇总20230101_20230823!I:I,MATCH(D18,业务员业绩汇总20230101_20230823!S:S,0))</f>
        <v>KUNFENG CHEN</v>
      </c>
      <c r="C18" t="s">
        <v>155</v>
      </c>
      <c r="D18" s="8" t="s">
        <v>154</v>
      </c>
      <c r="E18" s="8">
        <f>INDEX(业务员业绩汇总20230101_20230823!E:E,MATCH(D18,业务员业绩汇总20230101_20230823!S:S,0))</f>
        <v>45026.999490740738</v>
      </c>
      <c r="F18" s="8">
        <f>INDEX(应收账款明细表20230101_20230823!N:N,MATCH(D18,应收账款明细表20230101_20230823!H:H,0))</f>
        <v>45027.999490740738</v>
      </c>
      <c r="G18" s="8">
        <f>INDEX(业务员业绩汇总20230101_20230823!D:D,MATCH(C18,业务员业绩汇总20230101_20230823!F:F,0))</f>
        <v>45029.999490740738</v>
      </c>
      <c r="H18" s="9">
        <f>SUMIFS(业务员业绩汇总20230101_20230823!W:W,业务员业绩汇总20230101_20230823!F:F,C18,业务员业绩汇总20230101_20230823!S:S,D18)</f>
        <v>247.82</v>
      </c>
      <c r="I18" s="16" t="str">
        <f t="shared" si="0"/>
        <v>逾期</v>
      </c>
    </row>
    <row r="19" spans="1:9" x14ac:dyDescent="0.25">
      <c r="A19" t="str">
        <f>INDEX(业务员业绩汇总20230101_20230823!H:H,MATCH(D19,业务员业绩汇总20230101_20230823!S:S,0))</f>
        <v>B47710629</v>
      </c>
      <c r="B19" t="str">
        <f>INDEX(业务员业绩汇总20230101_20230823!I:I,MATCH(D19,业务员业绩汇总20230101_20230823!S:S,0))</f>
        <v>GRAN VALLADOLID  S.L</v>
      </c>
      <c r="C19" t="s">
        <v>156</v>
      </c>
      <c r="D19" s="8" t="s">
        <v>89</v>
      </c>
      <c r="E19" s="8">
        <f>INDEX(业务员业绩汇总20230101_20230823!E:E,MATCH(D19,业务员业绩汇总20230101_20230823!S:S,0))</f>
        <v>45008.04115740741</v>
      </c>
      <c r="F19" s="8">
        <f>INDEX(应收账款明细表20230101_20230823!N:N,MATCH(D19,应收账款明细表20230101_20230823!H:H,0))</f>
        <v>45097.999490740738</v>
      </c>
      <c r="G19" s="8">
        <f>INDEX(业务员业绩汇总20230101_20230823!D:D,MATCH(C19,业务员业绩汇总20230101_20230823!F:F,0))</f>
        <v>45032.999490740738</v>
      </c>
      <c r="H19" s="9">
        <f>SUMIFS(业务员业绩汇总20230101_20230823!W:W,业务员业绩汇总20230101_20230823!F:F,C19,业务员业绩汇总20230101_20230823!S:S,D19)</f>
        <v>394.65</v>
      </c>
      <c r="I19" s="16" t="str">
        <f t="shared" si="0"/>
        <v/>
      </c>
    </row>
    <row r="20" spans="1:9" x14ac:dyDescent="0.25">
      <c r="A20" t="str">
        <f>INDEX(业务员业绩汇总20230101_20230823!H:H,MATCH(D20,业务员业绩汇总20230101_20230823!S:S,0))</f>
        <v>E44647535</v>
      </c>
      <c r="B20" t="str">
        <f>INDEX(业务员业绩汇总20230101_20230823!I:I,MATCH(D20,业务员业绩汇总20230101_20230823!S:S,0))</f>
        <v>JUNLI YE</v>
      </c>
      <c r="C20" t="s">
        <v>171</v>
      </c>
      <c r="D20" s="8" t="s">
        <v>80</v>
      </c>
      <c r="E20" s="8">
        <f>INDEX(业务员业绩汇总20230101_20230823!E:E,MATCH(D20,业务员业绩汇总20230101_20230823!S:S,0))</f>
        <v>44970.04115740741</v>
      </c>
      <c r="F20" s="8" t="str">
        <f>INDEX(应收账款明细表20230101_20230823!N:N,MATCH(D20,应收账款明细表20230101_20230823!H:H,0))</f>
        <v/>
      </c>
      <c r="G20" s="8">
        <f>INDEX(业务员业绩汇总20230101_20230823!D:D,MATCH(C20,业务员业绩汇总20230101_20230823!F:F,0))</f>
        <v>45036.999490740738</v>
      </c>
      <c r="H20" s="9">
        <f>SUMIFS(业务员业绩汇总20230101_20230823!W:W,业务员业绩汇总20230101_20230823!F:F,C20,业务员业绩汇总20230101_20230823!S:S,D20)</f>
        <v>-59.94</v>
      </c>
      <c r="I20" s="16" t="str">
        <f t="shared" si="0"/>
        <v/>
      </c>
    </row>
    <row r="21" spans="1:9" x14ac:dyDescent="0.25">
      <c r="A21" t="str">
        <f>INDEX(业务员业绩汇总20230101_20230823!H:H,MATCH(D21,业务员业绩汇总20230101_20230823!S:S,0))</f>
        <v>E44647535</v>
      </c>
      <c r="B21" t="str">
        <f>INDEX(业务员业绩汇总20230101_20230823!I:I,MATCH(D21,业务员业绩汇总20230101_20230823!S:S,0))</f>
        <v>JUNLI YE</v>
      </c>
      <c r="C21" t="s">
        <v>171</v>
      </c>
      <c r="D21" s="8" t="s">
        <v>66</v>
      </c>
      <c r="E21" s="8">
        <f>INDEX(业务员业绩汇总20230101_20230823!E:E,MATCH(D21,业务员业绩汇总20230101_20230823!S:S,0))</f>
        <v>44966.04115740741</v>
      </c>
      <c r="F21" s="8">
        <f>INDEX(应收账款明细表20230101_20230823!N:N,MATCH(D21,应收账款明细表20230101_20230823!H:H,0))</f>
        <v>45055.999490740738</v>
      </c>
      <c r="G21" s="8">
        <f>INDEX(业务员业绩汇总20230101_20230823!D:D,MATCH(C21,业务员业绩汇总20230101_20230823!F:F,0))</f>
        <v>45036.999490740738</v>
      </c>
      <c r="H21" s="9">
        <f>SUMIFS(业务员业绩汇总20230101_20230823!W:W,业务员业绩汇总20230101_20230823!F:F,C21,业务员业绩汇总20230101_20230823!S:S,D21)</f>
        <v>387.72</v>
      </c>
      <c r="I21" s="16" t="str">
        <f t="shared" si="0"/>
        <v/>
      </c>
    </row>
    <row r="22" spans="1:9" x14ac:dyDescent="0.25">
      <c r="A22" t="str">
        <f>INDEX(业务员业绩汇总20230101_20230823!H:H,MATCH(D22,业务员业绩汇总20230101_20230823!S:S,0))</f>
        <v>B88156856</v>
      </c>
      <c r="B22" t="str">
        <f>INDEX(业务员业绩汇总20230101_20230823!I:I,MATCH(D22,业务员业绩汇总20230101_20230823!S:S,0))</f>
        <v>GRAN MEDINA S.L</v>
      </c>
      <c r="C22" t="s">
        <v>180</v>
      </c>
      <c r="D22" s="8" t="s">
        <v>177</v>
      </c>
      <c r="E22" s="8">
        <f>INDEX(业务员业绩汇总20230101_20230823!E:E,MATCH(D22,业务员业绩汇总20230101_20230823!S:S,0))</f>
        <v>45036.999490740738</v>
      </c>
      <c r="F22" s="8">
        <f>INDEX(应收账款明细表20230101_20230823!N:N,MATCH(D22,应收账款明细表20230101_20230823!H:H,0))</f>
        <v>45037.999490740738</v>
      </c>
      <c r="G22" s="8">
        <f>INDEX(业务员业绩汇总20230101_20230823!D:D,MATCH(C22,业务员业绩汇总20230101_20230823!F:F,0))</f>
        <v>45037.999490740738</v>
      </c>
      <c r="H22" s="9">
        <f>SUMIFS(业务员业绩汇总20230101_20230823!W:W,业务员业绩汇总20230101_20230823!F:F,C22,业务员业绩汇总20230101_20230823!S:S,D22)</f>
        <v>282.95999999999998</v>
      </c>
      <c r="I22" s="16" t="str">
        <f t="shared" si="0"/>
        <v/>
      </c>
    </row>
    <row r="23" spans="1:9" x14ac:dyDescent="0.25">
      <c r="A23" t="str">
        <f>INDEX(业务员业绩汇总20230101_20230823!H:H,MATCH(D23,业务员业绩汇总20230101_20230823!S:S,0))</f>
        <v>X2584772D</v>
      </c>
      <c r="B23" t="str">
        <f>INDEX(业务员业绩汇总20230101_20230823!I:I,MATCH(D23,业务员业绩汇总20230101_20230823!S:S,0))</f>
        <v>QIBIAO HUANG</v>
      </c>
      <c r="C23" t="s">
        <v>184</v>
      </c>
      <c r="D23" s="8" t="s">
        <v>182</v>
      </c>
      <c r="E23" s="8">
        <f>INDEX(业务员业绩汇总20230101_20230823!E:E,MATCH(D23,业务员业绩汇总20230101_20230823!S:S,0))</f>
        <v>45049.999490740738</v>
      </c>
      <c r="F23" s="8">
        <f>INDEX(应收账款明细表20230101_20230823!N:N,MATCH(D23,应收账款明细表20230101_20230823!H:H,0))</f>
        <v>45050.999490740738</v>
      </c>
      <c r="G23" s="8">
        <f>INDEX(业务员业绩汇总20230101_20230823!D:D,MATCH(C23,业务员业绩汇总20230101_20230823!F:F,0))</f>
        <v>45054.999490740738</v>
      </c>
      <c r="H23" s="9">
        <f>SUMIFS(业务员业绩汇总20230101_20230823!W:W,业务员业绩汇总20230101_20230823!F:F,C23,业务员业绩汇总20230101_20230823!S:S,D23)</f>
        <v>369.79</v>
      </c>
      <c r="I23" s="16" t="str">
        <f t="shared" si="0"/>
        <v>逾期</v>
      </c>
    </row>
    <row r="24" spans="1:9" x14ac:dyDescent="0.25">
      <c r="A24" t="str">
        <f>INDEX(业务员业绩汇总20230101_20230823!H:H,MATCH(D24,业务员业绩汇总20230101_20230823!S:S,0))</f>
        <v>B47677075</v>
      </c>
      <c r="B24" t="str">
        <f>INDEX(业务员业绩汇总20230101_20230823!I:I,MATCH(D24,业务员业绩汇总20230101_20230823!S:S,0))</f>
        <v>GRAN LAGUNA 2011 S.L</v>
      </c>
      <c r="C24" t="s">
        <v>187</v>
      </c>
      <c r="D24" s="8" t="s">
        <v>91</v>
      </c>
      <c r="E24" s="8">
        <f>INDEX(业务员业绩汇总20230101_20230823!E:E,MATCH(D24,业务员业绩汇总20230101_20230823!S:S,0))</f>
        <v>45008.04115740741</v>
      </c>
      <c r="F24" s="8">
        <f>INDEX(应收账款明细表20230101_20230823!N:N,MATCH(D24,应收账款明细表20230101_20230823!H:H,0))</f>
        <v>45097.999490740738</v>
      </c>
      <c r="G24" s="8">
        <f>INDEX(业务员业绩汇总20230101_20230823!D:D,MATCH(C24,业务员业绩汇总20230101_20230823!F:F,0))</f>
        <v>45063.999490740738</v>
      </c>
      <c r="H24" s="9">
        <f>SUMIFS(业务员业绩汇总20230101_20230823!W:W,业务员业绩汇总20230101_20230823!F:F,C24,业务员业绩汇总20230101_20230823!S:S,D24)</f>
        <v>664.42</v>
      </c>
      <c r="I24" s="16" t="str">
        <f t="shared" si="0"/>
        <v/>
      </c>
    </row>
    <row r="25" spans="1:9" x14ac:dyDescent="0.25">
      <c r="A25" t="str">
        <f>INDEX(业务员业绩汇总20230101_20230823!H:H,MATCH(D25,业务员业绩汇总20230101_20230823!S:S,0))</f>
        <v>B47632096</v>
      </c>
      <c r="B25" t="str">
        <f>INDEX(业务员业绩汇总20230101_20230823!I:I,MATCH(D25,业务员业绩汇总20230101_20230823!S:S,0))</f>
        <v>WAN SHI LI S.L</v>
      </c>
      <c r="C25" t="s">
        <v>194</v>
      </c>
      <c r="D25" s="8" t="s">
        <v>189</v>
      </c>
      <c r="E25" s="8">
        <f>INDEX(业务员业绩汇总20230101_20230823!E:E,MATCH(D25,业务员业绩汇总20230101_20230823!S:S,0))</f>
        <v>45063.999490740738</v>
      </c>
      <c r="F25" s="8">
        <f>INDEX(应收账款明细表20230101_20230823!N:N,MATCH(D25,应收账款明细表20230101_20230823!H:H,0))</f>
        <v>45064.999490740738</v>
      </c>
      <c r="G25" s="8">
        <f>INDEX(业务员业绩汇总20230101_20230823!D:D,MATCH(C25,业务员业绩汇总20230101_20230823!F:F,0))</f>
        <v>45066.999490740738</v>
      </c>
      <c r="H25" s="9">
        <f>SUMIFS(业务员业绩汇总20230101_20230823!W:W,业务员业绩汇总20230101_20230823!F:F,C25,业务员业绩汇总20230101_20230823!S:S,D25)</f>
        <v>306.77</v>
      </c>
      <c r="I25" s="16" t="str">
        <f t="shared" si="0"/>
        <v>逾期</v>
      </c>
    </row>
    <row r="26" spans="1:9" x14ac:dyDescent="0.25">
      <c r="A26" t="str">
        <f>INDEX(业务员业绩汇总20230101_20230823!H:H,MATCH(D26,业务员业绩汇总20230101_20230823!S:S,0))</f>
        <v>X5118595Z</v>
      </c>
      <c r="B26" t="str">
        <f>INDEX(业务员业绩汇总20230101_20230823!I:I,MATCH(D26,业务员业绩汇总20230101_20230823!S:S,0))</f>
        <v xml:space="preserve">LIN XIUMEI </v>
      </c>
      <c r="C26" t="s">
        <v>195</v>
      </c>
      <c r="D26" s="8" t="s">
        <v>205</v>
      </c>
      <c r="E26" s="8">
        <f>INDEX(业务员业绩汇总20230101_20230823!E:E,MATCH(D26,业务员业绩汇总20230101_20230823!S:S,0))</f>
        <v>45067.999490740738</v>
      </c>
      <c r="F26" s="8" t="str">
        <f>INDEX(应收账款明细表20230101_20230823!N:N,MATCH(D26,应收账款明细表20230101_20230823!H:H,0))</f>
        <v/>
      </c>
      <c r="G26" s="8">
        <f>INDEX(业务员业绩汇总20230101_20230823!D:D,MATCH(C26,业务员业绩汇总20230101_20230823!F:F,0))</f>
        <v>45067.999490740738</v>
      </c>
      <c r="H26" s="9">
        <f>SUMIFS(业务员业绩汇总20230101_20230823!W:W,业务员业绩汇总20230101_20230823!F:F,C26,业务员业绩汇总20230101_20230823!S:S,D26)</f>
        <v>-6.02</v>
      </c>
      <c r="I26" s="16" t="str">
        <f t="shared" si="0"/>
        <v/>
      </c>
    </row>
    <row r="27" spans="1:9" x14ac:dyDescent="0.25">
      <c r="A27" t="str">
        <f>INDEX(业务员业绩汇总20230101_20230823!H:H,MATCH(D27,业务员业绩汇总20230101_20230823!S:S,0))</f>
        <v>X5118595Z</v>
      </c>
      <c r="B27" t="str">
        <f>INDEX(业务员业绩汇总20230101_20230823!I:I,MATCH(D27,业务员业绩汇总20230101_20230823!S:S,0))</f>
        <v xml:space="preserve">LIN XIUMEI </v>
      </c>
      <c r="C27" t="s">
        <v>195</v>
      </c>
      <c r="D27" s="8" t="s">
        <v>207</v>
      </c>
      <c r="E27" s="8">
        <f>INDEX(业务员业绩汇总20230101_20230823!E:E,MATCH(D27,业务员业绩汇总20230101_20230823!S:S,0))</f>
        <v>45067.999490740738</v>
      </c>
      <c r="F27" s="8" t="str">
        <f>INDEX(应收账款明细表20230101_20230823!N:N,MATCH(D27,应收账款明细表20230101_20230823!H:H,0))</f>
        <v/>
      </c>
      <c r="G27" s="8">
        <f>INDEX(业务员业绩汇总20230101_20230823!D:D,MATCH(C27,业务员业绩汇总20230101_20230823!F:F,0))</f>
        <v>45067.999490740738</v>
      </c>
      <c r="H27" s="9">
        <f>SUMIFS(业务员业绩汇总20230101_20230823!W:W,业务员业绩汇总20230101_20230823!F:F,C27,业务员业绩汇总20230101_20230823!S:S,D27)</f>
        <v>-24.3</v>
      </c>
      <c r="I27" s="16" t="str">
        <f t="shared" si="0"/>
        <v/>
      </c>
    </row>
    <row r="28" spans="1:9" x14ac:dyDescent="0.25">
      <c r="A28" t="str">
        <f>INDEX(业务员业绩汇总20230101_20230823!H:H,MATCH(D28,业务员业绩汇总20230101_20230823!S:S,0))</f>
        <v>X5118595Z</v>
      </c>
      <c r="B28" t="str">
        <f>INDEX(业务员业绩汇总20230101_20230823!I:I,MATCH(D28,业务员业绩汇总20230101_20230823!S:S,0))</f>
        <v xml:space="preserve">LIN XIUMEI </v>
      </c>
      <c r="C28" t="s">
        <v>195</v>
      </c>
      <c r="D28" s="8" t="s">
        <v>162</v>
      </c>
      <c r="E28" s="8">
        <f>INDEX(业务员业绩汇总20230101_20230823!E:E,MATCH(D28,业务员业绩汇总20230101_20230823!S:S,0))</f>
        <v>45034.999490740738</v>
      </c>
      <c r="F28" s="8">
        <f>INDEX(应收账款明细表20230101_20230823!N:N,MATCH(D28,应收账款明细表20230101_20230823!H:H,0))</f>
        <v>45035.999490740738</v>
      </c>
      <c r="G28" s="8">
        <f>INDEX(业务员业绩汇总20230101_20230823!D:D,MATCH(C28,业务员业绩汇总20230101_20230823!F:F,0))</f>
        <v>45067.999490740738</v>
      </c>
      <c r="H28" s="9">
        <f>SUMIFS(业务员业绩汇总20230101_20230823!W:W,业务员业绩汇总20230101_20230823!F:F,C28,业务员业绩汇总20230101_20230823!S:S,D28)</f>
        <v>227.05</v>
      </c>
      <c r="I28" s="16" t="str">
        <f t="shared" si="0"/>
        <v>逾期</v>
      </c>
    </row>
    <row r="29" spans="1:9" x14ac:dyDescent="0.25">
      <c r="A29" t="str">
        <f>INDEX(业务员业绩汇总20230101_20230823!H:H,MATCH(D29,业务员业绩汇总20230101_20230823!S:S,0))</f>
        <v>B47799630</v>
      </c>
      <c r="B29" t="str">
        <f>INDEX(业务员业绩汇总20230101_20230823!I:I,MATCH(D29,业务员业绩汇总20230101_20230823!S:S,0))</f>
        <v>GRAN BAZAR FAMILIA S.L</v>
      </c>
      <c r="C29" t="s">
        <v>208</v>
      </c>
      <c r="D29" s="8" t="s">
        <v>197</v>
      </c>
      <c r="E29" s="8">
        <f>INDEX(业务员业绩汇总20230101_20230823!E:E,MATCH(D29,业务员业绩汇总20230101_20230823!S:S,0))</f>
        <v>45067.999490740738</v>
      </c>
      <c r="F29" s="8">
        <f>INDEX(应收账款明细表20230101_20230823!N:N,MATCH(D29,应收账款明细表20230101_20230823!H:H,0))</f>
        <v>45068.999490740738</v>
      </c>
      <c r="G29" s="8">
        <f>INDEX(业务员业绩汇总20230101_20230823!D:D,MATCH(C29,业务员业绩汇总20230101_20230823!F:F,0))</f>
        <v>45068.999490740738</v>
      </c>
      <c r="H29" s="9">
        <f>SUMIFS(业务员业绩汇总20230101_20230823!W:W,业务员业绩汇总20230101_20230823!F:F,C29,业务员业绩汇总20230101_20230823!S:S,D29)</f>
        <v>1328.46</v>
      </c>
      <c r="I29" s="16" t="str">
        <f t="shared" si="0"/>
        <v/>
      </c>
    </row>
    <row r="30" spans="1:9" x14ac:dyDescent="0.25">
      <c r="A30" t="str">
        <f>INDEX(业务员业绩汇总20230101_20230823!H:H,MATCH(D30,业务员业绩汇总20230101_20230823!S:S,0))</f>
        <v>B47677075</v>
      </c>
      <c r="B30" t="str">
        <f>INDEX(业务员业绩汇总20230101_20230823!I:I,MATCH(D30,业务员业绩汇总20230101_20230823!S:S,0))</f>
        <v>GRAN LAGUNA 2011 S.L</v>
      </c>
      <c r="C30" t="s">
        <v>215</v>
      </c>
      <c r="D30" s="8" t="s">
        <v>70</v>
      </c>
      <c r="E30" s="8">
        <f>INDEX(业务员业绩汇总20230101_20230823!E:E,MATCH(D30,业务员业绩汇总20230101_20230823!S:S,0))</f>
        <v>44967.04115740741</v>
      </c>
      <c r="F30" s="8" t="str">
        <f>INDEX(应收账款明细表20230101_20230823!N:N,MATCH(D30,应收账款明细表20230101_20230823!H:H,0))</f>
        <v/>
      </c>
      <c r="G30" s="8">
        <f>INDEX(业务员业绩汇总20230101_20230823!D:D,MATCH(C30,业务员业绩汇总20230101_20230823!F:F,0))</f>
        <v>45071.999490740738</v>
      </c>
      <c r="H30" s="9">
        <f>SUMIFS(业务员业绩汇总20230101_20230823!W:W,业务员业绩汇总20230101_20230823!F:F,C30,业务员业绩汇总20230101_20230823!S:S,D30)</f>
        <v>-19.850000000000001</v>
      </c>
      <c r="I30" s="16" t="str">
        <f t="shared" si="0"/>
        <v/>
      </c>
    </row>
    <row r="31" spans="1:9" x14ac:dyDescent="0.25">
      <c r="A31" t="str">
        <f>INDEX(业务员业绩汇总20230101_20230823!H:H,MATCH(D31,业务员业绩汇总20230101_20230823!S:S,0))</f>
        <v>B47677075</v>
      </c>
      <c r="B31" t="str">
        <f>INDEX(业务员业绩汇总20230101_20230823!I:I,MATCH(D31,业务员业绩汇总20230101_20230823!S:S,0))</f>
        <v>GRAN LAGUNA 2011 S.L</v>
      </c>
      <c r="C31" t="s">
        <v>215</v>
      </c>
      <c r="D31" s="8" t="s">
        <v>72</v>
      </c>
      <c r="E31" s="8">
        <f>INDEX(业务员业绩汇总20230101_20230823!E:E,MATCH(D31,业务员业绩汇总20230101_20230823!S:S,0))</f>
        <v>44967.04115740741</v>
      </c>
      <c r="F31" s="8" t="str">
        <f>INDEX(应收账款明细表20230101_20230823!N:N,MATCH(D31,应收账款明细表20230101_20230823!H:H,0))</f>
        <v/>
      </c>
      <c r="G31" s="8">
        <f>INDEX(业务员业绩汇总20230101_20230823!D:D,MATCH(C31,业务员业绩汇总20230101_20230823!F:F,0))</f>
        <v>45071.999490740738</v>
      </c>
      <c r="H31" s="9">
        <f>SUMIFS(业务员业绩汇总20230101_20230823!W:W,业务员业绩汇总20230101_20230823!F:F,C31,业务员业绩汇总20230101_20230823!S:S,D31)</f>
        <v>-5.85</v>
      </c>
      <c r="I31" s="16" t="str">
        <f t="shared" si="0"/>
        <v/>
      </c>
    </row>
    <row r="32" spans="1:9" x14ac:dyDescent="0.25">
      <c r="A32" t="str">
        <f>INDEX(业务员业绩汇总20230101_20230823!H:H,MATCH(D32,业务员业绩汇总20230101_20230823!S:S,0))</f>
        <v>B47677075</v>
      </c>
      <c r="B32" t="str">
        <f>INDEX(业务员业绩汇总20230101_20230823!I:I,MATCH(D32,业务员业绩汇总20230101_20230823!S:S,0))</f>
        <v>GRAN LAGUNA 2011 S.L</v>
      </c>
      <c r="C32" t="s">
        <v>215</v>
      </c>
      <c r="D32" s="8" t="s">
        <v>111</v>
      </c>
      <c r="E32" s="8">
        <f>INDEX(业务员业绩汇总20230101_20230823!E:E,MATCH(D32,业务员业绩汇总20230101_20230823!S:S,0))</f>
        <v>45011.999490740738</v>
      </c>
      <c r="F32" s="8">
        <f>INDEX(应收账款明细表20230101_20230823!N:N,MATCH(D32,应收账款明细表20230101_20230823!H:H,0))</f>
        <v>45012.999490740738</v>
      </c>
      <c r="G32" s="8">
        <f>INDEX(业务员业绩汇总20230101_20230823!D:D,MATCH(C32,业务员业绩汇总20230101_20230823!F:F,0))</f>
        <v>45071.999490740738</v>
      </c>
      <c r="H32" s="9">
        <f>SUMIFS(业务员业绩汇总20230101_20230823!W:W,业务员业绩汇总20230101_20230823!F:F,C32,业务员业绩汇总20230101_20230823!S:S,D32)</f>
        <v>-2.97</v>
      </c>
      <c r="I32" s="16" t="str">
        <f t="shared" si="0"/>
        <v/>
      </c>
    </row>
    <row r="33" spans="1:9" x14ac:dyDescent="0.25">
      <c r="A33" t="str">
        <f>INDEX(业务员业绩汇总20230101_20230823!H:H,MATCH(D33,业务员业绩汇总20230101_20230823!S:S,0))</f>
        <v>B47677075</v>
      </c>
      <c r="B33" t="str">
        <f>INDEX(业务员业绩汇总20230101_20230823!I:I,MATCH(D33,业务员业绩汇总20230101_20230823!S:S,0))</f>
        <v>GRAN LAGUNA 2011 S.L</v>
      </c>
      <c r="C33" t="s">
        <v>215</v>
      </c>
      <c r="D33" s="8" t="s">
        <v>115</v>
      </c>
      <c r="E33" s="8">
        <f>INDEX(业务员业绩汇总20230101_20230823!E:E,MATCH(D33,业务员业绩汇总20230101_20230823!S:S,0))</f>
        <v>45011.999490740738</v>
      </c>
      <c r="F33" s="8">
        <f>INDEX(应收账款明细表20230101_20230823!N:N,MATCH(D33,应收账款明细表20230101_20230823!H:H,0))</f>
        <v>45012.999490740738</v>
      </c>
      <c r="G33" s="8">
        <f>INDEX(业务员业绩汇总20230101_20230823!D:D,MATCH(C33,业务员业绩汇总20230101_20230823!F:F,0))</f>
        <v>45071.999490740738</v>
      </c>
      <c r="H33" s="9">
        <f>SUMIFS(业务员业绩汇总20230101_20230823!W:W,业务员业绩汇总20230101_20230823!F:F,C33,业务员业绩汇总20230101_20230823!S:S,D33)</f>
        <v>-296.45999999999998</v>
      </c>
      <c r="I33" s="16" t="str">
        <f t="shared" si="0"/>
        <v/>
      </c>
    </row>
    <row r="34" spans="1:9" x14ac:dyDescent="0.25">
      <c r="A34" t="str">
        <f>INDEX(业务员业绩汇总20230101_20230823!H:H,MATCH(D34,业务员业绩汇总20230101_20230823!S:S,0))</f>
        <v>B47677075</v>
      </c>
      <c r="B34" t="str">
        <f>INDEX(业务员业绩汇总20230101_20230823!I:I,MATCH(D34,业务员业绩汇总20230101_20230823!S:S,0))</f>
        <v>GRAN LAGUNA 2011 S.L</v>
      </c>
      <c r="C34" t="s">
        <v>215</v>
      </c>
      <c r="D34" s="8" t="s">
        <v>60</v>
      </c>
      <c r="E34" s="8">
        <f>INDEX(业务员业绩汇总20230101_20230823!E:E,MATCH(D34,业务员业绩汇总20230101_20230823!S:S,0))</f>
        <v>44966.04115740741</v>
      </c>
      <c r="F34" s="8">
        <f>INDEX(应收账款明细表20230101_20230823!N:N,MATCH(D34,应收账款明细表20230101_20230823!H:H,0))</f>
        <v>45055.999490740738</v>
      </c>
      <c r="G34" s="8">
        <f>INDEX(业务员业绩汇总20230101_20230823!D:D,MATCH(C34,业务员业绩汇总20230101_20230823!F:F,0))</f>
        <v>45071.999490740738</v>
      </c>
      <c r="H34" s="9">
        <f>SUMIFS(业务员业绩汇总20230101_20230823!W:W,业务员业绩汇总20230101_20230823!F:F,C34,业务员业绩汇总20230101_20230823!S:S,D34)</f>
        <v>1282.77</v>
      </c>
      <c r="I34" s="16" t="str">
        <f t="shared" si="0"/>
        <v>逾期</v>
      </c>
    </row>
    <row r="35" spans="1:9" x14ac:dyDescent="0.25">
      <c r="A35" t="str">
        <f>INDEX(业务员业绩汇总20230101_20230823!H:H,MATCH(D35,业务员业绩汇总20230101_20230823!S:S,0))</f>
        <v>B09848680</v>
      </c>
      <c r="B35" t="str">
        <f>INDEX(业务员业绩汇总20230101_20230823!I:I,MATCH(D35,业务员业绩汇总20230101_20230823!S:S,0))</f>
        <v>MEGABAZAR ARROYO S.L</v>
      </c>
      <c r="C35" t="s">
        <v>216</v>
      </c>
      <c r="D35" s="8" t="s">
        <v>212</v>
      </c>
      <c r="E35" s="8">
        <f>INDEX(业务员业绩汇总20230101_20230823!E:E,MATCH(D35,业务员业绩汇总20230101_20230823!S:S,0))</f>
        <v>45069.999490740738</v>
      </c>
      <c r="F35" s="8">
        <f>INDEX(应收账款明细表20230101_20230823!N:N,MATCH(D35,应收账款明细表20230101_20230823!H:H,0))</f>
        <v>45070.999490740738</v>
      </c>
      <c r="G35" s="8">
        <f>INDEX(业务员业绩汇总20230101_20230823!D:D,MATCH(C35,业务员业绩汇总20230101_20230823!F:F,0))</f>
        <v>45074.999490740738</v>
      </c>
      <c r="H35" s="9">
        <f>SUMIFS(业务员业绩汇总20230101_20230823!W:W,业务员业绩汇总20230101_20230823!F:F,C35,业务员业绩汇总20230101_20230823!S:S,D35)</f>
        <v>1291.22</v>
      </c>
      <c r="I35" s="16" t="str">
        <f t="shared" si="0"/>
        <v>逾期</v>
      </c>
    </row>
    <row r="36" spans="1:9" x14ac:dyDescent="0.25">
      <c r="A36" t="str">
        <f>INDEX(业务员业绩汇总20230101_20230823!H:H,MATCH(D36,业务员业绩汇总20230101_20230823!S:S,0))</f>
        <v>B88250758</v>
      </c>
      <c r="B36" t="str">
        <f>INDEX(业务员业绩汇总20230101_20230823!I:I,MATCH(D36,业务员业绩汇总20230101_20230823!S:S,0))</f>
        <v>JIA SHUN HE XIANG S.L</v>
      </c>
      <c r="C36" t="s">
        <v>217</v>
      </c>
      <c r="D36" s="8" t="s">
        <v>201</v>
      </c>
      <c r="E36" s="8">
        <f>INDEX(业务员业绩汇总20230101_20230823!E:E,MATCH(D36,业务员业绩汇总20230101_20230823!S:S,0))</f>
        <v>45067.999490740738</v>
      </c>
      <c r="F36" s="8" t="str">
        <f>INDEX(应收账款明细表20230101_20230823!N:N,MATCH(D36,应收账款明细表20230101_20230823!H:H,0))</f>
        <v/>
      </c>
      <c r="G36" s="8">
        <f>INDEX(业务员业绩汇总20230101_20230823!D:D,MATCH(C36,业务员业绩汇总20230101_20230823!F:F,0))</f>
        <v>45076.999490740738</v>
      </c>
      <c r="H36" s="9">
        <f>SUMIFS(业务员业绩汇总20230101_20230823!W:W,业务员业绩汇总20230101_20230823!F:F,C36,业务员业绩汇总20230101_20230823!S:S,D36)</f>
        <v>-3.29</v>
      </c>
      <c r="I36" s="16" t="str">
        <f t="shared" si="0"/>
        <v/>
      </c>
    </row>
    <row r="37" spans="1:9" x14ac:dyDescent="0.25">
      <c r="A37" t="str">
        <f>INDEX(业务员业绩汇总20230101_20230823!H:H,MATCH(D37,业务员业绩汇总20230101_20230823!S:S,0))</f>
        <v>B88250758</v>
      </c>
      <c r="B37" t="str">
        <f>INDEX(业务员业绩汇总20230101_20230823!I:I,MATCH(D37,业务员业绩汇总20230101_20230823!S:S,0))</f>
        <v>JIA SHUN HE XIANG S.L</v>
      </c>
      <c r="C37" t="s">
        <v>217</v>
      </c>
      <c r="D37" s="8" t="s">
        <v>203</v>
      </c>
      <c r="E37" s="8">
        <f>INDEX(业务员业绩汇总20230101_20230823!E:E,MATCH(D37,业务员业绩汇总20230101_20230823!S:S,0))</f>
        <v>45067.999490740738</v>
      </c>
      <c r="F37" s="8" t="str">
        <f>INDEX(应收账款明细表20230101_20230823!N:N,MATCH(D37,应收账款明细表20230101_20230823!H:H,0))</f>
        <v/>
      </c>
      <c r="G37" s="8">
        <f>INDEX(业务员业绩汇总20230101_20230823!D:D,MATCH(C37,业务员业绩汇总20230101_20230823!F:F,0))</f>
        <v>45076.999490740738</v>
      </c>
      <c r="H37" s="9">
        <f>SUMIFS(业务员业绩汇总20230101_20230823!W:W,业务员业绩汇总20230101_20230823!F:F,C37,业务员业绩汇总20230101_20230823!S:S,D37)</f>
        <v>-57.45</v>
      </c>
      <c r="I37" s="16" t="str">
        <f t="shared" si="0"/>
        <v/>
      </c>
    </row>
    <row r="38" spans="1:9" x14ac:dyDescent="0.25">
      <c r="A38" t="str">
        <f>INDEX(业务员业绩汇总20230101_20230823!H:H,MATCH(D38,业务员业绩汇总20230101_20230823!S:S,0))</f>
        <v>B88250758</v>
      </c>
      <c r="B38" t="str">
        <f>INDEX(业务员业绩汇总20230101_20230823!I:I,MATCH(D38,业务员业绩汇总20230101_20230823!S:S,0))</f>
        <v>JIA SHUN HE XIANG S.L</v>
      </c>
      <c r="C38" t="s">
        <v>217</v>
      </c>
      <c r="D38" s="8" t="s">
        <v>214</v>
      </c>
      <c r="E38" s="8">
        <f>INDEX(业务员业绩汇总20230101_20230823!E:E,MATCH(D38,业务员业绩汇总20230101_20230823!S:S,0))</f>
        <v>45069.999490740738</v>
      </c>
      <c r="F38" s="8">
        <f>INDEX(应收账款明细表20230101_20230823!N:N,MATCH(D38,应收账款明细表20230101_20230823!H:H,0))</f>
        <v>45070.999490740738</v>
      </c>
      <c r="G38" s="8">
        <f>INDEX(业务员业绩汇总20230101_20230823!D:D,MATCH(C38,业务员业绩汇总20230101_20230823!F:F,0))</f>
        <v>45076.999490740738</v>
      </c>
      <c r="H38" s="9">
        <f>SUMIFS(业务员业绩汇总20230101_20230823!W:W,业务员业绩汇总20230101_20230823!F:F,C38,业务员业绩汇总20230101_20230823!S:S,D38)</f>
        <v>664</v>
      </c>
      <c r="I38" s="16" t="str">
        <f t="shared" si="0"/>
        <v>逾期</v>
      </c>
    </row>
    <row r="39" spans="1:9" x14ac:dyDescent="0.25">
      <c r="A39" t="str">
        <f>INDEX(业务员业绩汇总20230101_20230823!H:H,MATCH(D39,业务员业绩汇总20230101_20230823!S:S,0))</f>
        <v>B13612726</v>
      </c>
      <c r="B39" t="str">
        <f>INDEX(业务员业绩汇总20230101_20230823!I:I,MATCH(D39,业务员业绩汇总20230101_20230823!S:S,0))</f>
        <v>DONG FANG MULTICENTRO 2018 S.L</v>
      </c>
      <c r="C39" t="s">
        <v>222</v>
      </c>
      <c r="D39" s="8" t="s">
        <v>221</v>
      </c>
      <c r="E39" s="8">
        <f>INDEX(业务员业绩汇总20230101_20230823!E:E,MATCH(D39,业务员业绩汇总20230101_20230823!S:S,0))</f>
        <v>45081.999490740738</v>
      </c>
      <c r="F39" s="8">
        <f>INDEX(应收账款明细表20230101_20230823!N:N,MATCH(D39,应收账款明细表20230101_20230823!H:H,0))</f>
        <v>45082.999490740738</v>
      </c>
      <c r="G39" s="8">
        <f>INDEX(业务员业绩汇总20230101_20230823!D:D,MATCH(C39,业务员业绩汇总20230101_20230823!F:F,0))</f>
        <v>45082.999490740738</v>
      </c>
      <c r="H39" s="9">
        <f>SUMIFS(业务员业绩汇总20230101_20230823!W:W,业务员业绩汇总20230101_20230823!F:F,C39,业务员业绩汇总20230101_20230823!S:S,D39)</f>
        <v>568.74</v>
      </c>
      <c r="I39" s="16" t="str">
        <f t="shared" si="0"/>
        <v/>
      </c>
    </row>
    <row r="40" spans="1:9" x14ac:dyDescent="0.25">
      <c r="A40" t="str">
        <f>INDEX(业务员业绩汇总20230101_20230823!H:H,MATCH(D40,业务员业绩汇总20230101_20230823!S:S,0))</f>
        <v>B47677075</v>
      </c>
      <c r="B40" t="str">
        <f>INDEX(业务员业绩汇总20230101_20230823!I:I,MATCH(D40,业务员业绩汇总20230101_20230823!S:S,0))</f>
        <v>GRAN LAGUNA 2011 S.L</v>
      </c>
      <c r="C40" t="s">
        <v>223</v>
      </c>
      <c r="D40" s="8" t="s">
        <v>166</v>
      </c>
      <c r="E40" s="8">
        <f>INDEX(业务员业绩汇总20230101_20230823!E:E,MATCH(D40,业务员业绩汇总20230101_20230823!S:S,0))</f>
        <v>45035.999490740738</v>
      </c>
      <c r="F40" s="8">
        <f>INDEX(应收账款明细表20230101_20230823!N:N,MATCH(D40,应收账款明细表20230101_20230823!H:H,0))</f>
        <v>45125.999490740738</v>
      </c>
      <c r="G40" s="8">
        <f>INDEX(业务员业绩汇总20230101_20230823!D:D,MATCH(C40,业务员业绩汇总20230101_20230823!F:F,0))</f>
        <v>45083.999490740738</v>
      </c>
      <c r="H40" s="9">
        <f>SUMIFS(业务员业绩汇总20230101_20230823!W:W,业务员业绩汇总20230101_20230823!F:F,C40,业务员业绩汇总20230101_20230823!S:S,D40)</f>
        <v>438.66</v>
      </c>
      <c r="I40" s="16" t="str">
        <f t="shared" si="0"/>
        <v/>
      </c>
    </row>
    <row r="41" spans="1:9" x14ac:dyDescent="0.25">
      <c r="A41" t="str">
        <f>INDEX(业务员业绩汇总20230101_20230823!H:H,MATCH(D41,业务员业绩汇总20230101_20230823!S:S,0))</f>
        <v>B88156856</v>
      </c>
      <c r="B41" t="str">
        <f>INDEX(业务员业绩汇总20230101_20230823!I:I,MATCH(D41,业务员业绩汇总20230101_20230823!S:S,0))</f>
        <v>GRAN MEDINA S.L</v>
      </c>
      <c r="C41" t="s">
        <v>226</v>
      </c>
      <c r="D41" s="8" t="s">
        <v>225</v>
      </c>
      <c r="E41" s="8">
        <f>INDEX(业务员业绩汇总20230101_20230823!E:E,MATCH(D41,业务员业绩汇总20230101_20230823!S:S,0))</f>
        <v>45088.999490740738</v>
      </c>
      <c r="F41" s="8">
        <f>INDEX(应收账款明细表20230101_20230823!N:N,MATCH(D41,应收账款明细表20230101_20230823!H:H,0))</f>
        <v>45089.999490740738</v>
      </c>
      <c r="G41" s="8">
        <f>INDEX(业务员业绩汇总20230101_20230823!D:D,MATCH(C41,业务员业绩汇总20230101_20230823!F:F,0))</f>
        <v>45089.999490740738</v>
      </c>
      <c r="H41" s="9">
        <f>SUMIFS(业务员业绩汇总20230101_20230823!W:W,业务员业绩汇总20230101_20230823!F:F,C41,业务员业绩汇总20230101_20230823!S:S,D41)</f>
        <v>359.27</v>
      </c>
      <c r="I41" s="16" t="str">
        <f t="shared" si="0"/>
        <v/>
      </c>
    </row>
    <row r="42" spans="1:9" x14ac:dyDescent="0.25">
      <c r="A42" t="str">
        <f>INDEX(业务员业绩汇总20230101_20230823!H:H,MATCH(D42,业务员业绩汇总20230101_20230823!S:S,0))</f>
        <v>B47710629</v>
      </c>
      <c r="B42" t="str">
        <f>INDEX(业务员业绩汇总20230101_20230823!I:I,MATCH(D42,业务员业绩汇总20230101_20230823!S:S,0))</f>
        <v>GRAN VALLADOLID  S.L</v>
      </c>
      <c r="C42" t="s">
        <v>229</v>
      </c>
      <c r="D42" s="8" t="s">
        <v>168</v>
      </c>
      <c r="E42" s="8">
        <f>INDEX(业务员业绩汇总20230101_20230823!E:E,MATCH(D42,业务员业绩汇总20230101_20230823!S:S,0))</f>
        <v>45035.999490740738</v>
      </c>
      <c r="F42" s="8">
        <f>INDEX(应收账款明细表20230101_20230823!N:N,MATCH(D42,应收账款明细表20230101_20230823!H:H,0))</f>
        <v>45125.999490740738</v>
      </c>
      <c r="G42" s="8">
        <f>INDEX(业务员业绩汇总20230101_20230823!D:D,MATCH(C42,业务员业绩汇总20230101_20230823!F:F,0))</f>
        <v>45090.999490740738</v>
      </c>
      <c r="H42" s="9">
        <f>SUMIFS(业务员业绩汇总20230101_20230823!W:W,业务员业绩汇总20230101_20230823!F:F,C42,业务员业绩汇总20230101_20230823!S:S,D42)</f>
        <v>1045.75</v>
      </c>
      <c r="I42" s="16" t="str">
        <f t="shared" si="0"/>
        <v/>
      </c>
    </row>
    <row r="43" spans="1:9" x14ac:dyDescent="0.25">
      <c r="A43" t="str">
        <f>INDEX(业务员业绩汇总20230101_20230823!H:H,MATCH(D43,业务员业绩汇总20230101_20230823!S:S,0))</f>
        <v>B47710629</v>
      </c>
      <c r="B43" t="str">
        <f>INDEX(业务员业绩汇总20230101_20230823!I:I,MATCH(D43,业务员业绩汇总20230101_20230823!S:S,0))</f>
        <v>GRAN VALLADOLID  S.L</v>
      </c>
      <c r="C43" t="s">
        <v>229</v>
      </c>
      <c r="D43" s="8" t="s">
        <v>89</v>
      </c>
      <c r="E43" s="8">
        <f>INDEX(业务员业绩汇总20230101_20230823!E:E,MATCH(D43,业务员业绩汇总20230101_20230823!S:S,0))</f>
        <v>45008.04115740741</v>
      </c>
      <c r="F43" s="8">
        <f>INDEX(应收账款明细表20230101_20230823!N:N,MATCH(D43,应收账款明细表20230101_20230823!H:H,0))</f>
        <v>45097.999490740738</v>
      </c>
      <c r="G43" s="8">
        <f>INDEX(业务员业绩汇总20230101_20230823!D:D,MATCH(C43,业务员业绩汇总20230101_20230823!F:F,0))</f>
        <v>45090.999490740738</v>
      </c>
      <c r="H43" s="9">
        <f>SUMIFS(业务员业绩汇总20230101_20230823!W:W,业务员业绩汇总20230101_20230823!F:F,C43,业务员业绩汇总20230101_20230823!S:S,D43)</f>
        <v>88.83</v>
      </c>
      <c r="I43" s="16" t="str">
        <f t="shared" si="0"/>
        <v/>
      </c>
    </row>
    <row r="44" spans="1:9" x14ac:dyDescent="0.25">
      <c r="A44" t="str">
        <f>INDEX(业务员业绩汇总20230101_20230823!H:H,MATCH(D44,业务员业绩汇总20230101_20230823!S:S,0))</f>
        <v>B06939961</v>
      </c>
      <c r="B44" t="str">
        <f>INDEX(业务员业绩汇总20230101_20230823!I:I,MATCH(D44,业务员业绩汇总20230101_20230823!S:S,0))</f>
        <v>YUHENG AVILA S.L</v>
      </c>
      <c r="C44" t="s">
        <v>240</v>
      </c>
      <c r="D44" s="8" t="s">
        <v>239</v>
      </c>
      <c r="E44" s="8">
        <f>INDEX(业务员业绩汇总20230101_20230823!E:E,MATCH(D44,业务员业绩汇总20230101_20230823!S:S,0))</f>
        <v>45099.999490740738</v>
      </c>
      <c r="F44" s="8">
        <f>INDEX(应收账款明细表20230101_20230823!N:N,MATCH(D44,应收账款明细表20230101_20230823!H:H,0))</f>
        <v>45100.999490740738</v>
      </c>
      <c r="G44" s="8">
        <f>INDEX(业务员业绩汇总20230101_20230823!D:D,MATCH(C44,业务员业绩汇总20230101_20230823!F:F,0))</f>
        <v>45106.999490740738</v>
      </c>
      <c r="H44" s="9">
        <f>SUMIFS(业务员业绩汇总20230101_20230823!W:W,业务员业绩汇总20230101_20230823!F:F,C44,业务员业绩汇总20230101_20230823!S:S,D44)</f>
        <v>463.13</v>
      </c>
      <c r="I44" s="16" t="str">
        <f t="shared" si="0"/>
        <v>逾期</v>
      </c>
    </row>
    <row r="45" spans="1:9" x14ac:dyDescent="0.25">
      <c r="A45" t="str">
        <f>INDEX(业务员业绩汇总20230101_20230823!H:H,MATCH(D45,业务员业绩汇总20230101_20230823!S:S,0))</f>
        <v>B88156856</v>
      </c>
      <c r="B45" t="str">
        <f>INDEX(业务员业绩汇总20230101_20230823!I:I,MATCH(D45,业务员业绩汇总20230101_20230823!S:S,0))</f>
        <v>GRAN MEDINA S.L</v>
      </c>
      <c r="C45" t="s">
        <v>247</v>
      </c>
      <c r="D45" s="8" t="s">
        <v>255</v>
      </c>
      <c r="E45" s="8">
        <f>INDEX(业务员业绩汇总20230101_20230823!E:E,MATCH(D45,业务员业绩汇总20230101_20230823!S:S,0))</f>
        <v>45113.999490740738</v>
      </c>
      <c r="F45" s="8">
        <f>INDEX(应收账款明细表20230101_20230823!N:N,MATCH(D45,应收账款明细表20230101_20230823!H:H,0))</f>
        <v>45114.999490740738</v>
      </c>
      <c r="G45" s="8">
        <f>INDEX(业务员业绩汇总20230101_20230823!D:D,MATCH(C45,业务员业绩汇总20230101_20230823!F:F,0))</f>
        <v>45113.999490740738</v>
      </c>
      <c r="H45" s="9">
        <f>SUMIFS(业务员业绩汇总20230101_20230823!W:W,业务员业绩汇总20230101_20230823!F:F,C45,业务员业绩汇总20230101_20230823!S:S,D45)</f>
        <v>308.18</v>
      </c>
      <c r="I45" s="16" t="str">
        <f t="shared" si="0"/>
        <v/>
      </c>
    </row>
    <row r="46" spans="1:9" x14ac:dyDescent="0.25">
      <c r="A46" t="str">
        <f>INDEX(业务员业绩汇总20230101_20230823!H:H,MATCH(D46,业务员业绩汇总20230101_20230823!S:S,0))</f>
        <v>B47799630</v>
      </c>
      <c r="B46" t="str">
        <f>INDEX(业务员业绩汇总20230101_20230823!I:I,MATCH(D46,业务员业绩汇总20230101_20230823!S:S,0))</f>
        <v>GRAN BAZAR FAMILIA S.L</v>
      </c>
      <c r="C46" t="s">
        <v>256</v>
      </c>
      <c r="D46" t="s">
        <v>251</v>
      </c>
      <c r="E46" s="8">
        <f>INDEX(业务员业绩汇总20230101_20230823!E:E,MATCH(D46,业务员业绩汇总20230101_20230823!S:S,0))</f>
        <v>45113.999490740738</v>
      </c>
      <c r="F46" s="8">
        <f>INDEX(应收账款明细表20230101_20230823!N:N,MATCH(D46,应收账款明细表20230101_20230823!H:H,0))</f>
        <v>45114.999490740738</v>
      </c>
      <c r="G46" s="8">
        <f>INDEX(业务员业绩汇总20230101_20230823!D:D,MATCH(C46,业务员业绩汇总20230101_20230823!F:F,0))</f>
        <v>45116.999490740738</v>
      </c>
      <c r="H46" s="9">
        <f>SUMIFS(业务员业绩汇总20230101_20230823!W:W,业务员业绩汇总20230101_20230823!F:F,C46,业务员业绩汇总20230101_20230823!S:S,D46)</f>
        <v>725.38</v>
      </c>
      <c r="I46" s="16" t="str">
        <f t="shared" si="0"/>
        <v>逾期</v>
      </c>
    </row>
    <row r="47" spans="1:9" x14ac:dyDescent="0.25">
      <c r="A47" t="str">
        <f>INDEX(业务员业绩汇总20230101_20230823!H:H,MATCH(D47,业务员业绩汇总20230101_20230823!S:S,0))</f>
        <v>X5118595Z</v>
      </c>
      <c r="B47" t="str">
        <f>INDEX(业务员业绩汇总20230101_20230823!I:I,MATCH(D47,业务员业绩汇总20230101_20230823!S:S,0))</f>
        <v xml:space="preserve">LIN XIUMEI </v>
      </c>
      <c r="C47" t="s">
        <v>257</v>
      </c>
      <c r="D47" t="s">
        <v>162</v>
      </c>
      <c r="E47" s="8">
        <f>INDEX(业务员业绩汇总20230101_20230823!E:E,MATCH(D47,业务员业绩汇总20230101_20230823!S:S,0))</f>
        <v>45034.999490740738</v>
      </c>
      <c r="F47" s="8">
        <f>INDEX(应收账款明细表20230101_20230823!N:N,MATCH(D47,应收账款明细表20230101_20230823!H:H,0))</f>
        <v>45035.999490740738</v>
      </c>
      <c r="G47" s="8">
        <f>INDEX(业务员业绩汇总20230101_20230823!D:D,MATCH(C47,业务员业绩汇总20230101_20230823!F:F,0))</f>
        <v>45116.999490740738</v>
      </c>
      <c r="H47" s="9">
        <f>SUMIFS(业务员业绩汇总20230101_20230823!W:W,业务员业绩汇总20230101_20230823!F:F,C47,业务员业绩汇总20230101_20230823!S:S,D47)</f>
        <v>50</v>
      </c>
      <c r="I47" s="16" t="str">
        <f t="shared" si="0"/>
        <v>逾期</v>
      </c>
    </row>
    <row r="48" spans="1:9" x14ac:dyDescent="0.25">
      <c r="A48" t="str">
        <f>INDEX(业务员业绩汇总20230101_20230823!H:H,MATCH(D48,业务员业绩汇总20230101_20230823!S:S,0))</f>
        <v>E44647535</v>
      </c>
      <c r="B48" t="str">
        <f>INDEX(业务员业绩汇总20230101_20230823!I:I,MATCH(D48,业务员业绩汇总20230101_20230823!S:S,0))</f>
        <v>JUNLI YE</v>
      </c>
      <c r="C48" t="s">
        <v>258</v>
      </c>
      <c r="D48" t="s">
        <v>170</v>
      </c>
      <c r="E48" s="8">
        <f>INDEX(业务员业绩汇总20230101_20230823!E:E,MATCH(D48,业务员业绩汇总20230101_20230823!S:S,0))</f>
        <v>45035.999490740738</v>
      </c>
      <c r="F48" s="8">
        <f>INDEX(应收账款明细表20230101_20230823!N:N,MATCH(D48,应收账款明细表20230101_20230823!H:H,0))</f>
        <v>45095.999490740738</v>
      </c>
      <c r="G48" s="8">
        <f>INDEX(业务员业绩汇总20230101_20230823!D:D,MATCH(C48,业务员业绩汇总20230101_20230823!F:F,0))</f>
        <v>45116.999490740738</v>
      </c>
      <c r="H48" s="9">
        <f>SUMIFS(业务员业绩汇总20230101_20230823!W:W,业务员业绩汇总20230101_20230823!F:F,C48,业务员业绩汇总20230101_20230823!S:S,D48)</f>
        <v>841.86</v>
      </c>
      <c r="I48" s="16" t="str">
        <f t="shared" si="0"/>
        <v>逾期</v>
      </c>
    </row>
    <row r="49" spans="1:9" x14ac:dyDescent="0.25">
      <c r="A49" t="str">
        <f>INDEX(业务员业绩汇总20230101_20230823!H:H,MATCH(D49,业务员业绩汇总20230101_20230823!S:S,0))</f>
        <v>B85783561</v>
      </c>
      <c r="B49" t="str">
        <f>INDEX(业务员业绩汇总20230101_20230823!I:I,MATCH(D49,业务员业绩汇总20230101_20230823!S:S,0))</f>
        <v>HIPER ASIA SAGRA S.L</v>
      </c>
      <c r="C49" t="s">
        <v>591</v>
      </c>
      <c r="D49" t="s">
        <v>249</v>
      </c>
      <c r="E49" s="8">
        <f>INDEX(业务员业绩汇总20230101_20230823!E:E,MATCH(D49,业务员业绩汇总20230101_20230823!S:S,0))</f>
        <v>45113.999490740738</v>
      </c>
      <c r="F49" s="8" t="str">
        <f>INDEX(应收账款明细表20230101_20230823!N:N,MATCH(D49,应收账款明细表20230101_20230823!H:H,0))</f>
        <v/>
      </c>
      <c r="G49" s="8">
        <f>INDEX(业务员业绩汇总20230101_20230823!D:D,MATCH(C49,业务员业绩汇总20230101_20230823!F:F,0))</f>
        <v>45125.999490740738</v>
      </c>
      <c r="H49" s="9">
        <f>SUMIFS(业务员业绩汇总20230101_20230823!W:W,业务员业绩汇总20230101_20230823!F:F,C49,业务员业绩汇总20230101_20230823!S:S,D49)</f>
        <v>-227.93</v>
      </c>
      <c r="I49" s="16" t="str">
        <f t="shared" si="0"/>
        <v/>
      </c>
    </row>
    <row r="50" spans="1:9" x14ac:dyDescent="0.25">
      <c r="A50" t="str">
        <f>INDEX(业务员业绩汇总20230101_20230823!H:H,MATCH(D50,业务员业绩汇总20230101_20230823!S:S,0))</f>
        <v>B85783561</v>
      </c>
      <c r="B50" t="str">
        <f>INDEX(业务员业绩汇总20230101_20230823!I:I,MATCH(D50,业务员业绩汇总20230101_20230823!S:S,0))</f>
        <v>HIPER ASIA SAGRA S.L</v>
      </c>
      <c r="C50" t="s">
        <v>591</v>
      </c>
      <c r="D50" t="s">
        <v>233</v>
      </c>
      <c r="E50" s="8">
        <f>INDEX(业务员业绩汇总20230101_20230823!E:E,MATCH(D50,业务员业绩汇总20230101_20230823!S:S,0))</f>
        <v>45096.999490740738</v>
      </c>
      <c r="F50" s="8">
        <f>INDEX(应收账款明细表20230101_20230823!N:N,MATCH(D50,应收账款明细表20230101_20230823!H:H,0))</f>
        <v>45156.999490740738</v>
      </c>
      <c r="G50" s="8">
        <f>INDEX(业务员业绩汇总20230101_20230823!D:D,MATCH(C50,业务员业绩汇总20230101_20230823!F:F,0))</f>
        <v>45125.999490740738</v>
      </c>
      <c r="H50" s="9">
        <f>SUMIFS(业务员业绩汇总20230101_20230823!W:W,业务员业绩汇总20230101_20230823!F:F,C50,业务员业绩汇总20230101_20230823!S:S,D50)</f>
        <v>227.93</v>
      </c>
      <c r="I50" s="16" t="str">
        <f t="shared" si="0"/>
        <v/>
      </c>
    </row>
    <row r="51" spans="1:9" x14ac:dyDescent="0.25">
      <c r="A51" t="str">
        <f>INDEX(业务员业绩汇总20230101_20230823!H:H,MATCH(D51,业务员业绩汇总20230101_20230823!S:S,0))</f>
        <v>B85783561</v>
      </c>
      <c r="B51" t="str">
        <f>INDEX(业务员业绩汇总20230101_20230823!I:I,MATCH(D51,业务员业绩汇总20230101_20230823!S:S,0))</f>
        <v>HIPER ASIA SAGRA S.L</v>
      </c>
      <c r="C51" t="s">
        <v>283</v>
      </c>
      <c r="D51" t="s">
        <v>253</v>
      </c>
      <c r="E51" s="8">
        <f>INDEX(业务员业绩汇总20230101_20230823!E:E,MATCH(D51,业务员业绩汇总20230101_20230823!S:S,0))</f>
        <v>45113.999490740738</v>
      </c>
      <c r="F51" s="8">
        <f>INDEX(应收账款明细表20230101_20230823!N:N,MATCH(D51,应收账款明细表20230101_20230823!H:H,0))</f>
        <v>45114.999490740738</v>
      </c>
      <c r="G51" s="8">
        <f>INDEX(业务员业绩汇总20230101_20230823!D:D,MATCH(C51,业务员业绩汇总20230101_20230823!F:F,0))</f>
        <v>45133.999490740738</v>
      </c>
      <c r="H51" s="9">
        <f>SUMIFS(业务员业绩汇总20230101_20230823!W:W,业务员业绩汇总20230101_20230823!F:F,C51,业务员业绩汇总20230101_20230823!S:S,D51)</f>
        <v>227.93</v>
      </c>
      <c r="I51" s="16" t="str">
        <f t="shared" si="0"/>
        <v>逾期</v>
      </c>
    </row>
    <row r="52" spans="1:9" x14ac:dyDescent="0.25">
      <c r="A52" t="str">
        <f>INDEX(业务员业绩汇总20230101_20230823!H:H,MATCH(D52,业务员业绩汇总20230101_20230823!S:S,0))</f>
        <v>X2584772D</v>
      </c>
      <c r="B52" t="str">
        <f>INDEX(业务员业绩汇总20230101_20230823!I:I,MATCH(D52,业务员业绩汇总20230101_20230823!S:S,0))</f>
        <v>QIBIAO HUANG</v>
      </c>
      <c r="C52" t="s">
        <v>286</v>
      </c>
      <c r="D52" t="s">
        <v>264</v>
      </c>
      <c r="E52" s="8">
        <f>INDEX(业务员业绩汇总20230101_20230823!E:E,MATCH(D52,业务员业绩汇总20230101_20230823!S:S,0))</f>
        <v>45127.999490740738</v>
      </c>
      <c r="F52" s="8" t="str">
        <f>INDEX(应收账款明细表20230101_20230823!N:N,MATCH(D52,应收账款明细表20230101_20230823!H:H,0))</f>
        <v/>
      </c>
      <c r="G52" s="8">
        <f>INDEX(业务员业绩汇总20230101_20230823!D:D,MATCH(C52,业务员业绩汇总20230101_20230823!F:F,0))</f>
        <v>45134.999490740738</v>
      </c>
      <c r="H52" s="9">
        <f>SUMIFS(业务员业绩汇总20230101_20230823!W:W,业务员业绩汇总20230101_20230823!F:F,C52,业务员业绩汇总20230101_20230823!S:S,D52)</f>
        <v>-44.12</v>
      </c>
      <c r="I52" s="16" t="str">
        <f t="shared" si="0"/>
        <v/>
      </c>
    </row>
    <row r="53" spans="1:9" x14ac:dyDescent="0.25">
      <c r="A53" t="str">
        <f>INDEX(业务员业绩汇总20230101_20230823!H:H,MATCH(D53,业务员业绩汇总20230101_20230823!S:S,0))</f>
        <v>X2584772D</v>
      </c>
      <c r="B53" t="str">
        <f>INDEX(业务员业绩汇总20230101_20230823!I:I,MATCH(D53,业务员业绩汇总20230101_20230823!S:S,0))</f>
        <v>QIBIAO HUANG</v>
      </c>
      <c r="C53" t="s">
        <v>286</v>
      </c>
      <c r="D53" t="s">
        <v>280</v>
      </c>
      <c r="E53" s="8">
        <f>INDEX(业务员业绩汇总20230101_20230823!E:E,MATCH(D53,业务员业绩汇总20230101_20230823!S:S,0))</f>
        <v>45130.999490740738</v>
      </c>
      <c r="F53" s="8">
        <f>INDEX(应收账款明细表20230101_20230823!N:N,MATCH(D53,应收账款明细表20230101_20230823!H:H,0))</f>
        <v>45131.999490740738</v>
      </c>
      <c r="G53" s="8">
        <f>INDEX(业务员业绩汇总20230101_20230823!D:D,MATCH(C53,业务员业绩汇总20230101_20230823!F:F,0))</f>
        <v>45134.999490740738</v>
      </c>
      <c r="H53" s="9">
        <f>SUMIFS(业务员业绩汇总20230101_20230823!W:W,业务员业绩汇总20230101_20230823!F:F,C53,业务员业绩汇总20230101_20230823!S:S,D53)</f>
        <v>447.03</v>
      </c>
      <c r="I53" s="16" t="str">
        <f t="shared" si="0"/>
        <v>逾期</v>
      </c>
    </row>
    <row r="54" spans="1:9" x14ac:dyDescent="0.25">
      <c r="A54" t="str">
        <f>INDEX(业务员业绩汇总20230101_20230823!H:H,MATCH(D54,业务员业绩汇总20230101_20230823!S:S,0))</f>
        <v>B13879051</v>
      </c>
      <c r="B54" t="str">
        <f>INDEX(业务员业绩汇总20230101_20230823!I:I,MATCH(D54,业务员业绩汇总20230101_20230823!S:S,0))</f>
        <v>BAZAR LEGANES CENTRAL S.L</v>
      </c>
      <c r="C54" t="s">
        <v>287</v>
      </c>
      <c r="D54" t="s">
        <v>276</v>
      </c>
      <c r="E54" s="8">
        <f>INDEX(业务员业绩汇总20230101_20230823!E:E,MATCH(D54,业务员业绩汇总20230101_20230823!S:S,0))</f>
        <v>45130.999490740738</v>
      </c>
      <c r="F54" s="8">
        <f>INDEX(应收账款明细表20230101_20230823!N:N,MATCH(D54,应收账款明细表20230101_20230823!H:H,0))</f>
        <v>45131.999490740738</v>
      </c>
      <c r="G54" s="8">
        <f>INDEX(业务员业绩汇总20230101_20230823!D:D,MATCH(C54,业务员业绩汇总20230101_20230823!F:F,0))</f>
        <v>45134.999490740738</v>
      </c>
      <c r="H54" s="9">
        <f>SUMIFS(业务员业绩汇总20230101_20230823!W:W,业务员业绩汇总20230101_20230823!F:F,C54,业务员业绩汇总20230101_20230823!S:S,D54)</f>
        <v>0.27</v>
      </c>
      <c r="I54" s="16" t="str">
        <f t="shared" si="0"/>
        <v>逾期</v>
      </c>
    </row>
    <row r="55" spans="1:9" x14ac:dyDescent="0.25">
      <c r="A55" t="str">
        <f>INDEX(业务员业绩汇总20230101_20230823!H:H,MATCH(D55,业务员业绩汇总20230101_20230823!S:S,0))</f>
        <v>B13879051</v>
      </c>
      <c r="B55" t="str">
        <f>INDEX(业务员业绩汇总20230101_20230823!I:I,MATCH(D55,业务员业绩汇总20230101_20230823!S:S,0))</f>
        <v>BAZAR LEGANES CENTRAL S.L</v>
      </c>
      <c r="C55" t="s">
        <v>287</v>
      </c>
      <c r="D55" t="s">
        <v>272</v>
      </c>
      <c r="E55" s="8">
        <f>INDEX(业务员业绩汇总20230101_20230823!E:E,MATCH(D55,业务员业绩汇总20230101_20230823!S:S,0))</f>
        <v>45130.999490740738</v>
      </c>
      <c r="F55" s="8">
        <f>INDEX(应收账款明细表20230101_20230823!N:N,MATCH(D55,应收账款明细表20230101_20230823!H:H,0))</f>
        <v>45131.999490740738</v>
      </c>
      <c r="G55" s="8">
        <f>INDEX(业务员业绩汇总20230101_20230823!D:D,MATCH(C55,业务员业绩汇总20230101_20230823!F:F,0))</f>
        <v>45134.999490740738</v>
      </c>
      <c r="H55" s="9">
        <f>SUMIFS(业务员业绩汇总20230101_20230823!W:W,业务员业绩汇总20230101_20230823!F:F,C55,业务员业绩汇总20230101_20230823!S:S,D55)</f>
        <v>0.36</v>
      </c>
      <c r="I55" s="16" t="str">
        <f t="shared" si="0"/>
        <v>逾期</v>
      </c>
    </row>
    <row r="56" spans="1:9" x14ac:dyDescent="0.25">
      <c r="A56" t="str">
        <f>INDEX(业务员业绩汇总20230101_20230823!H:H,MATCH(D56,业务员业绩汇总20230101_20230823!S:S,0))</f>
        <v>B13879051</v>
      </c>
      <c r="B56" t="str">
        <f>INDEX(业务员业绩汇总20230101_20230823!I:I,MATCH(D56,业务员业绩汇总20230101_20230823!S:S,0))</f>
        <v>BAZAR LEGANES CENTRAL S.L</v>
      </c>
      <c r="C56" t="s">
        <v>287</v>
      </c>
      <c r="D56" t="s">
        <v>274</v>
      </c>
      <c r="E56" s="8">
        <f>INDEX(业务员业绩汇总20230101_20230823!E:E,MATCH(D56,业务员业绩汇总20230101_20230823!S:S,0))</f>
        <v>45130.999490740738</v>
      </c>
      <c r="F56" s="8">
        <f>INDEX(应收账款明细表20230101_20230823!N:N,MATCH(D56,应收账款明细表20230101_20230823!H:H,0))</f>
        <v>45131.999490740738</v>
      </c>
      <c r="G56" s="8">
        <f>INDEX(业务员业绩汇总20230101_20230823!D:D,MATCH(C56,业务员业绩汇总20230101_20230823!F:F,0))</f>
        <v>45134.999490740738</v>
      </c>
      <c r="H56" s="9">
        <f>SUMIFS(业务员业绩汇总20230101_20230823!W:W,业务员业绩汇总20230101_20230823!F:F,C56,业务员业绩汇总20230101_20230823!S:S,D56)</f>
        <v>0.39</v>
      </c>
      <c r="I56" s="16" t="str">
        <f t="shared" si="0"/>
        <v>逾期</v>
      </c>
    </row>
    <row r="57" spans="1:9" x14ac:dyDescent="0.25">
      <c r="A57" t="str">
        <f>INDEX(业务员业绩汇总20230101_20230823!H:H,MATCH(D57,业务员业绩汇总20230101_20230823!S:S,0))</f>
        <v>B88250758</v>
      </c>
      <c r="B57" t="str">
        <f>INDEX(业务员业绩汇总20230101_20230823!I:I,MATCH(D57,业务员业绩汇总20230101_20230823!S:S,0))</f>
        <v>JIA SHUN HE XIANG S.L</v>
      </c>
      <c r="C57" t="s">
        <v>291</v>
      </c>
      <c r="D57" t="s">
        <v>201</v>
      </c>
      <c r="E57" s="8">
        <f>INDEX(业务员业绩汇总20230101_20230823!E:E,MATCH(D57,业务员业绩汇总20230101_20230823!S:S,0))</f>
        <v>45067.999490740738</v>
      </c>
      <c r="F57" s="8" t="str">
        <f>INDEX(应收账款明细表20230101_20230823!N:N,MATCH(D57,应收账款明细表20230101_20230823!H:H,0))</f>
        <v/>
      </c>
      <c r="G57" s="8">
        <f>INDEX(业务员业绩汇总20230101_20230823!D:D,MATCH(C57,业务员业绩汇总20230101_20230823!F:F,0))</f>
        <v>45141.999490740738</v>
      </c>
      <c r="H57" s="9">
        <f>SUMIFS(业务员业绩汇总20230101_20230823!W:W,业务员业绩汇总20230101_20230823!F:F,C57,业务员业绩汇总20230101_20230823!S:S,D57)</f>
        <v>-1.54</v>
      </c>
      <c r="I57" s="16" t="str">
        <f t="shared" si="0"/>
        <v/>
      </c>
    </row>
    <row r="58" spans="1:9" x14ac:dyDescent="0.25">
      <c r="A58" t="str">
        <f>INDEX(业务员业绩汇总20230101_20230823!H:H,MATCH(D58,业务员业绩汇总20230101_20230823!S:S,0))</f>
        <v>B88250758</v>
      </c>
      <c r="B58" t="str">
        <f>INDEX(业务员业绩汇总20230101_20230823!I:I,MATCH(D58,业务员业绩汇总20230101_20230823!S:S,0))</f>
        <v>JIA SHUN HE XIANG S.L</v>
      </c>
      <c r="C58" t="s">
        <v>291</v>
      </c>
      <c r="D58" t="s">
        <v>285</v>
      </c>
      <c r="E58" s="8">
        <f>INDEX(业务员业绩汇总20230101_20230823!E:E,MATCH(D58,业务员业绩汇总20230101_20230823!S:S,0))</f>
        <v>45133.999490740738</v>
      </c>
      <c r="F58" s="8" t="str">
        <f>INDEX(应收账款明细表20230101_20230823!N:N,MATCH(D58,应收账款明细表20230101_20230823!H:H,0))</f>
        <v/>
      </c>
      <c r="G58" s="8">
        <f>INDEX(业务员业绩汇总20230101_20230823!D:D,MATCH(C58,业务员业绩汇总20230101_20230823!F:F,0))</f>
        <v>45141.999490740738</v>
      </c>
      <c r="H58" s="9">
        <f>SUMIFS(业务员业绩汇总20230101_20230823!W:W,业务员业绩汇总20230101_20230823!F:F,C58,业务员业绩汇总20230101_20230823!S:S,D58)</f>
        <v>-85.75</v>
      </c>
      <c r="I58" s="16" t="str">
        <f t="shared" si="0"/>
        <v/>
      </c>
    </row>
    <row r="59" spans="1:9" x14ac:dyDescent="0.25">
      <c r="A59" t="str">
        <f>INDEX(业务员业绩汇总20230101_20230823!H:H,MATCH(D59,业务员业绩汇总20230101_20230823!S:S,0))</f>
        <v>B88250758</v>
      </c>
      <c r="B59" t="str">
        <f>INDEX(业务员业绩汇总20230101_20230823!I:I,MATCH(D59,业务员业绩汇总20230101_20230823!S:S,0))</f>
        <v>JIA SHUN HE XIANG S.L</v>
      </c>
      <c r="C59" t="s">
        <v>291</v>
      </c>
      <c r="D59" t="s">
        <v>290</v>
      </c>
      <c r="E59" s="8">
        <f>INDEX(业务员业绩汇总20230101_20230823!E:E,MATCH(D59,业务员业绩汇总20230101_20230823!S:S,0))</f>
        <v>45134.999490740738</v>
      </c>
      <c r="F59" s="8">
        <f>INDEX(应收账款明细表20230101_20230823!N:N,MATCH(D59,应收账款明细表20230101_20230823!H:H,0))</f>
        <v>45135.999490740738</v>
      </c>
      <c r="G59" s="8">
        <f>INDEX(业务员业绩汇总20230101_20230823!D:D,MATCH(C59,业务员业绩汇总20230101_20230823!F:F,0))</f>
        <v>45141.999490740738</v>
      </c>
      <c r="H59" s="9">
        <f>SUMIFS(业务员业绩汇总20230101_20230823!W:W,业务员业绩汇总20230101_20230823!F:F,C59,业务员业绩汇总20230101_20230823!S:S,D59)</f>
        <v>244.7</v>
      </c>
      <c r="I59" s="16" t="str">
        <f t="shared" si="0"/>
        <v>逾期</v>
      </c>
    </row>
    <row r="60" spans="1:9" x14ac:dyDescent="0.25">
      <c r="A60" t="str">
        <f>INDEX(业务员业绩汇总20230101_20230823!H:H,MATCH(D60,业务员业绩汇总20230101_20230823!S:S,0))</f>
        <v>B09848680</v>
      </c>
      <c r="B60" t="str">
        <f>INDEX(业务员业绩汇总20230101_20230823!I:I,MATCH(D60,业务员业绩汇总20230101_20230823!S:S,0))</f>
        <v>MEGABAZAR ARROYO S.L</v>
      </c>
      <c r="C60" t="s">
        <v>298</v>
      </c>
      <c r="D60" t="s">
        <v>99</v>
      </c>
      <c r="E60" s="8">
        <f>INDEX(业务员业绩汇总20230101_20230823!E:E,MATCH(D60,业务员业绩汇总20230101_20230823!S:S,0))</f>
        <v>45009.04115740741</v>
      </c>
      <c r="F60" s="8">
        <f>INDEX(应收账款明细表20230101_20230823!N:N,MATCH(D60,应收账款明细表20230101_20230823!H:H,0))</f>
        <v>45068.999490740738</v>
      </c>
      <c r="G60" s="8">
        <f>INDEX(业务员业绩汇总20230101_20230823!D:D,MATCH(C60,业务员业绩汇总20230101_20230823!F:F,0))</f>
        <v>45144.999490740738</v>
      </c>
      <c r="H60" s="9">
        <f>SUMIFS(业务员业绩汇总20230101_20230823!W:W,业务员业绩汇总20230101_20230823!F:F,C60,业务员业绩汇总20230101_20230823!S:S,D60)</f>
        <v>812.43</v>
      </c>
      <c r="I60" s="16" t="str">
        <f t="shared" si="0"/>
        <v>逾期</v>
      </c>
    </row>
    <row r="61" spans="1:9" x14ac:dyDescent="0.25">
      <c r="A61" t="str">
        <f>INDEX(业务员业绩汇总20230101_20230823!H:H,MATCH(D61,业务员业绩汇总20230101_20230823!S:S,0))</f>
        <v>B09848680</v>
      </c>
      <c r="B61" t="str">
        <f>INDEX(业务员业绩汇总20230101_20230823!I:I,MATCH(D61,业务员业绩汇总20230101_20230823!S:S,0))</f>
        <v>MEGABAZAR ARROYO S.L</v>
      </c>
      <c r="C61" t="s">
        <v>301</v>
      </c>
      <c r="D61" t="s">
        <v>164</v>
      </c>
      <c r="E61" s="8">
        <f>INDEX(业务员业绩汇总20230101_20230823!E:E,MATCH(D61,业务员业绩汇总20230101_20230823!S:S,0))</f>
        <v>45035.999490740738</v>
      </c>
      <c r="F61" s="8">
        <f>INDEX(应收账款明细表20230101_20230823!N:N,MATCH(D61,应收账款明细表20230101_20230823!H:H,0))</f>
        <v>45095.999490740738</v>
      </c>
      <c r="G61" s="8">
        <f>INDEX(业务员业绩汇总20230101_20230823!D:D,MATCH(C61,业务员业绩汇总20230101_20230823!F:F,0))</f>
        <v>45146.999490740738</v>
      </c>
      <c r="H61" s="9">
        <f>SUMIFS(业务员业绩汇总20230101_20230823!W:W,业务员业绩汇总20230101_20230823!F:F,C61,业务员业绩汇总20230101_20230823!S:S,D61)</f>
        <v>1054.3499999999999</v>
      </c>
      <c r="I61" s="16" t="str">
        <f t="shared" si="0"/>
        <v>逾期</v>
      </c>
    </row>
    <row r="62" spans="1:9" x14ac:dyDescent="0.25">
      <c r="A62" t="str">
        <f>INDEX(业务员业绩汇总20230101_20230823!H:H,MATCH(D62,业务员业绩汇总20230101_20230823!S:S,0))</f>
        <v>X8880888J</v>
      </c>
      <c r="B62" t="str">
        <f>INDEX(业务员业绩汇总20230101_20230823!I:I,MATCH(D62,业务员业绩汇总20230101_20230823!S:S,0))</f>
        <v>KUNFENG CHEN</v>
      </c>
      <c r="C62" t="s">
        <v>302</v>
      </c>
      <c r="D62" t="s">
        <v>262</v>
      </c>
      <c r="E62" s="8">
        <f>INDEX(业务员业绩汇总20230101_20230823!E:E,MATCH(D62,业务员业绩汇总20230101_20230823!S:S,0))</f>
        <v>45123.999490740738</v>
      </c>
      <c r="F62" s="8">
        <f>INDEX(应收账款明细表20230101_20230823!N:N,MATCH(D62,应收账款明细表20230101_20230823!H:H,0))</f>
        <v>45183.999490740738</v>
      </c>
      <c r="G62" s="8">
        <f>INDEX(业务员业绩汇总20230101_20230823!D:D,MATCH(C62,业务员业绩汇总20230101_20230823!F:F,0))</f>
        <v>45148.999490740738</v>
      </c>
      <c r="H62" s="9">
        <f>SUMIFS(业务员业绩汇总20230101_20230823!W:W,业务员业绩汇总20230101_20230823!F:F,C62,业务员业绩汇总20230101_20230823!S:S,D62)</f>
        <v>435.06</v>
      </c>
      <c r="I62" s="16" t="str">
        <f t="shared" si="0"/>
        <v/>
      </c>
    </row>
    <row r="63" spans="1:9" x14ac:dyDescent="0.25">
      <c r="A63" t="str">
        <f>INDEX(业务员业绩汇总20230101_20230823!H:H,MATCH(D63,业务员业绩汇总20230101_20230823!S:S,0))</f>
        <v>X8880888J</v>
      </c>
      <c r="B63" t="str">
        <f>INDEX(业务员业绩汇总20230101_20230823!I:I,MATCH(D63,业务员业绩汇总20230101_20230823!S:S,0))</f>
        <v>KUNFENG CHEN</v>
      </c>
      <c r="C63" t="s">
        <v>302</v>
      </c>
      <c r="D63" t="s">
        <v>228</v>
      </c>
      <c r="E63" s="8">
        <f>INDEX(业务员业绩汇总20230101_20230823!E:E,MATCH(D63,业务员业绩汇总20230101_20230823!S:S,0))</f>
        <v>45089.999490740738</v>
      </c>
      <c r="F63" s="8">
        <f>INDEX(应收账款明细表20230101_20230823!N:N,MATCH(D63,应收账款明细表20230101_20230823!H:H,0))</f>
        <v>45149.999490740738</v>
      </c>
      <c r="G63" s="8">
        <f>INDEX(业务员业绩汇总20230101_20230823!D:D,MATCH(C63,业务员业绩汇总20230101_20230823!F:F,0))</f>
        <v>45148.999490740738</v>
      </c>
      <c r="H63" s="9">
        <f>SUMIFS(业务员业绩汇总20230101_20230823!W:W,业务员业绩汇总20230101_20230823!F:F,C63,业务员业绩汇总20230101_20230823!S:S,D63)</f>
        <v>371.93</v>
      </c>
      <c r="I63" s="16" t="str">
        <f t="shared" si="0"/>
        <v/>
      </c>
    </row>
    <row r="64" spans="1:9" x14ac:dyDescent="0.25">
      <c r="A64" t="str">
        <f>INDEX(业务员业绩汇总20230101_20230823!H:H,MATCH(D64,业务员业绩汇总20230101_20230823!S:S,0))</f>
        <v>B13879051</v>
      </c>
      <c r="B64" t="str">
        <f>INDEX(业务员业绩汇总20230101_20230823!I:I,MATCH(D64,业务员业绩汇总20230101_20230823!S:S,0))</f>
        <v>BAZAR LEGANES CENTRAL S.L</v>
      </c>
      <c r="C64" t="s">
        <v>308</v>
      </c>
      <c r="D64" t="s">
        <v>307</v>
      </c>
      <c r="E64" s="8">
        <f>INDEX(业务员业绩汇总20230101_20230823!E:E,MATCH(D64,业务员业绩汇总20230101_20230823!S:S,0))</f>
        <v>45151.999490740738</v>
      </c>
      <c r="F64" s="8">
        <f>INDEX(应收账款明细表20230101_20230823!N:N,MATCH(D64,应收账款明细表20230101_20230823!H:H,0))</f>
        <v>45152.999490740738</v>
      </c>
      <c r="G64" s="8">
        <f>INDEX(业务员业绩汇总20230101_20230823!D:D,MATCH(C64,业务员业绩汇总20230101_20230823!F:F,0))</f>
        <v>45156.999490740738</v>
      </c>
      <c r="H64" s="9">
        <f>SUMIFS(业务员业绩汇总20230101_20230823!W:W,业务员业绩汇总20230101_20230823!F:F,C64,业务员业绩汇总20230101_20230823!S:S,D64)</f>
        <v>218.54</v>
      </c>
      <c r="I64" s="16" t="str">
        <f t="shared" si="0"/>
        <v>逾期</v>
      </c>
    </row>
    <row r="65" spans="1:9" x14ac:dyDescent="0.25">
      <c r="A65" t="str">
        <f>INDEX(业务员业绩汇总20230101_20230823!H:H,MATCH(D65,业务员业绩汇总20230101_20230823!S:S,0))</f>
        <v>B13879051</v>
      </c>
      <c r="B65" t="str">
        <f>INDEX(业务员业绩汇总20230101_20230823!I:I,MATCH(D65,业务员业绩汇总20230101_20230823!S:S,0))</f>
        <v>BAZAR LEGANES CENTRAL S.L</v>
      </c>
      <c r="C65" t="s">
        <v>309</v>
      </c>
      <c r="D65" t="s">
        <v>268</v>
      </c>
      <c r="E65" s="8">
        <f>INDEX(业务员业绩汇总20230101_20230823!E:E,MATCH(D65,业务员业绩汇总20230101_20230823!S:S,0))</f>
        <v>45130.999490740738</v>
      </c>
      <c r="F65" s="8">
        <f>INDEX(应收账款明细表20230101_20230823!N:N,MATCH(D65,应收账款明细表20230101_20230823!H:H,0))</f>
        <v>45190.999490740738</v>
      </c>
      <c r="G65" s="8">
        <f>INDEX(业务员业绩汇总20230101_20230823!D:D,MATCH(C65,业务员业绩汇总20230101_20230823!F:F,0))</f>
        <v>45156.999490740738</v>
      </c>
      <c r="H65" s="9">
        <f>SUMIFS(业务员业绩汇总20230101_20230823!W:W,业务员业绩汇总20230101_20230823!F:F,C65,业务员业绩汇总20230101_20230823!S:S,D65)</f>
        <v>1319.86</v>
      </c>
      <c r="I65" s="16" t="str">
        <f t="shared" si="0"/>
        <v/>
      </c>
    </row>
    <row r="66" spans="1:9" x14ac:dyDescent="0.25">
      <c r="A66" t="str">
        <f>INDEX(业务员业绩汇总20230101_20230823!H:H,MATCH(D66,业务员业绩汇总20230101_20230823!S:S,0))</f>
        <v>B13879051</v>
      </c>
      <c r="B66" t="str">
        <f>INDEX(业务员业绩汇总20230101_20230823!I:I,MATCH(D66,业务员业绩汇总20230101_20230823!S:S,0))</f>
        <v>BAZAR LEGANES CENTRAL S.L</v>
      </c>
      <c r="C66" t="s">
        <v>309</v>
      </c>
      <c r="D66" t="s">
        <v>270</v>
      </c>
      <c r="E66" s="8">
        <f>INDEX(业务员业绩汇总20230101_20230823!E:E,MATCH(D66,业务员业绩汇总20230101_20230823!S:S,0))</f>
        <v>45130.999490740738</v>
      </c>
      <c r="F66" s="8">
        <f>INDEX(应收账款明细表20230101_20230823!N:N,MATCH(D66,应收账款明细表20230101_20230823!H:H,0))</f>
        <v>45190.999490740738</v>
      </c>
      <c r="G66" s="8">
        <f>INDEX(业务员业绩汇总20230101_20230823!D:D,MATCH(C66,业务员业绩汇总20230101_20230823!F:F,0))</f>
        <v>45156.999490740738</v>
      </c>
      <c r="H66" s="9">
        <f>SUMIFS(业务员业绩汇总20230101_20230823!W:W,业务员业绩汇总20230101_20230823!F:F,C66,业务员业绩汇总20230101_20230823!S:S,D66)</f>
        <v>1625.4</v>
      </c>
      <c r="I66" s="16" t="str">
        <f t="shared" si="0"/>
        <v/>
      </c>
    </row>
    <row r="67" spans="1:9" x14ac:dyDescent="0.25">
      <c r="A67" t="str">
        <f>INDEX(业务员业绩汇总20230101_20230823!H:H,MATCH(D67,业务员业绩汇总20230101_20230823!S:S,0))</f>
        <v>B13879051</v>
      </c>
      <c r="B67" t="str">
        <f>INDEX(业务员业绩汇总20230101_20230823!I:I,MATCH(D67,业务员业绩汇总20230101_20230823!S:S,0))</f>
        <v>BAZAR LEGANES CENTRAL S.L</v>
      </c>
      <c r="C67" t="s">
        <v>309</v>
      </c>
      <c r="D67" t="s">
        <v>278</v>
      </c>
      <c r="E67" s="8">
        <f>INDEX(业务员业绩汇总20230101_20230823!E:E,MATCH(D67,业务员业绩汇总20230101_20230823!S:S,0))</f>
        <v>45130.999490740738</v>
      </c>
      <c r="F67" s="8">
        <f>INDEX(应收账款明细表20230101_20230823!N:N,MATCH(D67,应收账款明细表20230101_20230823!H:H,0))</f>
        <v>45190.999490740738</v>
      </c>
      <c r="G67" s="8">
        <f>INDEX(业务员业绩汇总20230101_20230823!D:D,MATCH(C67,业务员业绩汇总20230101_20230823!F:F,0))</f>
        <v>45156.999490740738</v>
      </c>
      <c r="H67" s="9">
        <f>SUMIFS(业务员业绩汇总20230101_20230823!W:W,业务员业绩汇总20230101_20230823!F:F,C67,业务员业绩汇总20230101_20230823!S:S,D67)</f>
        <v>1156.05</v>
      </c>
      <c r="I67" s="16" t="str">
        <f t="shared" ref="I67:I71" si="1">IF(AND(H67&gt;0,G67&gt;F67),"逾期","")</f>
        <v/>
      </c>
    </row>
    <row r="68" spans="1:9" x14ac:dyDescent="0.25">
      <c r="A68" t="str">
        <f>INDEX(业务员业绩汇总20230101_20230823!H:H,MATCH(D68,业务员业绩汇总20230101_20230823!S:S,0))</f>
        <v>B09848680</v>
      </c>
      <c r="B68" t="str">
        <f>INDEX(业务员业绩汇总20230101_20230823!I:I,MATCH(D68,业务员业绩汇总20230101_20230823!S:S,0))</f>
        <v>MEGABAZAR ARROYO S.L</v>
      </c>
      <c r="C68" t="s">
        <v>310</v>
      </c>
      <c r="D68" t="s">
        <v>244</v>
      </c>
      <c r="E68" s="8">
        <f>INDEX(业务员业绩汇总20230101_20230823!E:E,MATCH(D68,业务员业绩汇总20230101_20230823!S:S,0))</f>
        <v>45112.999490740738</v>
      </c>
      <c r="F68" s="8">
        <f>INDEX(应收账款明细表20230101_20230823!N:N,MATCH(D68,应收账款明细表20230101_20230823!H:H,0))</f>
        <v>45172.999490740738</v>
      </c>
      <c r="G68" s="8">
        <f>INDEX(业务员业绩汇总20230101_20230823!D:D,MATCH(C68,业务员业绩汇总20230101_20230823!F:F,0))</f>
        <v>45158.999490740738</v>
      </c>
      <c r="H68" s="9">
        <f>SUMIFS(业务员业绩汇总20230101_20230823!W:W,业务员业绩汇总20230101_20230823!F:F,C68,业务员业绩汇总20230101_20230823!S:S,D68)</f>
        <v>462.33</v>
      </c>
      <c r="I68" s="16" t="str">
        <f t="shared" si="1"/>
        <v/>
      </c>
    </row>
    <row r="69" spans="1:9" x14ac:dyDescent="0.25">
      <c r="A69" t="str">
        <f>INDEX(业务员业绩汇总20230101_20230823!H:H,MATCH(D69,业务员业绩汇总20230101_20230823!S:S,0))</f>
        <v>B09848680</v>
      </c>
      <c r="B69" t="str">
        <f>INDEX(业务员业绩汇总20230101_20230823!I:I,MATCH(D69,业务员业绩汇总20230101_20230823!S:S,0))</f>
        <v>MEGABAZAR ARROYO S.L</v>
      </c>
      <c r="C69" t="s">
        <v>310</v>
      </c>
      <c r="D69" t="s">
        <v>329</v>
      </c>
      <c r="E69" s="8">
        <f>INDEX(业务员业绩汇总20230101_20230823!E:E,MATCH(D69,业务员业绩汇总20230101_20230823!S:S,0))</f>
        <v>45158.999490740738</v>
      </c>
      <c r="F69" s="8" t="str">
        <f>INDEX(应收账款明细表20230101_20230823!N:N,MATCH(D69,应收账款明细表20230101_20230823!H:H,0))</f>
        <v/>
      </c>
      <c r="G69" s="8">
        <f>INDEX(业务员业绩汇总20230101_20230823!D:D,MATCH(C69,业务员业绩汇总20230101_20230823!F:F,0))</f>
        <v>45158.999490740738</v>
      </c>
      <c r="H69" s="9">
        <f>SUMIFS(业务员业绩汇总20230101_20230823!W:W,业务员业绩汇总20230101_20230823!F:F,C69,业务员业绩汇总20230101_20230823!S:S,D69)</f>
        <v>-21.06</v>
      </c>
      <c r="I69" s="16" t="str">
        <f t="shared" si="1"/>
        <v/>
      </c>
    </row>
    <row r="70" spans="1:9" x14ac:dyDescent="0.25">
      <c r="A70" t="str">
        <f>INDEX(业务员业绩汇总20230101_20230823!H:H,MATCH(D70,业务员业绩汇总20230101_20230823!S:S,0))</f>
        <v>B40257321</v>
      </c>
      <c r="B70" t="str">
        <f>INDEX(业务员业绩汇总20230101_20230823!I:I,MATCH(D70,业务员业绩汇总20230101_20230823!S:S,0))</f>
        <v>HIPERSEGOVIA CASA S.L</v>
      </c>
      <c r="C70" t="s">
        <v>311</v>
      </c>
      <c r="D70" t="s">
        <v>331</v>
      </c>
      <c r="E70" s="8">
        <f>INDEX(业务员业绩汇总20230101_20230823!E:E,MATCH(D70,业务员业绩汇总20230101_20230823!S:S,0))</f>
        <v>45158.999490740738</v>
      </c>
      <c r="F70" s="8" t="str">
        <f>INDEX(应收账款明细表20230101_20230823!N:N,MATCH(D70,应收账款明细表20230101_20230823!H:H,0))</f>
        <v/>
      </c>
      <c r="G70" s="8">
        <f>INDEX(业务员业绩汇总20230101_20230823!D:D,MATCH(C70,业务员业绩汇总20230101_20230823!F:F,0))</f>
        <v>45158.999490740738</v>
      </c>
      <c r="H70" s="9">
        <f>SUMIFS(业务员业绩汇总20230101_20230823!W:W,业务员业绩汇总20230101_20230823!F:F,C70,业务员业绩汇总20230101_20230823!S:S,D70)</f>
        <v>-4.78</v>
      </c>
      <c r="I70" s="16" t="str">
        <f t="shared" si="1"/>
        <v/>
      </c>
    </row>
    <row r="71" spans="1:9" x14ac:dyDescent="0.25">
      <c r="A71" t="str">
        <f>INDEX(业务员业绩汇总20230101_20230823!H:H,MATCH(D71,业务员业绩汇总20230101_20230823!S:S,0))</f>
        <v>B40257321</v>
      </c>
      <c r="B71" t="str">
        <f>INDEX(业务员业绩汇总20230101_20230823!I:I,MATCH(D71,业务员业绩汇总20230101_20230823!S:S,0))</f>
        <v>HIPERSEGOVIA CASA S.L</v>
      </c>
      <c r="C71" t="s">
        <v>311</v>
      </c>
      <c r="D71" t="s">
        <v>160</v>
      </c>
      <c r="E71" s="8">
        <f>INDEX(业务员业绩汇总20230101_20230823!E:E,MATCH(D71,业务员业绩汇总20230101_20230823!S:S,0))</f>
        <v>45033.999490740738</v>
      </c>
      <c r="F71" s="8">
        <f>INDEX(应收账款明细表20230101_20230823!N:N,MATCH(D71,应收账款明细表20230101_20230823!H:H,0))</f>
        <v>45093.999490740738</v>
      </c>
      <c r="G71" s="8">
        <f>INDEX(业务员业绩汇总20230101_20230823!D:D,MATCH(C71,业务员业绩汇总20230101_20230823!F:F,0))</f>
        <v>45158.999490740738</v>
      </c>
      <c r="H71" s="9">
        <f>SUMIFS(业务员业绩汇总20230101_20230823!W:W,业务员业绩汇总20230101_20230823!F:F,C71,业务员业绩汇总20230101_20230823!S:S,D71)</f>
        <v>491.22</v>
      </c>
      <c r="I71" s="16" t="str">
        <f t="shared" si="1"/>
        <v>逾期</v>
      </c>
    </row>
  </sheetData>
  <autoFilter ref="A1:I1" xr:uid="{80545E00-8707-4204-9CAA-7459E5794E8F}"/>
  <phoneticPr fontId="1" type="noConversion"/>
  <conditionalFormatting sqref="C1:C1048576">
    <cfRule type="duplicateValues" dxfId="6" priority="2"/>
  </conditionalFormatting>
  <conditionalFormatting sqref="I2:I71">
    <cfRule type="cellIs" dxfId="5" priority="1" operator="equal">
      <formula>"逾期"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89CA-C95F-4F7D-A1DF-AF67D74F3D96}">
  <sheetPr>
    <tabColor rgb="FF00B050"/>
  </sheetPr>
  <dimension ref="B1:L13"/>
  <sheetViews>
    <sheetView tabSelected="1" workbookViewId="0">
      <selection activeCell="H16" sqref="H16"/>
    </sheetView>
  </sheetViews>
  <sheetFormatPr defaultRowHeight="13.8" x14ac:dyDescent="0.25"/>
  <cols>
    <col min="2" max="2" width="16.33203125" customWidth="1"/>
    <col min="3" max="3" width="18.21875" customWidth="1"/>
    <col min="4" max="4" width="19.44140625" customWidth="1"/>
    <col min="5" max="5" width="18.109375" customWidth="1"/>
    <col min="8" max="8" width="13.77734375" customWidth="1"/>
    <col min="9" max="9" width="13.6640625" customWidth="1"/>
    <col min="10" max="10" width="12.33203125" customWidth="1"/>
    <col min="11" max="11" width="9.77734375" customWidth="1"/>
    <col min="12" max="12" width="10.44140625" bestFit="1" customWidth="1"/>
  </cols>
  <sheetData>
    <row r="1" spans="2:12" ht="22.8" customHeight="1" x14ac:dyDescent="0.25">
      <c r="B1" s="12" t="s">
        <v>608</v>
      </c>
      <c r="C1" s="12" t="s">
        <v>609</v>
      </c>
      <c r="D1" s="12" t="s">
        <v>610</v>
      </c>
      <c r="E1" s="18" t="s">
        <v>611</v>
      </c>
      <c r="G1" s="12" t="s">
        <v>612</v>
      </c>
      <c r="H1" s="12" t="s">
        <v>613</v>
      </c>
      <c r="I1" s="12" t="s">
        <v>614</v>
      </c>
      <c r="J1" s="12" t="s">
        <v>532</v>
      </c>
      <c r="K1" s="12" t="s">
        <v>615</v>
      </c>
      <c r="L1" s="12" t="s">
        <v>616</v>
      </c>
    </row>
    <row r="2" spans="2:12" x14ac:dyDescent="0.25">
      <c r="B2" s="9">
        <f>SUMIFS(未收款逾期!J:J,未收款逾期!K:K,"逾期")</f>
        <v>8710.89</v>
      </c>
      <c r="C2" s="9">
        <f>SUMIFS(收款逾期!H:H,收款逾期!I:I,"逾期")</f>
        <v>15351</v>
      </c>
      <c r="D2" s="9">
        <f>B2+C2</f>
        <v>24061.89</v>
      </c>
      <c r="E2" s="9">
        <f>SUM(发票信息查询20230101_20230823!J:J)</f>
        <v>20803.340000000004</v>
      </c>
      <c r="G2" s="19">
        <v>44927</v>
      </c>
      <c r="H2" s="9">
        <f>SUMIFS(发票信息查询20230101_20230823!H:H,发票信息查询20230101_20230823!A:A,"&gt;="&amp;"2023-1-1",发票信息查询20230101_20230823!A:A,"&lt;="&amp;"2023-1-31")</f>
        <v>86.95</v>
      </c>
      <c r="I2" s="9">
        <f>SUMIFS(发票信息查询20230101_20230823!I:I,发票信息查询20230101_20230823!A:A,"&gt;="&amp;"2023-1-1",发票信息查询20230101_20230823!A:A,"&lt;="&amp;"2023-1-31")</f>
        <v>0</v>
      </c>
      <c r="J2" s="9">
        <f>SUMIFS(发票信息查询20230101_20230823!J:J,发票信息查询20230101_20230823!A:A,"&gt;="&amp;"2023-1-1",发票信息查询20230101_20230823!A:A,"&lt;="&amp;"2023-1-31")</f>
        <v>86.95</v>
      </c>
      <c r="K2" s="20">
        <v>0.08</v>
      </c>
      <c r="L2" s="10">
        <f>K2*I2</f>
        <v>0</v>
      </c>
    </row>
    <row r="3" spans="2:12" x14ac:dyDescent="0.25">
      <c r="G3" s="19">
        <v>44958</v>
      </c>
      <c r="H3" s="9">
        <f>SUMIFS(发票信息查询20230101_20230823!H:H,发票信息查询20230101_20230823!A:A,"&gt;="&amp;"2023-2-1",发票信息查询20230101_20230823!A:A,"&lt;="&amp;"2023-2-28")</f>
        <v>3400.6800000000003</v>
      </c>
      <c r="I3" s="9">
        <f>SUMIFS(发票信息查询20230101_20230823!I:I,发票信息查询20230101_20230823!A:A,"&gt;="&amp;"2023-2-1",发票信息查询20230101_20230823!A:A,"&lt;="&amp;"2023-2-28")</f>
        <v>3400.6800000000003</v>
      </c>
      <c r="J3" s="9">
        <f>SUMIFS(发票信息查询20230101_20230823!J:J,发票信息查询20230101_20230823!A:A,"&gt;="&amp;"2023-2-1",发票信息查询20230101_20230823!A:A,"&lt;="&amp;"2023-2-28")</f>
        <v>0</v>
      </c>
      <c r="K3" s="20">
        <v>0.08</v>
      </c>
      <c r="L3" s="10">
        <f>K3*I3</f>
        <v>272.05440000000004</v>
      </c>
    </row>
    <row r="4" spans="2:12" x14ac:dyDescent="0.25">
      <c r="G4" s="19">
        <v>44986</v>
      </c>
      <c r="H4" s="9">
        <f>SUMIFS(发票信息查询20230101_20230823!H:H,发票信息查询20230101_20230823!A:A,"&gt;="&amp;"2023-3-1",发票信息查询20230101_20230823!A:A,"&lt;="&amp;"2023-3-31")</f>
        <v>5390.4200000000019</v>
      </c>
      <c r="I4" s="9">
        <f>SUMIFS(发票信息查询20230101_20230823!I:I,发票信息查询20230101_20230823!A:A,"&gt;="&amp;"2023-3-1",发票信息查询20230101_20230823!A:A,"&lt;="&amp;"2023-3-31")</f>
        <v>5406.68</v>
      </c>
      <c r="J4" s="9">
        <f>SUMIFS(发票信息查询20230101_20230823!J:J,发票信息查询20230101_20230823!A:A,"&gt;="&amp;"2023-3-1",发票信息查询20230101_20230823!A:A,"&lt;="&amp;"2023-3-31")</f>
        <v>-16.260000000000002</v>
      </c>
      <c r="K4" s="20">
        <v>0.08</v>
      </c>
      <c r="L4" s="10">
        <f t="shared" ref="L4:L13" si="0">K4*I4</f>
        <v>432.53440000000001</v>
      </c>
    </row>
    <row r="5" spans="2:12" x14ac:dyDescent="0.25">
      <c r="G5" s="19">
        <v>45017</v>
      </c>
      <c r="H5" s="9">
        <f>SUMIFS(发票信息查询20230101_20230823!H:H,发票信息查询20230101_20230823!A:A,"&gt;="&amp;"2023-4-1",发票信息查询20230101_20230823!A:A,"&lt;="&amp;"2023-4-30")</f>
        <v>5657.53</v>
      </c>
      <c r="I5" s="9">
        <f>SUMIFS(发票信息查询20230101_20230823!I:I,发票信息查询20230101_20230823!A:A,"&gt;="&amp;"2023-4-1",发票信息查询20230101_20230823!A:A,"&lt;="&amp;"2023-4-30")</f>
        <v>5665.6600000000008</v>
      </c>
      <c r="J5" s="9">
        <f>SUMIFS(发票信息查询20230101_20230823!J:J,发票信息查询20230101_20230823!A:A,"&gt;="&amp;"2023-4-1",发票信息查询20230101_20230823!A:A,"&lt;="&amp;"2023-4-30")</f>
        <v>-8.129999999999999</v>
      </c>
      <c r="K5" s="20">
        <v>0.08</v>
      </c>
      <c r="L5" s="10">
        <f t="shared" si="0"/>
        <v>453.25280000000009</v>
      </c>
    </row>
    <row r="6" spans="2:12" x14ac:dyDescent="0.25">
      <c r="G6" s="19">
        <v>45047</v>
      </c>
      <c r="H6" s="9">
        <f>SUMIFS(发票信息查询20230101_20230823!H:H,发票信息查询20230101_20230823!A:A,"&gt;="&amp;"2023-5-1",发票信息查询20230101_20230823!A:A,"&lt;="&amp;"2023-5-31")</f>
        <v>5521.72</v>
      </c>
      <c r="I6" s="9">
        <f>SUMIFS(发票信息查询20230101_20230823!I:I,发票信息查询20230101_20230823!A:A,"&gt;="&amp;"2023-5-1",发票信息查询20230101_20230823!A:A,"&lt;="&amp;"2023-5-31")</f>
        <v>3867.6400000000003</v>
      </c>
      <c r="J6" s="9">
        <f>SUMIFS(发票信息查询20230101_20230823!J:J,发票信息查询20230101_20230823!A:A,"&gt;="&amp;"2023-5-1",发票信息查询20230101_20230823!A:A,"&lt;="&amp;"2023-5-31")</f>
        <v>1654.0800000000002</v>
      </c>
      <c r="K6" s="20">
        <v>0.08</v>
      </c>
      <c r="L6" s="10">
        <f t="shared" si="0"/>
        <v>309.41120000000001</v>
      </c>
    </row>
    <row r="7" spans="2:12" x14ac:dyDescent="0.25">
      <c r="G7" s="19">
        <v>45078</v>
      </c>
      <c r="H7" s="9">
        <f>SUMIFS(发票信息查询20230101_20230823!H:H,发票信息查询20230101_20230823!A:A,"&gt;="&amp;"2023-6-1",发票信息查询20230101_20230823!A:A,"&lt;="&amp;"2023-6-30")</f>
        <v>4516.8499999999995</v>
      </c>
      <c r="I7" s="9">
        <f>SUMIFS(发票信息查询20230101_20230823!I:I,发票信息查询20230101_20230823!A:A,"&gt;="&amp;"2023-6-1",发票信息查询20230101_20230823!A:A,"&lt;="&amp;"2023-6-30")</f>
        <v>1991</v>
      </c>
      <c r="J7" s="9">
        <f>SUMIFS(发票信息查询20230101_20230823!J:J,发票信息查询20230101_20230823!A:A,"&gt;="&amp;"2023-6-1",发票信息查询20230101_20230823!A:A,"&lt;="&amp;"2023-6-30")</f>
        <v>2525.85</v>
      </c>
      <c r="K7" s="20">
        <v>0.08</v>
      </c>
      <c r="L7" s="10">
        <f t="shared" si="0"/>
        <v>159.28</v>
      </c>
    </row>
    <row r="8" spans="2:12" x14ac:dyDescent="0.25">
      <c r="G8" s="19">
        <v>45108</v>
      </c>
      <c r="H8" s="9">
        <f>SUMIFS(发票信息查询20230101_20230823!H:H,发票信息查询20230101_20230823!A:A,"&gt;="&amp;"2023-7-1",发票信息查询20230101_20230823!A:A,"&lt;="&amp;"2023-7-31")</f>
        <v>8975.7199999999993</v>
      </c>
      <c r="I8" s="9">
        <f>SUMIFS(发票信息查询20230101_20230823!I:I,发票信息查询20230101_20230823!A:A,"&gt;="&amp;"2023-7-1",发票信息查询20230101_20230823!A:A,"&lt;="&amp;"2023-7-31")</f>
        <v>6595.1399999999994</v>
      </c>
      <c r="J8" s="9">
        <f>SUMIFS(发票信息查询20230101_20230823!J:J,发票信息查询20230101_20230823!A:A,"&gt;="&amp;"2023-7-1",发票信息查询20230101_20230823!A:A,"&lt;="&amp;"2023-7-30")</f>
        <v>2380.58</v>
      </c>
      <c r="K8" s="20">
        <v>0.08</v>
      </c>
      <c r="L8" s="10">
        <f t="shared" si="0"/>
        <v>527.61119999999994</v>
      </c>
    </row>
    <row r="9" spans="2:12" x14ac:dyDescent="0.25">
      <c r="G9" s="19">
        <v>45139</v>
      </c>
      <c r="H9" s="9">
        <f>SUMIFS(发票信息查询20230101_20230823!H:H,发票信息查询20230101_20230823!A:A,"&gt;="&amp;"2023-8-1",发票信息查询20230101_20230823!A:A,"&lt;="&amp;"2023-8-31")</f>
        <v>14372.97</v>
      </c>
      <c r="I9" s="9">
        <f>SUMIFS(发票信息查询20230101_20230823!I:I,发票信息查询20230101_20230823!A:A,"&gt;="&amp;"2023-8-1",发票信息查询20230101_20230823!A:A,"&lt;="&amp;"2023-8-31")</f>
        <v>192.7</v>
      </c>
      <c r="J9" s="9">
        <f>SUMIFS(发票信息查询20230101_20230823!J:J,发票信息查询20230101_20230823!A:A,"&gt;="&amp;"2023-8-1",发票信息查询20230101_20230823!A:A,"&lt;="&amp;"2023-8-31")</f>
        <v>14180.27</v>
      </c>
      <c r="K9" s="20">
        <v>0.08</v>
      </c>
      <c r="L9" s="10">
        <f t="shared" si="0"/>
        <v>15.415999999999999</v>
      </c>
    </row>
    <row r="10" spans="2:12" x14ac:dyDescent="0.25">
      <c r="G10" s="19">
        <v>45170</v>
      </c>
      <c r="H10" s="9">
        <f>SUMIFS(发票信息查询20230101_20230823!H:H,发票信息查询20230101_20230823!A:A,"&gt;="&amp;"2023-9-1",发票信息查询20230101_20230823!A:A,"&lt;="&amp;"2023-9-30")</f>
        <v>0</v>
      </c>
      <c r="I10" s="9">
        <f>SUMIFS(发票信息查询20230101_20230823!I:I,发票信息查询20230101_20230823!A:A,"&gt;="&amp;"2023-9-1",发票信息查询20230101_20230823!A:A,"&lt;="&amp;"2023-9-30")</f>
        <v>0</v>
      </c>
      <c r="J10" s="9">
        <f>SUMIFS(发票信息查询20230101_20230823!J:J,发票信息查询20230101_20230823!A:A,"&gt;="&amp;"2023-9-1",发票信息查询20230101_20230823!A:A,"&lt;="&amp;"2023-9-30")</f>
        <v>0</v>
      </c>
      <c r="K10" s="20">
        <v>0.08</v>
      </c>
      <c r="L10" s="10">
        <f t="shared" si="0"/>
        <v>0</v>
      </c>
    </row>
    <row r="11" spans="2:12" x14ac:dyDescent="0.25">
      <c r="G11" s="19">
        <v>45200</v>
      </c>
      <c r="H11" s="9">
        <f>SUMIFS(发票信息查询20230101_20230823!H:H,发票信息查询20230101_20230823!A:A,"&gt;="&amp;"2023-10-1",发票信息查询20230101_20230823!A:A,"&lt;="&amp;"2023-10-31")</f>
        <v>0</v>
      </c>
      <c r="I11" s="9">
        <f>SUMIFS(发票信息查询20230101_20230823!I:I,发票信息查询20230101_20230823!A:A,"&gt;="&amp;"2023-10-1",发票信息查询20230101_20230823!A:A,"&lt;="&amp;"2023-10-31")</f>
        <v>0</v>
      </c>
      <c r="J11" s="9">
        <f>SUMIFS(发票信息查询20230101_20230823!J:J,发票信息查询20230101_20230823!A:A,"&gt;="&amp;"2023-10-1",发票信息查询20230101_20230823!A:A,"&lt;="&amp;"2023-10-31")</f>
        <v>0</v>
      </c>
      <c r="K11" s="20">
        <v>0.08</v>
      </c>
      <c r="L11" s="10">
        <f t="shared" si="0"/>
        <v>0</v>
      </c>
    </row>
    <row r="12" spans="2:12" x14ac:dyDescent="0.25">
      <c r="G12" s="19">
        <v>45231</v>
      </c>
      <c r="H12" s="9">
        <f>SUMIFS(发票信息查询20230101_20230823!H:H,发票信息查询20230101_20230823!A:A,"&gt;="&amp;"2023-11-1",发票信息查询20230101_20230823!A:A,"&lt;="&amp;"2023-11-30")</f>
        <v>0</v>
      </c>
      <c r="I12" s="9">
        <f>SUMIFS(发票信息查询20230101_20230823!I:I,发票信息查询20230101_20230823!A:A,"&gt;="&amp;"2023-11-1",发票信息查询20230101_20230823!A:A,"&lt;="&amp;"2023-11-30")</f>
        <v>0</v>
      </c>
      <c r="J12" s="9">
        <f>SUMIFS(发票信息查询20230101_20230823!J:J,发票信息查询20230101_20230823!A:A,"&gt;="&amp;"2023-11-1",发票信息查询20230101_20230823!A:A,"&lt;="&amp;"2023-11-30")</f>
        <v>0</v>
      </c>
      <c r="K12" s="20">
        <v>0.08</v>
      </c>
      <c r="L12" s="10">
        <f t="shared" si="0"/>
        <v>0</v>
      </c>
    </row>
    <row r="13" spans="2:12" x14ac:dyDescent="0.25">
      <c r="G13" s="19">
        <v>45261</v>
      </c>
      <c r="H13" s="9">
        <f>SUMIFS(发票信息查询20230101_20230823!H:H,发票信息查询20230101_20230823!A:A,"&gt;="&amp;"2023-12-1",发票信息查询20230101_20230823!A:A,"&lt;="&amp;"2023-12-31")</f>
        <v>0</v>
      </c>
      <c r="I13" s="9">
        <f>SUMIFS(发票信息查询20230101_20230823!I:I,发票信息查询20230101_20230823!A:A,"&gt;="&amp;"2023-12-1",发票信息查询20230101_20230823!A:A,"&lt;="&amp;"2023-12-31")</f>
        <v>0</v>
      </c>
      <c r="J13" s="9">
        <f>SUMIFS(发票信息查询20230101_20230823!J:J,发票信息查询20230101_20230823!A:A,"&gt;="&amp;"2023-12-1",发票信息查询20230101_20230823!A:A,"&lt;="&amp;"2023-12-31")</f>
        <v>0</v>
      </c>
      <c r="K13" s="20">
        <v>0.08</v>
      </c>
      <c r="L13" s="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65BD-03C5-4FB1-829E-52D94615875D}">
  <dimension ref="B1:F10"/>
  <sheetViews>
    <sheetView workbookViewId="0">
      <pane ySplit="1" topLeftCell="A2" activePane="bottomLeft" state="frozen"/>
      <selection pane="bottomLeft" activeCell="D2" sqref="D2:D9"/>
    </sheetView>
  </sheetViews>
  <sheetFormatPr defaultRowHeight="13.8" x14ac:dyDescent="0.25"/>
  <cols>
    <col min="2" max="2" width="16" style="25" customWidth="1"/>
    <col min="3" max="3" width="17.88671875" style="17" customWidth="1"/>
    <col min="4" max="4" width="16.33203125" customWidth="1"/>
    <col min="5" max="5" width="44.6640625" customWidth="1"/>
    <col min="6" max="6" width="14.5546875" customWidth="1"/>
  </cols>
  <sheetData>
    <row r="1" spans="2:6" x14ac:dyDescent="0.25">
      <c r="B1" s="26" t="s">
        <v>617</v>
      </c>
      <c r="C1" s="26" t="s">
        <v>628</v>
      </c>
      <c r="D1" s="26" t="s">
        <v>632</v>
      </c>
      <c r="E1" s="26" t="s">
        <v>627</v>
      </c>
      <c r="F1" s="26" t="s">
        <v>633</v>
      </c>
    </row>
    <row r="2" spans="2:6" x14ac:dyDescent="0.25">
      <c r="B2" s="25">
        <v>44994</v>
      </c>
      <c r="C2" s="17" t="s">
        <v>629</v>
      </c>
      <c r="D2" s="9">
        <v>111.75</v>
      </c>
      <c r="E2" t="s">
        <v>634</v>
      </c>
      <c r="F2" s="9">
        <f>D2</f>
        <v>111.75</v>
      </c>
    </row>
    <row r="3" spans="2:6" x14ac:dyDescent="0.25">
      <c r="B3" s="25">
        <v>45026</v>
      </c>
      <c r="C3" s="17" t="s">
        <v>629</v>
      </c>
      <c r="D3" s="9">
        <v>217.57</v>
      </c>
      <c r="E3" t="s">
        <v>635</v>
      </c>
      <c r="F3" s="9">
        <f>F2+D3</f>
        <v>329.32</v>
      </c>
    </row>
    <row r="4" spans="2:6" x14ac:dyDescent="0.25">
      <c r="B4" s="25">
        <v>45058</v>
      </c>
      <c r="C4" s="17" t="s">
        <v>629</v>
      </c>
      <c r="D4" s="9">
        <v>244.38</v>
      </c>
      <c r="E4" t="s">
        <v>636</v>
      </c>
      <c r="F4" s="9">
        <f>F3+D4</f>
        <v>573.70000000000005</v>
      </c>
    </row>
    <row r="5" spans="2:6" x14ac:dyDescent="0.25">
      <c r="B5" s="25">
        <v>45089</v>
      </c>
      <c r="C5" s="17" t="s">
        <v>629</v>
      </c>
      <c r="D5" s="9">
        <v>461.73</v>
      </c>
      <c r="E5" t="s">
        <v>637</v>
      </c>
      <c r="F5" s="9">
        <f>F4+D5</f>
        <v>1035.43</v>
      </c>
    </row>
    <row r="6" spans="2:6" x14ac:dyDescent="0.25">
      <c r="B6" s="25">
        <v>45121</v>
      </c>
      <c r="C6" s="17" t="s">
        <v>629</v>
      </c>
      <c r="D6" s="9">
        <v>268.72000000000003</v>
      </c>
      <c r="E6" t="s">
        <v>638</v>
      </c>
      <c r="F6" s="9">
        <f>F5+D6</f>
        <v>1304.1500000000001</v>
      </c>
    </row>
    <row r="7" spans="2:6" hidden="1" x14ac:dyDescent="0.25">
      <c r="B7" s="25">
        <v>45135</v>
      </c>
      <c r="C7" s="17" t="s">
        <v>625</v>
      </c>
      <c r="D7" s="9">
        <v>10000</v>
      </c>
      <c r="E7" t="s">
        <v>639</v>
      </c>
      <c r="F7" s="9">
        <f>F6+D7</f>
        <v>11304.15</v>
      </c>
    </row>
    <row r="8" spans="2:6" hidden="1" x14ac:dyDescent="0.25">
      <c r="B8" s="25">
        <v>45139</v>
      </c>
      <c r="C8" s="17" t="s">
        <v>625</v>
      </c>
      <c r="D8" s="9">
        <v>5000</v>
      </c>
      <c r="E8" t="s">
        <v>640</v>
      </c>
      <c r="F8" s="9">
        <f>F7+D8</f>
        <v>16304.15</v>
      </c>
    </row>
    <row r="9" spans="2:6" x14ac:dyDescent="0.25">
      <c r="B9" s="25">
        <v>45152</v>
      </c>
      <c r="C9" s="17" t="s">
        <v>629</v>
      </c>
      <c r="D9" s="9">
        <v>219.89</v>
      </c>
      <c r="E9" t="s">
        <v>641</v>
      </c>
      <c r="F9" s="9">
        <f>F8+D9</f>
        <v>16524.04</v>
      </c>
    </row>
    <row r="10" spans="2:6" hidden="1" x14ac:dyDescent="0.25">
      <c r="B10" s="25">
        <v>45156</v>
      </c>
      <c r="C10" s="17" t="s">
        <v>642</v>
      </c>
      <c r="D10" s="9">
        <v>60</v>
      </c>
      <c r="E10" t="s">
        <v>644</v>
      </c>
      <c r="F10" s="9">
        <f>F9+D10</f>
        <v>16584.04</v>
      </c>
    </row>
  </sheetData>
  <phoneticPr fontId="1" type="noConversion"/>
  <dataValidations count="1">
    <dataValidation type="list" allowBlank="1" showInputMessage="1" showErrorMessage="1" sqref="C2:C1048576" xr:uid="{68F7F51F-57D8-4BC6-B5FE-C86DF5E0C595}">
      <formula1>个人往来项目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F1CE-4EB9-4859-A9BB-02DE032C94BA}">
  <sheetPr>
    <tabColor rgb="FFFF0000"/>
  </sheetPr>
  <dimension ref="B1:I6"/>
  <sheetViews>
    <sheetView workbookViewId="0">
      <pane xSplit="12" ySplit="14" topLeftCell="M15" activePane="bottomRight" state="frozen"/>
      <selection pane="topRight" activeCell="M1" sqref="M1"/>
      <selection pane="bottomLeft" activeCell="A16" sqref="A16"/>
      <selection pane="bottomRight" activeCell="M24" sqref="M24"/>
    </sheetView>
  </sheetViews>
  <sheetFormatPr defaultRowHeight="13.8" x14ac:dyDescent="0.25"/>
  <cols>
    <col min="2" max="2" width="14.21875" customWidth="1"/>
    <col min="3" max="3" width="12.5546875" customWidth="1"/>
    <col min="6" max="6" width="19.109375" customWidth="1"/>
    <col min="9" max="9" width="15.44140625" customWidth="1"/>
  </cols>
  <sheetData>
    <row r="1" spans="2:9" x14ac:dyDescent="0.25">
      <c r="B1" s="23" t="s">
        <v>620</v>
      </c>
      <c r="F1" s="11" t="s">
        <v>621</v>
      </c>
      <c r="I1" s="24" t="s">
        <v>628</v>
      </c>
    </row>
    <row r="2" spans="2:9" x14ac:dyDescent="0.25">
      <c r="B2" s="22" t="s">
        <v>618</v>
      </c>
      <c r="C2" s="22" t="s">
        <v>619</v>
      </c>
      <c r="D2" t="s">
        <v>615</v>
      </c>
      <c r="F2" s="21" t="s">
        <v>622</v>
      </c>
      <c r="G2" s="21" t="s">
        <v>615</v>
      </c>
      <c r="I2" t="s">
        <v>626</v>
      </c>
    </row>
    <row r="3" spans="2:9" x14ac:dyDescent="0.25">
      <c r="B3" s="8">
        <v>44927</v>
      </c>
      <c r="C3" s="8">
        <v>45016</v>
      </c>
      <c r="D3" s="20">
        <v>0.08</v>
      </c>
      <c r="F3" t="s">
        <v>623</v>
      </c>
      <c r="G3" s="20">
        <v>0.15</v>
      </c>
      <c r="I3" t="s">
        <v>630</v>
      </c>
    </row>
    <row r="4" spans="2:9" x14ac:dyDescent="0.25">
      <c r="B4" s="8">
        <v>45017</v>
      </c>
      <c r="C4" s="8">
        <v>45138</v>
      </c>
      <c r="D4" s="20">
        <v>0.08</v>
      </c>
      <c r="F4" t="s">
        <v>624</v>
      </c>
      <c r="G4" s="20">
        <v>0.02</v>
      </c>
      <c r="I4" t="s">
        <v>631</v>
      </c>
    </row>
    <row r="5" spans="2:9" x14ac:dyDescent="0.25">
      <c r="B5" s="8">
        <v>45138</v>
      </c>
      <c r="C5" s="8">
        <v>45169</v>
      </c>
      <c r="D5" s="20">
        <v>0.08</v>
      </c>
      <c r="G5" s="20"/>
      <c r="I5" t="s">
        <v>643</v>
      </c>
    </row>
    <row r="6" spans="2:9" x14ac:dyDescent="0.25">
      <c r="B6" s="8">
        <v>45170</v>
      </c>
      <c r="C6" s="8">
        <v>45291</v>
      </c>
      <c r="D6" s="20">
        <v>0.08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应收账款明细表20230101_20230823</vt:lpstr>
      <vt:lpstr>发票信息查询20230101_20230823</vt:lpstr>
      <vt:lpstr>业务员业绩汇总20230101_20230823</vt:lpstr>
      <vt:lpstr>未收款逾期</vt:lpstr>
      <vt:lpstr>收款逾期</vt:lpstr>
      <vt:lpstr>客户统计</vt:lpstr>
      <vt:lpstr>个人往来_流水</vt:lpstr>
      <vt:lpstr>佣金计算规则</vt:lpstr>
      <vt:lpstr>个人往来项目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2023-08-23T16:59:26Z</dcterms:modified>
</cp:coreProperties>
</file>