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markmann\Documents\I-Tech\pb6\Challenge IV\"/>
    </mc:Choice>
  </mc:AlternateContent>
  <xr:revisionPtr revIDLastSave="0" documentId="13_ncr:1_{F4829486-E927-4923-968C-5E92D2B9E7AE}" xr6:coauthVersionLast="47" xr6:coauthVersionMax="47" xr10:uidLastSave="{00000000-0000-0000-0000-000000000000}"/>
  <bookViews>
    <workbookView xWindow="-108" yWindow="-108" windowWidth="23256" windowHeight="12720" tabRatio="672" firstSheet="4" activeTab="5" xr2:uid="{00000000-000D-0000-FFFF-FFFF00000000}"/>
  </bookViews>
  <sheets>
    <sheet name="Vorwärtskalkulation" sheetId="1" state="hidden" r:id="rId1"/>
    <sheet name="Rückwärtskalkulation" sheetId="3" state="hidden" r:id="rId2"/>
    <sheet name="Differenzkalkulation" sheetId="4" state="hidden" r:id="rId3"/>
    <sheet name="Anwendungshilfe" sheetId="5" state="hidden" r:id="rId4"/>
    <sheet name="Gesamt" sheetId="6" r:id="rId5"/>
    <sheet name="Präsentation" sheetId="7" r:id="rId6"/>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 l="1"/>
  <c r="F3" i="7" s="1"/>
  <c r="E5" i="7"/>
  <c r="F5" i="7" s="1"/>
  <c r="E9" i="7"/>
  <c r="F9" i="7" s="1"/>
  <c r="E11" i="7"/>
  <c r="F11" i="7" s="1"/>
  <c r="E14" i="7"/>
  <c r="F14" i="7" s="1"/>
  <c r="E19" i="7"/>
  <c r="F19" i="7" s="1"/>
  <c r="E21" i="7"/>
  <c r="F21" i="7" s="1"/>
  <c r="E23" i="7"/>
  <c r="F23" i="7" s="1"/>
  <c r="C3" i="7"/>
  <c r="C4" i="7"/>
  <c r="E4" i="7" s="1"/>
  <c r="F4" i="7" s="1"/>
  <c r="C5" i="7"/>
  <c r="C6" i="7"/>
  <c r="E6" i="7" s="1"/>
  <c r="F6" i="7" s="1"/>
  <c r="C7" i="7"/>
  <c r="E7" i="7" s="1"/>
  <c r="F7" i="7" s="1"/>
  <c r="C8" i="7"/>
  <c r="E8" i="7" s="1"/>
  <c r="F8" i="7" s="1"/>
  <c r="C9" i="7"/>
  <c r="C10" i="7"/>
  <c r="E10" i="7" s="1"/>
  <c r="F10" i="7" s="1"/>
  <c r="C11" i="7"/>
  <c r="C13" i="7"/>
  <c r="E13" i="7" s="1"/>
  <c r="C14" i="7"/>
  <c r="C16" i="7"/>
  <c r="E16" i="7" s="1"/>
  <c r="C17" i="7"/>
  <c r="E17" i="7" s="1"/>
  <c r="F17" i="7" s="1"/>
  <c r="C18" i="7"/>
  <c r="E18" i="7" s="1"/>
  <c r="F18" i="7" s="1"/>
  <c r="C19" i="7"/>
  <c r="C20" i="7"/>
  <c r="E20" i="7" s="1"/>
  <c r="F20" i="7" s="1"/>
  <c r="C21" i="7"/>
  <c r="C22" i="7"/>
  <c r="E22" i="7" s="1"/>
  <c r="F22" i="7" s="1"/>
  <c r="C23" i="7"/>
  <c r="C25" i="7"/>
  <c r="E25" i="7" s="1"/>
  <c r="F25" i="7" s="1"/>
  <c r="C2" i="7"/>
  <c r="E2" i="7" s="1"/>
  <c r="F29" i="6"/>
  <c r="E29" i="6"/>
  <c r="D29" i="6"/>
  <c r="B31" i="6"/>
  <c r="B34" i="6"/>
  <c r="B32" i="6"/>
  <c r="E24" i="7" l="1"/>
  <c r="F16" i="7"/>
  <c r="F24" i="7" s="1"/>
  <c r="F2" i="7"/>
  <c r="F12" i="7" s="1"/>
  <c r="F26" i="7" s="1"/>
  <c r="E12" i="7"/>
  <c r="E26" i="7" s="1"/>
  <c r="E15" i="7"/>
  <c r="F13" i="7"/>
  <c r="F15" i="7" s="1"/>
  <c r="E23" i="6"/>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F12" i="6" l="1"/>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<sst xmlns="http://schemas.openxmlformats.org/spreadsheetml/2006/main" count="339" uniqueCount="140">
  <si>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</si>
  <si>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</si>
  <si>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</si>
  <si>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</si>
  <si>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</si>
  <si>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</si>
  <si>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</si>
  <si>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</si>
  <si>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</si>
  <si>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</si>
  <si>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</si>
  <si>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</si>
  <si>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</si>
  <si>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</si>
  <si>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</si>
  <si>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</si>
  <si>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</si>
  <si>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</si>
  <si>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</si>
  <si>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</si>
  <si>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</si>
  <si>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</si>
  <si>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</si>
  <si>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</si>
  <si>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</si>
  <si>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</si>
  <si>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</si>
  <si>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</si>
  <si>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</si>
  <si>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</si>
  <si>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</si>
  <si>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</si>
  <si>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</si>
  <si>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</si>
  <si>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</si>
  <si>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</si>
  <si>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</si>
  <si>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</si>
  <si>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</si>
  <si>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</si>
  <si>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</si>
  <si>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</si>
  <si>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</si>
  <si>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</si>
  <si>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</si>
  <si>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</si>
  <si>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</si>
  <si>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</si>
  <si>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</si>
  <si>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</si>
  <si>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</si>
  <si>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</si>
  <si>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</si>
  <si>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</si>
  <si>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</si>
  <si>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</si>
  <si>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</si>
  <si>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</si>
  <si>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</si>
  <si>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</si>
  <si>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</si>
  <si>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</si>
  <si>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</si>
  <si>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</si>
  <si>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</si>
  <si>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</si>
  <si>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</si>
  <si>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</si>
  <si>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</si>
  <si>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</si>
  <si>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</si>
  <si>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</si>
  <si>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</si>
  <si>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</si>
  <si>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</si>
  <si>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</si>
  <si>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</si>
  <si>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</si>
  <si>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</si>
  <si>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</si>
  <si>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</si>
  <si>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</si>
  <si>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</si>
  <si>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</si>
  <si>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</si>
  <si>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</si>
  <si>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</si>
  <si>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</si>
  <si>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</si>
  <si>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</si>
  <si>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</si>
  <si>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</si>
  <si>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</si>
  <si>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</si>
  <si>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</si>
  <si>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</si>
  <si>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</si>
  <si>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</si>
  <si>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</si>
  <si>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</si>
  <si>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</si>
  <si>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</si>
  <si>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</si>
  <si>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</si>
  <si>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</si>
  <si>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</si>
  <si>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</si>
  <si>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</si>
  <si>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</si>
  <si>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</si>
  <si>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</si>
  <si>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</si>
  <si>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</si>
  <si>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</si>
  <si>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</si>
  <si>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</si>
  <si>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</si>
  <si>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</si>
  <si>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</si>
  <si>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</si>
  <si>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</si>
  <si>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</si>
  <si>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</si>
  <si>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</si>
  <si>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</si>
  <si>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</si>
  <si>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</si>
  <si>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</si>
  <si>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</si>
  <si>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</si>
  <si>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</si>
  <si>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</si>
  <si>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</si>
  <si>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</si>
  <si>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</si>
  <si>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</si>
  <si>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</si>
  <si>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</si>
  <si>
    <t>Netto Verkaufspreis</t>
  </si>
  <si>
    <t>Gesamt Netto Verkaufspreis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</si>
</sst>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4"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
      <sz val="8"/>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42">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xf numFmtId="0" fontId="0" fillId="0" borderId="7" xfId="0" applyBorder="1"/>
    <xf numFmtId="0" fontId="0" fillId="0" borderId="10" xfId="0" applyBorder="1"/>
    <xf numFmtId="0" fontId="0" fillId="0" borderId="8" xfId="0" applyBorder="1"/>
    <xf numFmtId="170" fontId="0" fillId="0" borderId="0" xfId="0" applyNumberFormat="1" applyBorder="1"/>
    <xf numFmtId="0" fontId="0" fillId="0" borderId="0" xfId="0" applyBorder="1"/>
    <xf numFmtId="0" fontId="0" fillId="5" borderId="17" xfId="0" applyFill="1" applyBorder="1"/>
    <xf numFmtId="170" fontId="0" fillId="5" borderId="13" xfId="0" applyNumberFormat="1" applyFill="1" applyBorder="1" applyAlignment="1">
      <alignment horizontal="center"/>
    </xf>
    <xf numFmtId="0" fontId="0" fillId="5" borderId="13" xfId="0" applyFill="1" applyBorder="1" applyAlignment="1">
      <alignment horizontal="center"/>
    </xf>
    <xf numFmtId="0" fontId="0" fillId="5" borderId="7" xfId="0" applyFill="1" applyBorder="1"/>
    <xf numFmtId="170" fontId="0" fillId="5" borderId="5" xfId="0" applyNumberFormat="1" applyFill="1" applyBorder="1" applyAlignment="1">
      <alignment horizontal="center"/>
    </xf>
    <xf numFmtId="0" fontId="0" fillId="5" borderId="5" xfId="0" applyFill="1" applyBorder="1" applyAlignment="1">
      <alignment horizontal="center"/>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6">
    <dxf>
      <numFmt numFmtId="170" formatCode="_-* #,##0.00\ [$€-407]_-;\-* #,##0.00\ [$€-407]_-;_-* &quot;-&quot;??\ [$€-407]_-;_-@_-"/>
      <border diagonalUp="0" diagonalDown="0" outline="0">
        <left/>
        <right/>
        <top style="thin">
          <color indexed="64"/>
        </top>
        <bottom style="thin">
          <color indexed="64"/>
        </bottom>
      </border>
    </dxf>
    <dxf>
      <numFmt numFmtId="170" formatCode="_-* #,##0.00\ [$€-407]_-;\-* #,##0.00\ [$€-407]_-;_-* &quot;-&quot;??\ [$€-407]_-;_-@_-"/>
      <border diagonalUp="0" diagonalDown="0" outline="0">
        <left/>
        <right/>
        <top/>
        <bottom/>
      </border>
    </dxf>
    <dxf>
      <border diagonalUp="0" diagonalDown="0">
        <left/>
        <right style="thin">
          <color indexed="64"/>
        </right>
        <top style="thin">
          <color indexed="64"/>
        </top>
        <bottom style="thin">
          <color indexed="64"/>
        </bottom>
        <vertical/>
        <horizontal/>
      </border>
    </dxf>
    <dxf>
      <border diagonalUp="0" diagonalDown="0" outline="0">
        <left/>
        <right style="thin">
          <color indexed="64"/>
        </right>
        <top/>
        <bottom/>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574F4-314B-4FA1-926F-937D70201F92}" name="Tabelle1" displayName="Tabelle1" ref="A1:F26" headerRowBorderDxfId="4" tableBorderDxfId="5">
  <autoFilter ref="A1:F26" xr:uid="{A5C574F4-314B-4FA1-926F-937D70201F92}"/>
  <tableColumns count="6">
    <tableColumn id="1" xr3:uid="{9345E2CB-39AC-4492-98E2-158F17F31EC2}" name="Gerät" totalsRowLabel="Ergebnis" dataDxfId="2" totalsRowDxfId="3"/>
    <tableColumn id="2" xr3:uid="{5D0E4D16-64AC-4211-9776-4ED1CEAD6D46}" name="Brutto-Listenverkaufspreis"/>
    <tableColumn id="6" xr3:uid="{9E40429A-2558-4458-AE33-24D3ADE71721}" name="Netto Verkaufspreis">
      <calculatedColumnFormula>Tabelle1[[#This Row],[Brutto-Listenverkaufspreis]]/1.19</calculatedColumnFormula>
    </tableColumn>
    <tableColumn id="3" xr3:uid="{F8FAA9FE-C482-48A5-A69A-B66698EE7A64}" name="Anzahl"/>
    <tableColumn id="7" xr3:uid="{70181320-5993-43B1-8157-29A7EFBC3FC2}" name="Gesamt Netto Verkaufspreis">
      <calculatedColumnFormula>Tabelle1[[#This Row],[Netto Verkaufspreis]]*Tabelle1[[#This Row],[Anzahl]]</calculatedColumnFormula>
    </tableColumn>
    <tableColumn id="4" xr3:uid="{DB4CB2CE-7FD4-4EEA-A20A-C697C56841D7}" name="Gesamt Brutto-Listenverkaufspreis" totalsRowFunction="sum" dataDxfId="0" totalsRowDxfId="1">
      <calculatedColumnFormula>Tabelle1[[#This Row],[Gesamt Netto Verkaufspreis]]*1.19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8"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29" t="s">
        <v>96</v>
      </c>
      <c r="J2" s="130"/>
    </row>
    <row r="3" spans="2:10" ht="7.5" customHeight="1" x14ac:dyDescent="0.25">
      <c r="B3" s="3"/>
      <c r="C3" s="2"/>
      <c r="D3" s="51"/>
      <c r="E3" s="51"/>
      <c r="F3" s="51"/>
      <c r="G3" s="2"/>
    </row>
    <row r="4" spans="2:10" x14ac:dyDescent="0.25">
      <c r="B4" s="128">
        <v>72727</v>
      </c>
      <c r="C4" s="128"/>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activeCell="E8" sqref="E8"/>
      <selection pane="bottomLeft" activeCell="E8" sqref="E8"/>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Header>&amp;C&amp;"Calibri"&amp;10&amp;K000000 - öffentlich | public -&amp;1#_x000D_</oddHead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zoomScale="96" zoomScaleNormal="96" workbookViewId="0">
      <selection activeCell="A34" sqref="A34"/>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316119931719.62878</v>
      </c>
      <c r="E29" s="117">
        <f>B29*D29</f>
        <v>319281131036.82507</v>
      </c>
      <c r="F29" s="117">
        <f>C29*D29</f>
        <v>559532279143.74292</v>
      </c>
      <c r="H29" s="106"/>
    </row>
    <row r="30" spans="1:50" ht="15" x14ac:dyDescent="0.25">
      <c r="H30" s="106"/>
    </row>
    <row r="31" spans="1:50" x14ac:dyDescent="0.25">
      <c r="A31" t="s">
        <v>132</v>
      </c>
      <c r="B31">
        <f>(B33+(0.25*B32)+B34+(0.25*B35)+B36)*1.05</f>
        <v>316119931719.62878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301016265000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headerFooter>
    <oddHeader>&amp;C&amp;"Calibri"&amp;10&amp;K000000 - öffentlich | public -&amp;1#_x000D_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BD09-E110-4612-A382-C43A88BAD236}">
  <dimension ref="A1:G26"/>
  <sheetViews>
    <sheetView showGridLines="0" tabSelected="1" workbookViewId="0">
      <selection activeCell="E15" sqref="E15"/>
    </sheetView>
  </sheetViews>
  <sheetFormatPr baseColWidth="10" defaultRowHeight="13.2" x14ac:dyDescent="0.25"/>
  <cols>
    <col min="1" max="1" width="98.77734375" bestFit="1" customWidth="1"/>
    <col min="2" max="2" width="26.88671875" bestFit="1" customWidth="1"/>
    <col min="3" max="3" width="20.6640625" bestFit="1" customWidth="1"/>
    <col min="4" max="4" width="9.109375" bestFit="1" customWidth="1"/>
    <col min="5" max="5" width="28" bestFit="1" customWidth="1"/>
    <col min="6" max="6" width="34.33203125" bestFit="1" customWidth="1"/>
    <col min="7" max="7" width="14.5546875" bestFit="1" customWidth="1"/>
  </cols>
  <sheetData>
    <row r="1" spans="1:7" x14ac:dyDescent="0.25">
      <c r="A1" s="133" t="s">
        <v>102</v>
      </c>
      <c r="B1" s="112" t="s">
        <v>24</v>
      </c>
      <c r="C1" s="112" t="s">
        <v>138</v>
      </c>
      <c r="D1" s="112" t="s">
        <v>103</v>
      </c>
      <c r="E1" s="112" t="s">
        <v>139</v>
      </c>
      <c r="F1" s="135" t="s">
        <v>104</v>
      </c>
      <c r="G1" s="135"/>
    </row>
    <row r="2" spans="1:7" x14ac:dyDescent="0.25">
      <c r="A2" s="131" t="s">
        <v>119</v>
      </c>
      <c r="B2" s="115">
        <v>1390.35</v>
      </c>
      <c r="C2" s="117">
        <f>Tabelle1[[#This Row],[Brutto-Listenverkaufspreis]]/1.19</f>
        <v>1168.3613445378151</v>
      </c>
      <c r="D2" s="111">
        <v>4</v>
      </c>
      <c r="E2" s="117">
        <f>Tabelle1[[#This Row],[Netto Verkaufspreis]]*Tabelle1[[#This Row],[Anzahl]]</f>
        <v>4673.4453781512602</v>
      </c>
      <c r="F2" s="134">
        <f>Tabelle1[[#This Row],[Gesamt Netto Verkaufspreis]]*1.19</f>
        <v>5561.4</v>
      </c>
      <c r="G2" s="134"/>
    </row>
    <row r="3" spans="1:7" x14ac:dyDescent="0.25">
      <c r="A3" s="132" t="s">
        <v>118</v>
      </c>
      <c r="B3" s="117">
        <v>2049.2600000000002</v>
      </c>
      <c r="C3" s="117">
        <f>Tabelle1[[#This Row],[Brutto-Listenverkaufspreis]]/1.19</f>
        <v>1722.0672268907565</v>
      </c>
      <c r="D3">
        <v>4</v>
      </c>
      <c r="E3" s="117">
        <f>Tabelle1[[#This Row],[Netto Verkaufspreis]]*Tabelle1[[#This Row],[Anzahl]]</f>
        <v>6888.268907563026</v>
      </c>
      <c r="F3" s="134">
        <f>Tabelle1[[#This Row],[Gesamt Netto Verkaufspreis]]*1.19</f>
        <v>8197.0400000000009</v>
      </c>
      <c r="G3" s="117"/>
    </row>
    <row r="4" spans="1:7" x14ac:dyDescent="0.25">
      <c r="A4" s="132" t="s">
        <v>120</v>
      </c>
      <c r="B4" s="117">
        <v>577.17999999999995</v>
      </c>
      <c r="C4" s="117">
        <f>Tabelle1[[#This Row],[Brutto-Listenverkaufspreis]]/1.19</f>
        <v>485.02521008403357</v>
      </c>
      <c r="D4">
        <v>4</v>
      </c>
      <c r="E4" s="117">
        <f>Tabelle1[[#This Row],[Netto Verkaufspreis]]*Tabelle1[[#This Row],[Anzahl]]</f>
        <v>1940.1008403361343</v>
      </c>
      <c r="F4" s="134">
        <f>Tabelle1[[#This Row],[Gesamt Netto Verkaufspreis]]*1.19</f>
        <v>2308.7199999999998</v>
      </c>
      <c r="G4" s="117"/>
    </row>
    <row r="5" spans="1:7" x14ac:dyDescent="0.25">
      <c r="A5" s="132" t="s">
        <v>117</v>
      </c>
      <c r="B5" s="117">
        <v>10170.92</v>
      </c>
      <c r="C5" s="117">
        <f>Tabelle1[[#This Row],[Brutto-Listenverkaufspreis]]/1.19</f>
        <v>8546.9915966386561</v>
      </c>
      <c r="D5">
        <v>3</v>
      </c>
      <c r="E5" s="117">
        <f>Tabelle1[[#This Row],[Netto Verkaufspreis]]*Tabelle1[[#This Row],[Anzahl]]</f>
        <v>25640.97478991597</v>
      </c>
      <c r="F5" s="134">
        <f>Tabelle1[[#This Row],[Gesamt Netto Verkaufspreis]]*1.19</f>
        <v>30512.760000000002</v>
      </c>
      <c r="G5" s="117"/>
    </row>
    <row r="6" spans="1:7" x14ac:dyDescent="0.25">
      <c r="A6" s="132" t="s">
        <v>112</v>
      </c>
      <c r="B6" s="117">
        <v>3274.35</v>
      </c>
      <c r="C6" s="117">
        <f>Tabelle1[[#This Row],[Brutto-Listenverkaufspreis]]/1.19</f>
        <v>2751.5546218487393</v>
      </c>
      <c r="D6">
        <v>8</v>
      </c>
      <c r="E6" s="117">
        <f>Tabelle1[[#This Row],[Netto Verkaufspreis]]*Tabelle1[[#This Row],[Anzahl]]</f>
        <v>22012.436974789915</v>
      </c>
      <c r="F6" s="134">
        <f>Tabelle1[[#This Row],[Gesamt Netto Verkaufspreis]]*1.19</f>
        <v>26194.799999999996</v>
      </c>
      <c r="G6" s="117"/>
    </row>
    <row r="7" spans="1:7" x14ac:dyDescent="0.25">
      <c r="A7" s="132" t="s">
        <v>130</v>
      </c>
      <c r="B7" s="117">
        <v>204.15</v>
      </c>
      <c r="C7" s="117">
        <f>Tabelle1[[#This Row],[Brutto-Listenverkaufspreis]]/1.19</f>
        <v>171.55462184873952</v>
      </c>
      <c r="D7">
        <v>4</v>
      </c>
      <c r="E7" s="117">
        <f>Tabelle1[[#This Row],[Netto Verkaufspreis]]*Tabelle1[[#This Row],[Anzahl]]</f>
        <v>686.21848739495806</v>
      </c>
      <c r="F7" s="134">
        <f>Tabelle1[[#This Row],[Gesamt Netto Verkaufspreis]]*1.19</f>
        <v>816.6</v>
      </c>
      <c r="G7" s="117"/>
    </row>
    <row r="8" spans="1:7" x14ac:dyDescent="0.25">
      <c r="A8" s="132" t="s">
        <v>113</v>
      </c>
      <c r="B8" s="117">
        <v>555.38</v>
      </c>
      <c r="C8" s="117">
        <f>Tabelle1[[#This Row],[Brutto-Listenverkaufspreis]]/1.19</f>
        <v>466.70588235294122</v>
      </c>
      <c r="D8">
        <v>6</v>
      </c>
      <c r="E8" s="117">
        <f>Tabelle1[[#This Row],[Netto Verkaufspreis]]*Tabelle1[[#This Row],[Anzahl]]</f>
        <v>2800.2352941176473</v>
      </c>
      <c r="F8" s="134">
        <f>Tabelle1[[#This Row],[Gesamt Netto Verkaufspreis]]*1.19</f>
        <v>3332.28</v>
      </c>
      <c r="G8" s="117"/>
    </row>
    <row r="9" spans="1:7" x14ac:dyDescent="0.25">
      <c r="A9" s="132" t="s">
        <v>114</v>
      </c>
      <c r="B9" s="117">
        <v>17.53</v>
      </c>
      <c r="C9" s="117">
        <f>Tabelle1[[#This Row],[Brutto-Listenverkaufspreis]]/1.19</f>
        <v>14.731092436974791</v>
      </c>
      <c r="D9">
        <v>25</v>
      </c>
      <c r="E9" s="117">
        <f>Tabelle1[[#This Row],[Netto Verkaufspreis]]*Tabelle1[[#This Row],[Anzahl]]</f>
        <v>368.27731092436977</v>
      </c>
      <c r="F9" s="134">
        <f>Tabelle1[[#This Row],[Gesamt Netto Verkaufspreis]]*1.19</f>
        <v>438.25</v>
      </c>
      <c r="G9" s="117"/>
    </row>
    <row r="10" spans="1:7" x14ac:dyDescent="0.25">
      <c r="A10" s="132" t="s">
        <v>115</v>
      </c>
      <c r="B10" s="117">
        <v>50.08</v>
      </c>
      <c r="C10" s="117">
        <f>Tabelle1[[#This Row],[Brutto-Listenverkaufspreis]]/1.19</f>
        <v>42.084033613445378</v>
      </c>
      <c r="D10">
        <v>4</v>
      </c>
      <c r="E10" s="117">
        <f>Tabelle1[[#This Row],[Netto Verkaufspreis]]*Tabelle1[[#This Row],[Anzahl]]</f>
        <v>168.33613445378151</v>
      </c>
      <c r="F10" s="134">
        <f>Tabelle1[[#This Row],[Gesamt Netto Verkaufspreis]]*1.19</f>
        <v>200.32</v>
      </c>
      <c r="G10" s="117"/>
    </row>
    <row r="11" spans="1:7" x14ac:dyDescent="0.25">
      <c r="A11" s="133" t="s">
        <v>116</v>
      </c>
      <c r="B11" s="119">
        <v>67.17</v>
      </c>
      <c r="C11" s="117">
        <f>Tabelle1[[#This Row],[Brutto-Listenverkaufspreis]]/1.19</f>
        <v>56.445378151260506</v>
      </c>
      <c r="D11" s="112">
        <v>5</v>
      </c>
      <c r="E11" s="117">
        <f>Tabelle1[[#This Row],[Netto Verkaufspreis]]*Tabelle1[[#This Row],[Anzahl]]</f>
        <v>282.22689075630251</v>
      </c>
      <c r="F11" s="134">
        <f>Tabelle1[[#This Row],[Gesamt Netto Verkaufspreis]]*1.19</f>
        <v>335.84999999999997</v>
      </c>
      <c r="G11" s="117"/>
    </row>
    <row r="12" spans="1:7" x14ac:dyDescent="0.25">
      <c r="A12" s="136" t="s">
        <v>105</v>
      </c>
      <c r="B12" s="137" t="s">
        <v>107</v>
      </c>
      <c r="C12" s="137" t="s">
        <v>107</v>
      </c>
      <c r="D12" s="138" t="s">
        <v>107</v>
      </c>
      <c r="E12" s="137">
        <f>SUM(E2:E11)</f>
        <v>65460.521008403382</v>
      </c>
      <c r="F12" s="137">
        <f>SUM(F2:F11)</f>
        <v>77898.020000000019</v>
      </c>
      <c r="G12" s="117"/>
    </row>
    <row r="13" spans="1:7" x14ac:dyDescent="0.25">
      <c r="A13" s="131" t="s">
        <v>121</v>
      </c>
      <c r="B13" s="115">
        <v>38.68</v>
      </c>
      <c r="C13" s="117">
        <f>Tabelle1[[#This Row],[Brutto-Listenverkaufspreis]]/1.19</f>
        <v>32.504201680672267</v>
      </c>
      <c r="D13" s="111">
        <v>1</v>
      </c>
      <c r="E13" s="117">
        <f>Tabelle1[[#This Row],[Netto Verkaufspreis]]*Tabelle1[[#This Row],[Anzahl]]</f>
        <v>32.504201680672267</v>
      </c>
      <c r="F13" s="134">
        <f>Tabelle1[[#This Row],[Gesamt Netto Verkaufspreis]]*1.19</f>
        <v>38.679999999999993</v>
      </c>
      <c r="G13" s="117"/>
    </row>
    <row r="14" spans="1:7" x14ac:dyDescent="0.25">
      <c r="A14" s="133" t="s">
        <v>122</v>
      </c>
      <c r="B14" s="119">
        <v>46.92</v>
      </c>
      <c r="C14" s="117">
        <f>Tabelle1[[#This Row],[Brutto-Listenverkaufspreis]]/1.19</f>
        <v>39.428571428571431</v>
      </c>
      <c r="D14" s="112">
        <v>2</v>
      </c>
      <c r="E14" s="117">
        <f>Tabelle1[[#This Row],[Netto Verkaufspreis]]*Tabelle1[[#This Row],[Anzahl]]</f>
        <v>78.857142857142861</v>
      </c>
      <c r="F14" s="134">
        <f>Tabelle1[[#This Row],[Gesamt Netto Verkaufspreis]]*1.19</f>
        <v>93.84</v>
      </c>
      <c r="G14" s="117"/>
    </row>
    <row r="15" spans="1:7" x14ac:dyDescent="0.25">
      <c r="A15" s="136" t="s">
        <v>106</v>
      </c>
      <c r="B15" s="137" t="s">
        <v>107</v>
      </c>
      <c r="C15" s="137" t="s">
        <v>107</v>
      </c>
      <c r="D15" s="138" t="s">
        <v>107</v>
      </c>
      <c r="E15" s="137">
        <f>SUM(E13:E14)</f>
        <v>111.36134453781513</v>
      </c>
      <c r="F15" s="137">
        <f>SUM(F13:F14)</f>
        <v>132.51999999999998</v>
      </c>
      <c r="G15" s="117"/>
    </row>
    <row r="16" spans="1:7" x14ac:dyDescent="0.25">
      <c r="A16" s="131" t="s">
        <v>123</v>
      </c>
      <c r="B16" s="115">
        <v>239.55</v>
      </c>
      <c r="C16" s="117">
        <f>Tabelle1[[#This Row],[Brutto-Listenverkaufspreis]]/1.19</f>
        <v>201.30252100840337</v>
      </c>
      <c r="D16" s="111">
        <v>2</v>
      </c>
      <c r="E16" s="117">
        <f>Tabelle1[[#This Row],[Netto Verkaufspreis]]*Tabelle1[[#This Row],[Anzahl]]</f>
        <v>402.60504201680675</v>
      </c>
      <c r="F16" s="134">
        <f>Tabelle1[[#This Row],[Gesamt Netto Verkaufspreis]]*1.19</f>
        <v>479.1</v>
      </c>
      <c r="G16" s="117"/>
    </row>
    <row r="17" spans="1:7" x14ac:dyDescent="0.25">
      <c r="A17" s="132" t="s">
        <v>126</v>
      </c>
      <c r="B17" s="117">
        <v>436.93</v>
      </c>
      <c r="C17" s="117">
        <f>Tabelle1[[#This Row],[Brutto-Listenverkaufspreis]]/1.19</f>
        <v>367.1680672268908</v>
      </c>
      <c r="D17">
        <v>2</v>
      </c>
      <c r="E17" s="117">
        <f>Tabelle1[[#This Row],[Netto Verkaufspreis]]*Tabelle1[[#This Row],[Anzahl]]</f>
        <v>734.3361344537816</v>
      </c>
      <c r="F17" s="134">
        <f>Tabelle1[[#This Row],[Gesamt Netto Verkaufspreis]]*1.19</f>
        <v>873.86</v>
      </c>
      <c r="G17" s="117"/>
    </row>
    <row r="18" spans="1:7" x14ac:dyDescent="0.25">
      <c r="A18" s="132" t="s">
        <v>125</v>
      </c>
      <c r="B18" s="117">
        <v>210.33</v>
      </c>
      <c r="C18" s="117">
        <f>Tabelle1[[#This Row],[Brutto-Listenverkaufspreis]]/1.19</f>
        <v>176.74789915966389</v>
      </c>
      <c r="D18">
        <v>2</v>
      </c>
      <c r="E18" s="117">
        <f>Tabelle1[[#This Row],[Netto Verkaufspreis]]*Tabelle1[[#This Row],[Anzahl]]</f>
        <v>353.49579831932778</v>
      </c>
      <c r="F18" s="134">
        <f>Tabelle1[[#This Row],[Gesamt Netto Verkaufspreis]]*1.19</f>
        <v>420.66</v>
      </c>
      <c r="G18" s="117"/>
    </row>
    <row r="19" spans="1:7" x14ac:dyDescent="0.25">
      <c r="A19" s="132" t="s">
        <v>124</v>
      </c>
      <c r="B19" s="117">
        <v>28.31</v>
      </c>
      <c r="C19" s="117">
        <f>Tabelle1[[#This Row],[Brutto-Listenverkaufspreis]]/1.19</f>
        <v>23.789915966386555</v>
      </c>
      <c r="D19">
        <v>2</v>
      </c>
      <c r="E19" s="117">
        <f>Tabelle1[[#This Row],[Netto Verkaufspreis]]*Tabelle1[[#This Row],[Anzahl]]</f>
        <v>47.579831932773111</v>
      </c>
      <c r="F19" s="134">
        <f>Tabelle1[[#This Row],[Gesamt Netto Verkaufspreis]]*1.19</f>
        <v>56.62</v>
      </c>
      <c r="G19" s="117"/>
    </row>
    <row r="20" spans="1:7" x14ac:dyDescent="0.25">
      <c r="A20" s="132" t="s">
        <v>128</v>
      </c>
      <c r="B20" s="117">
        <v>53.4</v>
      </c>
      <c r="C20" s="117">
        <f>Tabelle1[[#This Row],[Brutto-Listenverkaufspreis]]/1.19</f>
        <v>44.873949579831937</v>
      </c>
      <c r="D20">
        <v>4</v>
      </c>
      <c r="E20" s="117">
        <f>Tabelle1[[#This Row],[Netto Verkaufspreis]]*Tabelle1[[#This Row],[Anzahl]]</f>
        <v>179.49579831932775</v>
      </c>
      <c r="F20" s="134">
        <f>Tabelle1[[#This Row],[Gesamt Netto Verkaufspreis]]*1.19</f>
        <v>213.60000000000002</v>
      </c>
      <c r="G20" s="117"/>
    </row>
    <row r="21" spans="1:7" x14ac:dyDescent="0.25">
      <c r="A21" s="132" t="s">
        <v>127</v>
      </c>
      <c r="B21" s="117">
        <v>793.08</v>
      </c>
      <c r="C21" s="117">
        <f>Tabelle1[[#This Row],[Brutto-Listenverkaufspreis]]/1.19</f>
        <v>666.45378151260513</v>
      </c>
      <c r="D21">
        <v>2</v>
      </c>
      <c r="E21" s="117">
        <f>Tabelle1[[#This Row],[Netto Verkaufspreis]]*Tabelle1[[#This Row],[Anzahl]]</f>
        <v>1332.9075630252103</v>
      </c>
      <c r="F21" s="134">
        <f>Tabelle1[[#This Row],[Gesamt Netto Verkaufspreis]]*1.19</f>
        <v>1586.16</v>
      </c>
      <c r="G21" s="117"/>
    </row>
    <row r="22" spans="1:7" x14ac:dyDescent="0.25">
      <c r="A22" s="132" t="s">
        <v>114</v>
      </c>
      <c r="B22" s="117">
        <v>17.53</v>
      </c>
      <c r="C22" s="117">
        <f>Tabelle1[[#This Row],[Brutto-Listenverkaufspreis]]/1.19</f>
        <v>14.731092436974791</v>
      </c>
      <c r="D22">
        <v>11</v>
      </c>
      <c r="E22" s="117">
        <f>Tabelle1[[#This Row],[Netto Verkaufspreis]]*Tabelle1[[#This Row],[Anzahl]]</f>
        <v>162.0420168067227</v>
      </c>
      <c r="F22" s="134">
        <f>Tabelle1[[#This Row],[Gesamt Netto Verkaufspreis]]*1.19</f>
        <v>192.83</v>
      </c>
      <c r="G22" s="117"/>
    </row>
    <row r="23" spans="1:7" x14ac:dyDescent="0.25">
      <c r="A23" s="133" t="s">
        <v>129</v>
      </c>
      <c r="B23" s="117">
        <v>24278.44</v>
      </c>
      <c r="C23" s="117">
        <f>Tabelle1[[#This Row],[Brutto-Listenverkaufspreis]]/1.19</f>
        <v>20402.050420168067</v>
      </c>
      <c r="D23">
        <v>2</v>
      </c>
      <c r="E23" s="117">
        <f>Tabelle1[[#This Row],[Netto Verkaufspreis]]*Tabelle1[[#This Row],[Anzahl]]</f>
        <v>40804.100840336134</v>
      </c>
      <c r="F23" s="134">
        <f>Tabelle1[[#This Row],[Gesamt Netto Verkaufspreis]]*1.19</f>
        <v>48556.88</v>
      </c>
      <c r="G23" s="117"/>
    </row>
    <row r="24" spans="1:7" x14ac:dyDescent="0.25">
      <c r="A24" s="139" t="s">
        <v>111</v>
      </c>
      <c r="B24" s="137" t="s">
        <v>107</v>
      </c>
      <c r="C24" s="137" t="s">
        <v>107</v>
      </c>
      <c r="D24" s="138" t="s">
        <v>107</v>
      </c>
      <c r="E24" s="137">
        <f>SUM(E16:E23)</f>
        <v>44016.563025210082</v>
      </c>
      <c r="F24" s="137">
        <f>SUM(F16:F23)</f>
        <v>52379.71</v>
      </c>
      <c r="G24" s="117"/>
    </row>
    <row r="25" spans="1:7" x14ac:dyDescent="0.25">
      <c r="A25" s="113" t="s">
        <v>109</v>
      </c>
      <c r="B25" s="121">
        <v>100</v>
      </c>
      <c r="C25" s="117">
        <f>Tabelle1[[#This Row],[Brutto-Listenverkaufspreis]]/1.19</f>
        <v>84.033613445378151</v>
      </c>
      <c r="D25" s="96">
        <v>100</v>
      </c>
      <c r="E25" s="117">
        <f>Tabelle1[[#This Row],[Netto Verkaufspreis]]*Tabelle1[[#This Row],[Anzahl]]</f>
        <v>8403.361344537816</v>
      </c>
      <c r="F25" s="134">
        <f>Tabelle1[[#This Row],[Gesamt Netto Verkaufspreis]]*1.19</f>
        <v>10000</v>
      </c>
      <c r="G25" s="117"/>
    </row>
    <row r="26" spans="1:7" x14ac:dyDescent="0.25">
      <c r="A26" s="139" t="s">
        <v>110</v>
      </c>
      <c r="B26" s="140" t="s">
        <v>107</v>
      </c>
      <c r="C26" s="140" t="s">
        <v>107</v>
      </c>
      <c r="D26" s="141" t="s">
        <v>107</v>
      </c>
      <c r="E26" s="140">
        <f>SUM(E12,E15,E24,E25)</f>
        <v>117991.8067226891</v>
      </c>
      <c r="F26" s="140">
        <f>SUM(F12,F15,F24,F25)</f>
        <v>140410.25000000003</v>
      </c>
      <c r="G26" s="117"/>
    </row>
  </sheetData>
  <phoneticPr fontId="43" type="noConversion"/>
  <pageMargins left="0.7" right="0.7" top="0.78740157499999996" bottom="0.78740157499999996" header="0.3" footer="0.3"/>
  <headerFooter>
    <oddHeader>&amp;C&amp;"Calibri"&amp;10&amp;K000000 - öffentlich | public -&amp;1#_x000D_</oddHead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Vorwärtskalkulation</vt:lpstr>
      <vt:lpstr>Rückwärtskalkulation</vt:lpstr>
      <vt:lpstr>Differenzkalkulation</vt:lpstr>
      <vt:lpstr>Anwendungshilfe</vt:lpstr>
      <vt:lpstr>Gesamt</vt:lpstr>
      <vt:lpstr>Präsentation</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Markmann, Tom Niklas</cp:lastModifiedBy>
  <cp:lastPrinted>2022-03-12T16:03:10Z</cp:lastPrinted>
  <dcterms:created xsi:type="dcterms:W3CDTF">2020-10-14T10:09:03Z</dcterms:created>
  <dcterms:modified xsi:type="dcterms:W3CDTF">2023-12-07T13:27:17Z</dcterms:modified>
  <cp:category>Finanzen Controlling Kalkulation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5686df-4007-473a-a67c-4047ee2e0da2_Enabled">
    <vt:lpwstr>true</vt:lpwstr>
  </property>
  <property fmtid="{D5CDD505-2E9C-101B-9397-08002B2CF9AE}" pid="3" name="MSIP_Label_e15686df-4007-473a-a67c-4047ee2e0da2_SetDate">
    <vt:lpwstr>2023-12-07T12:34:12Z</vt:lpwstr>
  </property>
  <property fmtid="{D5CDD505-2E9C-101B-9397-08002B2CF9AE}" pid="4" name="MSIP_Label_e15686df-4007-473a-a67c-4047ee2e0da2_Method">
    <vt:lpwstr>Privileged</vt:lpwstr>
  </property>
  <property fmtid="{D5CDD505-2E9C-101B-9397-08002B2CF9AE}" pid="5" name="MSIP_Label_e15686df-4007-473a-a67c-4047ee2e0da2_Name">
    <vt:lpwstr>e15686df-4007-473a-a67c-4047ee2e0da2</vt:lpwstr>
  </property>
  <property fmtid="{D5CDD505-2E9C-101B-9397-08002B2CF9AE}" pid="6" name="MSIP_Label_e15686df-4007-473a-a67c-4047ee2e0da2_SiteId">
    <vt:lpwstr>97acb4ab-68fe-43be-8504-c610dd01f172</vt:lpwstr>
  </property>
  <property fmtid="{D5CDD505-2E9C-101B-9397-08002B2CF9AE}" pid="7" name="MSIP_Label_e15686df-4007-473a-a67c-4047ee2e0da2_ActionId">
    <vt:lpwstr>aa0a783e-6615-4d92-9dd3-72411b47946d</vt:lpwstr>
  </property>
  <property fmtid="{D5CDD505-2E9C-101B-9397-08002B2CF9AE}" pid="8" name="MSIP_Label_e15686df-4007-473a-a67c-4047ee2e0da2_ContentBits">
    <vt:lpwstr>1</vt:lpwstr>
  </property>
</Properties>
</file>