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rkmann\Documents\I-Tech\pb6\Challenge IV\Vorstellung\"/>
    </mc:Choice>
  </mc:AlternateContent>
  <xr:revisionPtr revIDLastSave="0" documentId="8_{14F362A4-2922-4591-92B1-60C3B7FA14F7}" xr6:coauthVersionLast="47" xr6:coauthVersionMax="47" xr10:uidLastSave="{00000000-0000-0000-0000-000000000000}"/>
  <bookViews>
    <workbookView xWindow="-108" yWindow="-108" windowWidth="23256" windowHeight="12720" xr2:uid="{22EEC2BD-3E40-474D-9971-41CAD536D6B7}"/>
  </bookViews>
  <sheets>
    <sheet name="Kal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25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E14" i="1"/>
  <c r="G14" i="1" s="1"/>
  <c r="C14" i="1"/>
  <c r="E13" i="1"/>
  <c r="G13" i="1" s="1"/>
  <c r="G15" i="1" s="1"/>
  <c r="C13" i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F18" i="1" l="1"/>
  <c r="G18" i="1"/>
  <c r="G17" i="1"/>
  <c r="F17" i="1"/>
  <c r="G11" i="1"/>
  <c r="F11" i="1"/>
  <c r="G5" i="1"/>
  <c r="F5" i="1"/>
  <c r="G9" i="1"/>
  <c r="F9" i="1"/>
  <c r="E12" i="1"/>
  <c r="G2" i="1"/>
  <c r="F2" i="1"/>
  <c r="G3" i="1"/>
  <c r="F3" i="1"/>
  <c r="G4" i="1"/>
  <c r="F4" i="1"/>
  <c r="F20" i="1"/>
  <c r="G20" i="1"/>
  <c r="G21" i="1"/>
  <c r="F21" i="1"/>
  <c r="G23" i="1"/>
  <c r="F23" i="1"/>
  <c r="G10" i="1"/>
  <c r="F10" i="1"/>
  <c r="G19" i="1"/>
  <c r="F19" i="1"/>
  <c r="G6" i="1"/>
  <c r="F6" i="1"/>
  <c r="F22" i="1"/>
  <c r="G22" i="1"/>
  <c r="G7" i="1"/>
  <c r="F7" i="1"/>
  <c r="G8" i="1"/>
  <c r="F8" i="1"/>
  <c r="E24" i="1"/>
  <c r="F24" i="1" s="1"/>
  <c r="F16" i="1"/>
  <c r="G16" i="1"/>
  <c r="G25" i="1"/>
  <c r="F25" i="1"/>
  <c r="F14" i="1"/>
  <c r="E15" i="1"/>
  <c r="F15" i="1" s="1"/>
  <c r="F13" i="1"/>
  <c r="G12" i="1" l="1"/>
  <c r="E26" i="1"/>
  <c r="F26" i="1" s="1"/>
  <c r="F12" i="1"/>
  <c r="G24" i="1"/>
  <c r="G26" i="1" l="1"/>
</calcChain>
</file>

<file path=xl/sharedStrings.xml><?xml version="1.0" encoding="utf-8"?>
<sst xmlns="http://schemas.openxmlformats.org/spreadsheetml/2006/main" count="44" uniqueCount="32">
  <si>
    <t>Gerät</t>
  </si>
  <si>
    <t>Brutto-Listenverkaufspreis</t>
  </si>
  <si>
    <t>Netto Verkaufspreis</t>
  </si>
  <si>
    <t>Anzahl</t>
  </si>
  <si>
    <t>Gesamt Netto Verkaufspreis</t>
  </si>
  <si>
    <t>MwSt 19 %</t>
  </si>
  <si>
    <t>Gesamt Brutto-Listenverkaufspreis</t>
  </si>
  <si>
    <t>PC (Lenovo ThinkCentre M70s Gen 3)</t>
  </si>
  <si>
    <t>Laptop (Lenovo ThinkPad T16 Gen 2)</t>
  </si>
  <si>
    <t>Smartphone (BlackBerry Key2 128GB [Dual-Sim] schwarz)</t>
  </si>
  <si>
    <t>Server (Lenovo ThinkSystem SR645 AMD EPYC 7532 32C 200W 2.4GHz Processor w/o Fan)</t>
  </si>
  <si>
    <t>Switch (Cisco WS-C2960X-24PD-L)</t>
  </si>
  <si>
    <t>Access Point (Cisco Access-Point Business 150AX)</t>
  </si>
  <si>
    <t>Router (Cisco CISCO2811 Netzwerk-Router)</t>
  </si>
  <si>
    <t>Kabel Copper Straight-Through (Cat6a Patchkabel, Snagless Abgeschirmtes SFTP RJ45 LAN Kabel)</t>
  </si>
  <si>
    <t>Kabel Copper Crossover (Cisco SFP-H10GB-CU7M kompatibles 10G SFP+ passives Twinax Kupfer DAC)</t>
  </si>
  <si>
    <t>Kabel Serial DCE (Cisco - CAB-SS-V35FC= - V.35-Kabel (DCE) - Kabel - Digital / Daten Serial-Kabel)</t>
  </si>
  <si>
    <t>Gesamt Netzwerk</t>
  </si>
  <si>
    <t>/</t>
  </si>
  <si>
    <t>Smoke Detector (Rauchwarnmelder Hekatron Genius Hx)</t>
  </si>
  <si>
    <t>Light (Philips Hue LED White Filament ST64 E27 7 Watt 2100 Kelvin 600 Lumen)</t>
  </si>
  <si>
    <t>Gesamt mit zusätzlicher Ausstattung</t>
  </si>
  <si>
    <t>MCU-PT (Rock 5 Model B 8GB)</t>
  </si>
  <si>
    <t>Air Cooler (Aircooler, Luftkühler, Luftbefeuchter, Ventilatorkühler PAE 80)</t>
  </si>
  <si>
    <t>Heating Element (Heizlüfter / Elektro-Gebläse-Heizung "Palma TWIN" Basic mit manuellem Thermostat - 2 x 1000 Watt)</t>
  </si>
  <si>
    <t>Lawn Sprinkler (1 Satz 8 Kopf Automatische Bewässerungspumpe Controller)</t>
  </si>
  <si>
    <t>Humidity Monitor/Sensor (eMylo Wlan Thermometer mit APP)</t>
  </si>
  <si>
    <t>Solar Panel (Zweiachsiges Solar Tracking System mit Solar Tracker)</t>
  </si>
  <si>
    <t>Ernte-Roboter (Organifarms Ernteroboter Berry)</t>
  </si>
  <si>
    <t>Gesamt mit IoT (Gesamt Hardware)</t>
  </si>
  <si>
    <t>Stundenverrechnungssatz</t>
  </si>
  <si>
    <t>Gesamt Angebot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</si>
</sst>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0" fontId="0" fillId="2" borderId="6" xfId="0" applyFill="1" applyBorder="1"/>
    <xf numFmtId="164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6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Standard" xfId="0" builtinId="0"/>
  </cellStyles>
  <dxfs count="7"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  <border diagonalUp="0" diagonalDown="0" outline="0">
        <left/>
        <right/>
        <top/>
        <bottom/>
      </border>
    </dxf>
    <dxf>
      <numFmt numFmtId="164" formatCode="_-* #,##0.00\ [$€-407]_-;\-* #,##0.00\ [$€-407]_-;_-* &quot;-&quot;??\ [$€-407]_-;_-@_-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F516D-2BAB-4E25-B510-EDC3195E0798}" name="Tabelle1" displayName="Tabelle1" ref="A1:G26" headerRowBorderDxfId="5" tableBorderDxfId="6">
  <autoFilter ref="A1:G26" xr:uid="{DEBF516D-2BAB-4E25-B510-EDC3195E0798}"/>
  <tableColumns count="7">
    <tableColumn id="1" xr3:uid="{97191F20-9176-4F97-9CF6-51D4A9CD1459}" name="Gerät" totalsRowLabel="Ergebnis" dataDxfId="3" totalsRowDxfId="4"/>
    <tableColumn id="2" xr3:uid="{22A211A3-FACA-433C-8437-5616553A046E}" name="Brutto-Listenverkaufspreis"/>
    <tableColumn id="6" xr3:uid="{FF50B574-4CFC-4E5D-BDA1-CBCF2D5F3DA4}" name="Netto Verkaufspreis">
      <calculatedColumnFormula>Tabelle1[[#This Row],[Brutto-Listenverkaufspreis]]/1.19</calculatedColumnFormula>
    </tableColumn>
    <tableColumn id="3" xr3:uid="{ECCC9B40-A0F3-492A-85A4-B6094EADECB7}" name="Anzahl"/>
    <tableColumn id="7" xr3:uid="{17943BEC-B4A8-41B5-8A4E-7CC751347FE4}" name="Gesamt Netto Verkaufspreis">
      <calculatedColumnFormula>Tabelle1[[#This Row],[Netto Verkaufspreis]]*Tabelle1[[#This Row],[Anzahl]]</calculatedColumnFormula>
    </tableColumn>
    <tableColumn id="5" xr3:uid="{88591E18-5E90-488A-9417-9C648158B0AE}" name="MwSt 19 %" dataDxfId="2">
      <calculatedColumnFormula>Tabelle1[[#This Row],[Gesamt Netto Verkaufspreis]]*0.19</calculatedColumnFormula>
    </tableColumn>
    <tableColumn id="4" xr3:uid="{E7AFF7EB-0B17-40ED-9B09-09CDDEE84398}" name="Gesamt Brutto-Listenverkaufspreis" totalsRowFunction="sum" dataDxfId="0" totalsRowDxfId="1">
      <calculatedColumnFormula>Tabelle1[[#This Row],[Gesamt Netto Verkaufspreis]]*1.19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172A-B1E4-42BC-A05D-A9C11225F7E6}">
  <dimension ref="A1:H26"/>
  <sheetViews>
    <sheetView showGridLines="0" tabSelected="1" workbookViewId="0">
      <selection activeCell="C27" sqref="C27"/>
    </sheetView>
  </sheetViews>
  <sheetFormatPr baseColWidth="10" defaultRowHeight="14.4" x14ac:dyDescent="0.3"/>
  <cols>
    <col min="1" max="1" width="99.33203125" bestFit="1" customWidth="1"/>
    <col min="2" max="2" width="25.5546875" bestFit="1" customWidth="1"/>
    <col min="3" max="3" width="20" bestFit="1" customWidth="1"/>
    <col min="4" max="4" width="8.88671875" bestFit="1" customWidth="1"/>
    <col min="5" max="5" width="26.88671875" bestFit="1" customWidth="1"/>
    <col min="6" max="6" width="12.44140625" bestFit="1" customWidth="1"/>
    <col min="7" max="7" width="32.44140625" bestFit="1" customWidth="1"/>
    <col min="8" max="8" width="13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8" x14ac:dyDescent="0.3">
      <c r="A2" s="3" t="s">
        <v>7</v>
      </c>
      <c r="B2" s="4">
        <v>1390.35</v>
      </c>
      <c r="C2" s="5">
        <f>Tabelle1[[#This Row],[Brutto-Listenverkaufspreis]]/1.19</f>
        <v>1168.3613445378151</v>
      </c>
      <c r="D2" s="6">
        <v>4</v>
      </c>
      <c r="E2" s="5">
        <f>Tabelle1[[#This Row],[Netto Verkaufspreis]]*Tabelle1[[#This Row],[Anzahl]]</f>
        <v>4673.4453781512602</v>
      </c>
      <c r="F2" s="5">
        <f>Tabelle1[[#This Row],[Gesamt Netto Verkaufspreis]]*0.19</f>
        <v>887.95462184873941</v>
      </c>
      <c r="G2" s="5">
        <f>Tabelle1[[#This Row],[Gesamt Netto Verkaufspreis]]*1.19</f>
        <v>5561.4</v>
      </c>
      <c r="H2" s="5"/>
    </row>
    <row r="3" spans="1:8" x14ac:dyDescent="0.3">
      <c r="A3" s="7" t="s">
        <v>8</v>
      </c>
      <c r="B3" s="5">
        <v>2049.2600000000002</v>
      </c>
      <c r="C3" s="5">
        <f>Tabelle1[[#This Row],[Brutto-Listenverkaufspreis]]/1.19</f>
        <v>1722.0672268907565</v>
      </c>
      <c r="D3">
        <v>4</v>
      </c>
      <c r="E3" s="5">
        <f>Tabelle1[[#This Row],[Netto Verkaufspreis]]*Tabelle1[[#This Row],[Anzahl]]</f>
        <v>6888.268907563026</v>
      </c>
      <c r="F3" s="5">
        <f>Tabelle1[[#This Row],[Gesamt Netto Verkaufspreis]]*0.19</f>
        <v>1308.7710924369749</v>
      </c>
      <c r="G3" s="5">
        <f>Tabelle1[[#This Row],[Gesamt Netto Verkaufspreis]]*1.19</f>
        <v>8197.0400000000009</v>
      </c>
      <c r="H3" s="5"/>
    </row>
    <row r="4" spans="1:8" x14ac:dyDescent="0.3">
      <c r="A4" s="7" t="s">
        <v>9</v>
      </c>
      <c r="B4" s="5">
        <v>577.17999999999995</v>
      </c>
      <c r="C4" s="5">
        <f>Tabelle1[[#This Row],[Brutto-Listenverkaufspreis]]/1.19</f>
        <v>485.02521008403357</v>
      </c>
      <c r="D4">
        <v>4</v>
      </c>
      <c r="E4" s="5">
        <f>Tabelle1[[#This Row],[Netto Verkaufspreis]]*Tabelle1[[#This Row],[Anzahl]]</f>
        <v>1940.1008403361343</v>
      </c>
      <c r="F4" s="5">
        <f>Tabelle1[[#This Row],[Gesamt Netto Verkaufspreis]]*0.19</f>
        <v>368.6191596638655</v>
      </c>
      <c r="G4" s="5">
        <f>Tabelle1[[#This Row],[Gesamt Netto Verkaufspreis]]*1.19</f>
        <v>2308.7199999999998</v>
      </c>
      <c r="H4" s="5"/>
    </row>
    <row r="5" spans="1:8" x14ac:dyDescent="0.3">
      <c r="A5" s="7" t="s">
        <v>10</v>
      </c>
      <c r="B5" s="5">
        <v>10170.92</v>
      </c>
      <c r="C5" s="5">
        <f>Tabelle1[[#This Row],[Brutto-Listenverkaufspreis]]/1.19</f>
        <v>8546.9915966386561</v>
      </c>
      <c r="D5">
        <v>3</v>
      </c>
      <c r="E5" s="5">
        <f>Tabelle1[[#This Row],[Netto Verkaufspreis]]*Tabelle1[[#This Row],[Anzahl]]</f>
        <v>25640.97478991597</v>
      </c>
      <c r="F5" s="5">
        <f>Tabelle1[[#This Row],[Gesamt Netto Verkaufspreis]]*0.19</f>
        <v>4871.7852100840346</v>
      </c>
      <c r="G5" s="5">
        <f>Tabelle1[[#This Row],[Gesamt Netto Verkaufspreis]]*1.19</f>
        <v>30512.760000000002</v>
      </c>
      <c r="H5" s="5"/>
    </row>
    <row r="6" spans="1:8" x14ac:dyDescent="0.3">
      <c r="A6" s="7" t="s">
        <v>11</v>
      </c>
      <c r="B6" s="5">
        <v>3274.35</v>
      </c>
      <c r="C6" s="5">
        <f>Tabelle1[[#This Row],[Brutto-Listenverkaufspreis]]/1.19</f>
        <v>2751.5546218487393</v>
      </c>
      <c r="D6">
        <v>8</v>
      </c>
      <c r="E6" s="5">
        <f>Tabelle1[[#This Row],[Netto Verkaufspreis]]*Tabelle1[[#This Row],[Anzahl]]</f>
        <v>22012.436974789915</v>
      </c>
      <c r="F6" s="5">
        <f>Tabelle1[[#This Row],[Gesamt Netto Verkaufspreis]]*0.19</f>
        <v>4182.3630252100838</v>
      </c>
      <c r="G6" s="5">
        <f>Tabelle1[[#This Row],[Gesamt Netto Verkaufspreis]]*1.19</f>
        <v>26194.799999999996</v>
      </c>
      <c r="H6" s="5"/>
    </row>
    <row r="7" spans="1:8" x14ac:dyDescent="0.3">
      <c r="A7" s="7" t="s">
        <v>12</v>
      </c>
      <c r="B7" s="5">
        <v>204.15</v>
      </c>
      <c r="C7" s="5">
        <f>Tabelle1[[#This Row],[Brutto-Listenverkaufspreis]]/1.19</f>
        <v>171.55462184873952</v>
      </c>
      <c r="D7">
        <v>4</v>
      </c>
      <c r="E7" s="5">
        <f>Tabelle1[[#This Row],[Netto Verkaufspreis]]*Tabelle1[[#This Row],[Anzahl]]</f>
        <v>686.21848739495806</v>
      </c>
      <c r="F7" s="5">
        <f>Tabelle1[[#This Row],[Gesamt Netto Verkaufspreis]]*0.19</f>
        <v>130.38151260504202</v>
      </c>
      <c r="G7" s="5">
        <f>Tabelle1[[#This Row],[Gesamt Netto Verkaufspreis]]*1.19</f>
        <v>816.6</v>
      </c>
      <c r="H7" s="5"/>
    </row>
    <row r="8" spans="1:8" x14ac:dyDescent="0.3">
      <c r="A8" s="7" t="s">
        <v>13</v>
      </c>
      <c r="B8" s="5">
        <v>555.38</v>
      </c>
      <c r="C8" s="5">
        <f>Tabelle1[[#This Row],[Brutto-Listenverkaufspreis]]/1.19</f>
        <v>466.70588235294122</v>
      </c>
      <c r="D8">
        <v>6</v>
      </c>
      <c r="E8" s="5">
        <f>Tabelle1[[#This Row],[Netto Verkaufspreis]]*Tabelle1[[#This Row],[Anzahl]]</f>
        <v>2800.2352941176473</v>
      </c>
      <c r="F8" s="5">
        <f>Tabelle1[[#This Row],[Gesamt Netto Verkaufspreis]]*0.19</f>
        <v>532.04470588235301</v>
      </c>
      <c r="G8" s="5">
        <f>Tabelle1[[#This Row],[Gesamt Netto Verkaufspreis]]*1.19</f>
        <v>3332.28</v>
      </c>
      <c r="H8" s="5"/>
    </row>
    <row r="9" spans="1:8" x14ac:dyDescent="0.3">
      <c r="A9" s="7" t="s">
        <v>14</v>
      </c>
      <c r="B9" s="5">
        <v>17.53</v>
      </c>
      <c r="C9" s="5">
        <f>Tabelle1[[#This Row],[Brutto-Listenverkaufspreis]]/1.19</f>
        <v>14.731092436974791</v>
      </c>
      <c r="D9">
        <v>25</v>
      </c>
      <c r="E9" s="5">
        <f>Tabelle1[[#This Row],[Netto Verkaufspreis]]*Tabelle1[[#This Row],[Anzahl]]</f>
        <v>368.27731092436977</v>
      </c>
      <c r="F9" s="5">
        <f>Tabelle1[[#This Row],[Gesamt Netto Verkaufspreis]]*0.19</f>
        <v>69.972689075630257</v>
      </c>
      <c r="G9" s="5">
        <f>Tabelle1[[#This Row],[Gesamt Netto Verkaufspreis]]*1.19</f>
        <v>438.25</v>
      </c>
      <c r="H9" s="5"/>
    </row>
    <row r="10" spans="1:8" x14ac:dyDescent="0.3">
      <c r="A10" s="7" t="s">
        <v>15</v>
      </c>
      <c r="B10" s="5">
        <v>50.08</v>
      </c>
      <c r="C10" s="5">
        <f>Tabelle1[[#This Row],[Brutto-Listenverkaufspreis]]/1.19</f>
        <v>42.084033613445378</v>
      </c>
      <c r="D10">
        <v>4</v>
      </c>
      <c r="E10" s="5">
        <f>Tabelle1[[#This Row],[Netto Verkaufspreis]]*Tabelle1[[#This Row],[Anzahl]]</f>
        <v>168.33613445378151</v>
      </c>
      <c r="F10" s="5">
        <f>Tabelle1[[#This Row],[Gesamt Netto Verkaufspreis]]*0.19</f>
        <v>31.983865546218489</v>
      </c>
      <c r="G10" s="5">
        <f>Tabelle1[[#This Row],[Gesamt Netto Verkaufspreis]]*1.19</f>
        <v>200.32</v>
      </c>
      <c r="H10" s="5"/>
    </row>
    <row r="11" spans="1:8" x14ac:dyDescent="0.3">
      <c r="A11" s="1" t="s">
        <v>16</v>
      </c>
      <c r="B11" s="8">
        <v>67.17</v>
      </c>
      <c r="C11" s="5">
        <f>Tabelle1[[#This Row],[Brutto-Listenverkaufspreis]]/1.19</f>
        <v>56.445378151260506</v>
      </c>
      <c r="D11" s="2">
        <v>5</v>
      </c>
      <c r="E11" s="5">
        <f>Tabelle1[[#This Row],[Netto Verkaufspreis]]*Tabelle1[[#This Row],[Anzahl]]</f>
        <v>282.22689075630251</v>
      </c>
      <c r="F11" s="5">
        <f>Tabelle1[[#This Row],[Gesamt Netto Verkaufspreis]]*0.19</f>
        <v>53.623109243697478</v>
      </c>
      <c r="G11" s="5">
        <f>Tabelle1[[#This Row],[Gesamt Netto Verkaufspreis]]*1.19</f>
        <v>335.84999999999997</v>
      </c>
      <c r="H11" s="5"/>
    </row>
    <row r="12" spans="1:8" x14ac:dyDescent="0.3">
      <c r="A12" s="9" t="s">
        <v>17</v>
      </c>
      <c r="B12" s="10" t="s">
        <v>18</v>
      </c>
      <c r="C12" s="10" t="s">
        <v>18</v>
      </c>
      <c r="D12" s="11" t="s">
        <v>18</v>
      </c>
      <c r="E12" s="10">
        <f>SUM(E2:E11)</f>
        <v>65460.521008403382</v>
      </c>
      <c r="F12" s="10">
        <f>Tabelle1[[#This Row],[Gesamt Netto Verkaufspreis]]*0.19</f>
        <v>12437.498991596643</v>
      </c>
      <c r="G12" s="10">
        <f>SUM(G2:G11)</f>
        <v>77898.020000000019</v>
      </c>
      <c r="H12" s="5"/>
    </row>
    <row r="13" spans="1:8" x14ac:dyDescent="0.3">
      <c r="A13" s="3" t="s">
        <v>19</v>
      </c>
      <c r="B13" s="4">
        <v>38.68</v>
      </c>
      <c r="C13" s="5">
        <f>Tabelle1[[#This Row],[Brutto-Listenverkaufspreis]]/1.19</f>
        <v>32.504201680672267</v>
      </c>
      <c r="D13" s="6">
        <v>1</v>
      </c>
      <c r="E13" s="5">
        <f>Tabelle1[[#This Row],[Netto Verkaufspreis]]*Tabelle1[[#This Row],[Anzahl]]</f>
        <v>32.504201680672267</v>
      </c>
      <c r="F13" s="5">
        <f>Tabelle1[[#This Row],[Gesamt Netto Verkaufspreis]]*0.19</f>
        <v>6.1757983193277308</v>
      </c>
      <c r="G13" s="5">
        <f>Tabelle1[[#This Row],[Gesamt Netto Verkaufspreis]]*1.19</f>
        <v>38.679999999999993</v>
      </c>
      <c r="H13" s="5"/>
    </row>
    <row r="14" spans="1:8" x14ac:dyDescent="0.3">
      <c r="A14" s="1" t="s">
        <v>20</v>
      </c>
      <c r="B14" s="8">
        <v>46.92</v>
      </c>
      <c r="C14" s="5">
        <f>Tabelle1[[#This Row],[Brutto-Listenverkaufspreis]]/1.19</f>
        <v>39.428571428571431</v>
      </c>
      <c r="D14" s="2">
        <v>2</v>
      </c>
      <c r="E14" s="5">
        <f>Tabelle1[[#This Row],[Netto Verkaufspreis]]*Tabelle1[[#This Row],[Anzahl]]</f>
        <v>78.857142857142861</v>
      </c>
      <c r="F14" s="5">
        <f>Tabelle1[[#This Row],[Gesamt Netto Verkaufspreis]]*0.19</f>
        <v>14.982857142857144</v>
      </c>
      <c r="G14" s="5">
        <f>Tabelle1[[#This Row],[Gesamt Netto Verkaufspreis]]*1.19</f>
        <v>93.84</v>
      </c>
      <c r="H14" s="5"/>
    </row>
    <row r="15" spans="1:8" x14ac:dyDescent="0.3">
      <c r="A15" s="9" t="s">
        <v>21</v>
      </c>
      <c r="B15" s="10" t="s">
        <v>18</v>
      </c>
      <c r="C15" s="10" t="s">
        <v>18</v>
      </c>
      <c r="D15" s="11" t="s">
        <v>18</v>
      </c>
      <c r="E15" s="10">
        <f>SUM(E13:E14)</f>
        <v>111.36134453781513</v>
      </c>
      <c r="F15" s="10">
        <f>Tabelle1[[#This Row],[Gesamt Netto Verkaufspreis]]*0.19</f>
        <v>21.158655462184875</v>
      </c>
      <c r="G15" s="10">
        <f>SUM(G13:G14)</f>
        <v>132.51999999999998</v>
      </c>
      <c r="H15" s="5"/>
    </row>
    <row r="16" spans="1:8" x14ac:dyDescent="0.3">
      <c r="A16" s="3" t="s">
        <v>22</v>
      </c>
      <c r="B16" s="4">
        <v>239.55</v>
      </c>
      <c r="C16" s="5">
        <f>Tabelle1[[#This Row],[Brutto-Listenverkaufspreis]]/1.19</f>
        <v>201.30252100840337</v>
      </c>
      <c r="D16" s="6">
        <v>2</v>
      </c>
      <c r="E16" s="5">
        <f>Tabelle1[[#This Row],[Netto Verkaufspreis]]*Tabelle1[[#This Row],[Anzahl]]</f>
        <v>402.60504201680675</v>
      </c>
      <c r="F16" s="5">
        <f>Tabelle1[[#This Row],[Gesamt Netto Verkaufspreis]]*0.19</f>
        <v>76.494957983193288</v>
      </c>
      <c r="G16" s="5">
        <f>Tabelle1[[#This Row],[Gesamt Netto Verkaufspreis]]*1.19</f>
        <v>479.1</v>
      </c>
      <c r="H16" s="5"/>
    </row>
    <row r="17" spans="1:8" x14ac:dyDescent="0.3">
      <c r="A17" s="7" t="s">
        <v>23</v>
      </c>
      <c r="B17" s="5">
        <v>436.93</v>
      </c>
      <c r="C17" s="5">
        <f>Tabelle1[[#This Row],[Brutto-Listenverkaufspreis]]/1.19</f>
        <v>367.1680672268908</v>
      </c>
      <c r="D17">
        <v>2</v>
      </c>
      <c r="E17" s="5">
        <f>Tabelle1[[#This Row],[Netto Verkaufspreis]]*Tabelle1[[#This Row],[Anzahl]]</f>
        <v>734.3361344537816</v>
      </c>
      <c r="F17" s="5">
        <f>Tabelle1[[#This Row],[Gesamt Netto Verkaufspreis]]*0.19</f>
        <v>139.5238655462185</v>
      </c>
      <c r="G17" s="5">
        <f>Tabelle1[[#This Row],[Gesamt Netto Verkaufspreis]]*1.19</f>
        <v>873.86</v>
      </c>
      <c r="H17" s="5"/>
    </row>
    <row r="18" spans="1:8" x14ac:dyDescent="0.3">
      <c r="A18" s="7" t="s">
        <v>24</v>
      </c>
      <c r="B18" s="5">
        <v>210.33</v>
      </c>
      <c r="C18" s="5">
        <f>Tabelle1[[#This Row],[Brutto-Listenverkaufspreis]]/1.19</f>
        <v>176.74789915966389</v>
      </c>
      <c r="D18">
        <v>2</v>
      </c>
      <c r="E18" s="5">
        <f>Tabelle1[[#This Row],[Netto Verkaufspreis]]*Tabelle1[[#This Row],[Anzahl]]</f>
        <v>353.49579831932778</v>
      </c>
      <c r="F18" s="5">
        <f>Tabelle1[[#This Row],[Gesamt Netto Verkaufspreis]]*0.19</f>
        <v>67.164201680672278</v>
      </c>
      <c r="G18" s="5">
        <f>Tabelle1[[#This Row],[Gesamt Netto Verkaufspreis]]*1.19</f>
        <v>420.66</v>
      </c>
      <c r="H18" s="5"/>
    </row>
    <row r="19" spans="1:8" x14ac:dyDescent="0.3">
      <c r="A19" s="7" t="s">
        <v>25</v>
      </c>
      <c r="B19" s="5">
        <v>28.31</v>
      </c>
      <c r="C19" s="5">
        <f>Tabelle1[[#This Row],[Brutto-Listenverkaufspreis]]/1.19</f>
        <v>23.789915966386555</v>
      </c>
      <c r="D19">
        <v>2</v>
      </c>
      <c r="E19" s="5">
        <f>Tabelle1[[#This Row],[Netto Verkaufspreis]]*Tabelle1[[#This Row],[Anzahl]]</f>
        <v>47.579831932773111</v>
      </c>
      <c r="F19" s="5">
        <f>Tabelle1[[#This Row],[Gesamt Netto Verkaufspreis]]*0.19</f>
        <v>9.0401680672268903</v>
      </c>
      <c r="G19" s="5">
        <f>Tabelle1[[#This Row],[Gesamt Netto Verkaufspreis]]*1.19</f>
        <v>56.62</v>
      </c>
      <c r="H19" s="5"/>
    </row>
    <row r="20" spans="1:8" x14ac:dyDescent="0.3">
      <c r="A20" s="7" t="s">
        <v>26</v>
      </c>
      <c r="B20" s="5">
        <v>53.4</v>
      </c>
      <c r="C20" s="5">
        <f>Tabelle1[[#This Row],[Brutto-Listenverkaufspreis]]/1.19</f>
        <v>44.873949579831937</v>
      </c>
      <c r="D20">
        <v>4</v>
      </c>
      <c r="E20" s="5">
        <f>Tabelle1[[#This Row],[Netto Verkaufspreis]]*Tabelle1[[#This Row],[Anzahl]]</f>
        <v>179.49579831932775</v>
      </c>
      <c r="F20" s="5">
        <f>Tabelle1[[#This Row],[Gesamt Netto Verkaufspreis]]*0.19</f>
        <v>34.104201680672276</v>
      </c>
      <c r="G20" s="5">
        <f>Tabelle1[[#This Row],[Gesamt Netto Verkaufspreis]]*1.19</f>
        <v>213.60000000000002</v>
      </c>
      <c r="H20" s="5"/>
    </row>
    <row r="21" spans="1:8" x14ac:dyDescent="0.3">
      <c r="A21" s="7" t="s">
        <v>27</v>
      </c>
      <c r="B21" s="5">
        <v>793.08</v>
      </c>
      <c r="C21" s="5">
        <f>Tabelle1[[#This Row],[Brutto-Listenverkaufspreis]]/1.19</f>
        <v>666.45378151260513</v>
      </c>
      <c r="D21">
        <v>2</v>
      </c>
      <c r="E21" s="5">
        <f>Tabelle1[[#This Row],[Netto Verkaufspreis]]*Tabelle1[[#This Row],[Anzahl]]</f>
        <v>1332.9075630252103</v>
      </c>
      <c r="F21" s="5">
        <f>Tabelle1[[#This Row],[Gesamt Netto Verkaufspreis]]*0.19</f>
        <v>253.25243697478996</v>
      </c>
      <c r="G21" s="5">
        <f>Tabelle1[[#This Row],[Gesamt Netto Verkaufspreis]]*1.19</f>
        <v>1586.16</v>
      </c>
      <c r="H21" s="5"/>
    </row>
    <row r="22" spans="1:8" x14ac:dyDescent="0.3">
      <c r="A22" s="7" t="s">
        <v>14</v>
      </c>
      <c r="B22" s="5">
        <v>17.53</v>
      </c>
      <c r="C22" s="5">
        <f>Tabelle1[[#This Row],[Brutto-Listenverkaufspreis]]/1.19</f>
        <v>14.731092436974791</v>
      </c>
      <c r="D22">
        <v>11</v>
      </c>
      <c r="E22" s="5">
        <f>Tabelle1[[#This Row],[Netto Verkaufspreis]]*Tabelle1[[#This Row],[Anzahl]]</f>
        <v>162.0420168067227</v>
      </c>
      <c r="F22" s="5">
        <f>Tabelle1[[#This Row],[Gesamt Netto Verkaufspreis]]*0.19</f>
        <v>30.787983193277313</v>
      </c>
      <c r="G22" s="5">
        <f>Tabelle1[[#This Row],[Gesamt Netto Verkaufspreis]]*1.19</f>
        <v>192.83</v>
      </c>
      <c r="H22" s="5"/>
    </row>
    <row r="23" spans="1:8" x14ac:dyDescent="0.3">
      <c r="A23" s="1" t="s">
        <v>28</v>
      </c>
      <c r="B23" s="5">
        <v>24278.44</v>
      </c>
      <c r="C23" s="5">
        <f>Tabelle1[[#This Row],[Brutto-Listenverkaufspreis]]/1.19</f>
        <v>20402.050420168067</v>
      </c>
      <c r="D23">
        <v>2</v>
      </c>
      <c r="E23" s="5">
        <f>Tabelle1[[#This Row],[Netto Verkaufspreis]]*Tabelle1[[#This Row],[Anzahl]]</f>
        <v>40804.100840336134</v>
      </c>
      <c r="F23" s="5">
        <f>Tabelle1[[#This Row],[Gesamt Netto Verkaufspreis]]*0.19</f>
        <v>7752.7791596638654</v>
      </c>
      <c r="G23" s="5">
        <f>Tabelle1[[#This Row],[Gesamt Netto Verkaufspreis]]*1.19</f>
        <v>48556.88</v>
      </c>
      <c r="H23" s="5"/>
    </row>
    <row r="24" spans="1:8" x14ac:dyDescent="0.3">
      <c r="A24" s="12" t="s">
        <v>29</v>
      </c>
      <c r="B24" s="10" t="s">
        <v>18</v>
      </c>
      <c r="C24" s="10" t="s">
        <v>18</v>
      </c>
      <c r="D24" s="11" t="s">
        <v>18</v>
      </c>
      <c r="E24" s="10">
        <f>SUM(E16:E23)</f>
        <v>44016.563025210082</v>
      </c>
      <c r="F24" s="10">
        <f>Tabelle1[[#This Row],[Gesamt Netto Verkaufspreis]]*0.19</f>
        <v>8363.1469747899155</v>
      </c>
      <c r="G24" s="10">
        <f>SUM(G16:G23)</f>
        <v>52379.71</v>
      </c>
      <c r="H24" s="5"/>
    </row>
    <row r="25" spans="1:8" x14ac:dyDescent="0.3">
      <c r="A25" s="13" t="s">
        <v>30</v>
      </c>
      <c r="B25" s="14">
        <v>100</v>
      </c>
      <c r="C25" s="5">
        <f>Tabelle1[[#This Row],[Brutto-Listenverkaufspreis]]/1.19</f>
        <v>84.033613445378151</v>
      </c>
      <c r="D25" s="15">
        <v>100</v>
      </c>
      <c r="E25" s="5">
        <f>Tabelle1[[#This Row],[Netto Verkaufspreis]]*Tabelle1[[#This Row],[Anzahl]]</f>
        <v>8403.361344537816</v>
      </c>
      <c r="F25" s="5">
        <f>Tabelle1[[#This Row],[Gesamt Netto Verkaufspreis]]*0.19</f>
        <v>1596.6386554621849</v>
      </c>
      <c r="G25" s="5">
        <f>Tabelle1[[#This Row],[Gesamt Netto Verkaufspreis]]*1.19</f>
        <v>10000</v>
      </c>
      <c r="H25" s="5"/>
    </row>
    <row r="26" spans="1:8" x14ac:dyDescent="0.3">
      <c r="A26" s="12" t="s">
        <v>31</v>
      </c>
      <c r="B26" s="16" t="s">
        <v>18</v>
      </c>
      <c r="C26" s="16" t="s">
        <v>18</v>
      </c>
      <c r="D26" s="17" t="s">
        <v>18</v>
      </c>
      <c r="E26" s="16">
        <f>SUM(E12,E15,E24,E25)</f>
        <v>117991.8067226891</v>
      </c>
      <c r="F26" s="16">
        <f>Tabelle1[[#This Row],[Gesamt Netto Verkaufspreis]]*0.19</f>
        <v>22418.443277310929</v>
      </c>
      <c r="G26" s="16">
        <f>SUM(G12,G15,G24,G25)</f>
        <v>140410.25000000003</v>
      </c>
      <c r="H26" s="5"/>
    </row>
  </sheetData>
  <pageMargins left="0.7" right="0.7" top="0.78740157499999996" bottom="0.78740157499999996" header="0.3" footer="0.3"/>
  <headerFooter>
    <oddHeader>&amp;C&amp;"Calibri"&amp;10&amp;K000000 - öffentlich | public -&amp;1#_x000D_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Kalk</vt:lpstr>
    </vt:vector>
  </TitlesOfParts>
  <Company>Akquinet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Markmann, Tom Niklas</dc:creator>
  <cp:lastModifiedBy>Markmann, Tom Niklas</cp:lastModifiedBy>
  <dcterms:created xsi:type="dcterms:W3CDTF">2023-12-07T14:49:17Z</dcterms:created>
  <dcterms:modified xsi:type="dcterms:W3CDTF">2023-12-07T14:50:30Z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5686df-4007-473a-a67c-4047ee2e0da2_Enabled">
    <vt:lpwstr>true</vt:lpwstr>
  </property>
  <property fmtid="{D5CDD505-2E9C-101B-9397-08002B2CF9AE}" pid="3" name="MSIP_Label_e15686df-4007-473a-a67c-4047ee2e0da2_SetDate">
    <vt:lpwstr>2023-12-07T14:50:30Z</vt:lpwstr>
  </property>
  <property fmtid="{D5CDD505-2E9C-101B-9397-08002B2CF9AE}" pid="4" name="MSIP_Label_e15686df-4007-473a-a67c-4047ee2e0da2_Method">
    <vt:lpwstr>Privileged</vt:lpwstr>
  </property>
  <property fmtid="{D5CDD505-2E9C-101B-9397-08002B2CF9AE}" pid="5" name="MSIP_Label_e15686df-4007-473a-a67c-4047ee2e0da2_Name">
    <vt:lpwstr>e15686df-4007-473a-a67c-4047ee2e0da2</vt:lpwstr>
  </property>
  <property fmtid="{D5CDD505-2E9C-101B-9397-08002B2CF9AE}" pid="6" name="MSIP_Label_e15686df-4007-473a-a67c-4047ee2e0da2_SiteId">
    <vt:lpwstr>97acb4ab-68fe-43be-8504-c610dd01f172</vt:lpwstr>
  </property>
  <property fmtid="{D5CDD505-2E9C-101B-9397-08002B2CF9AE}" pid="7" name="MSIP_Label_e15686df-4007-473a-a67c-4047ee2e0da2_ActionId">
    <vt:lpwstr>b9333e34-8e8b-4800-adca-12f8731e1e32</vt:lpwstr>
  </property>
  <property fmtid="{D5CDD505-2E9C-101B-9397-08002B2CF9AE}" pid="8" name="MSIP_Label_e15686df-4007-473a-a67c-4047ee2e0da2_ContentBits">
    <vt:lpwstr>1</vt:lpwstr>
  </property>
</Properties>
</file>