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Optimizers" sheetId="1" r:id="rId1"/>
  </sheets>
  <definedNames>
    <definedName name="Beta1">Optimizers!$M$20</definedName>
    <definedName name="Beta2">Optimizers!$L$42</definedName>
  </definedNames>
  <calcPr calcId="144525"/>
</workbook>
</file>

<file path=xl/sharedStrings.xml><?xml version="1.0" encoding="utf-8"?>
<sst xmlns="http://schemas.openxmlformats.org/spreadsheetml/2006/main" count="57" uniqueCount="35">
  <si>
    <t>重点内容是理解rmsprop和momentum的功能！见下面！</t>
  </si>
  <si>
    <t>Momentum + Bias Correction</t>
  </si>
  <si>
    <t>t</t>
  </si>
  <si>
    <t>dW</t>
  </si>
  <si>
    <t>v_prev</t>
  </si>
  <si>
    <t>Beta1 * v_prev</t>
  </si>
  <si>
    <t>(1-Beta1) * dW_curr</t>
  </si>
  <si>
    <t>v_curr</t>
  </si>
  <si>
    <t>(1-Beta^t)</t>
  </si>
  <si>
    <t>1/(1-Beta^t)</t>
  </si>
  <si>
    <t>v_curr*</t>
  </si>
  <si>
    <t>dW_mom</t>
  </si>
  <si>
    <t>Beta1</t>
  </si>
  <si>
    <t>RMSProp with dW of 5-15</t>
  </si>
  <si>
    <t>dWsq</t>
  </si>
  <si>
    <t>(1-Beta2) * dWsq</t>
  </si>
  <si>
    <t>s_prev</t>
  </si>
  <si>
    <t>s_prev * Beta2</t>
  </si>
  <si>
    <t>s_curr</t>
  </si>
  <si>
    <t>rms = sqrt(s_curr)</t>
  </si>
  <si>
    <t>dW_rms</t>
  </si>
  <si>
    <t>Momentum:</t>
  </si>
  <si>
    <t>v is the moving average of dW</t>
  </si>
  <si>
    <t xml:space="preserve">Beta2 = </t>
  </si>
  <si>
    <t>RMSProp:</t>
  </si>
  <si>
    <t>s is the moving average of dWsq</t>
  </si>
  <si>
    <t>dW_mom = v aka moving average of dW</t>
  </si>
  <si>
    <t>dW_rms = dW / rms aka scaled-down dW</t>
  </si>
  <si>
    <t>Removing the noise</t>
  </si>
  <si>
    <t>Re-scaling to similar levels</t>
  </si>
  <si>
    <t>Beta2</t>
  </si>
  <si>
    <t>RMSProp with dW of 500-1500</t>
  </si>
  <si>
    <t>dW2</t>
  </si>
  <si>
    <t>dW2_rms</t>
  </si>
  <si>
    <t>If dW is a constant</t>
  </si>
</sst>
</file>

<file path=xl/styles.xml><?xml version="1.0" encoding="utf-8"?>
<styleSheet xmlns="http://schemas.openxmlformats.org/spreadsheetml/2006/main">
  <numFmts count="6">
    <numFmt numFmtId="176" formatCode="_(* #,##0.0_);_(* \(#,##0.0\);_(* &quot;-&quot;?_);_(@_)"/>
    <numFmt numFmtId="177" formatCode="0.0"/>
    <numFmt numFmtId="178" formatCode="_(* #,##0.00_);_(* \(#,##0.00\);_(* &quot;-&quot;??_);_(@_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177" fontId="0" fillId="0" borderId="0" xfId="0" applyNumberFormat="1"/>
    <xf numFmtId="177" fontId="0" fillId="3" borderId="0" xfId="0" applyNumberFormat="1" applyFill="1"/>
    <xf numFmtId="178" fontId="0" fillId="0" borderId="0" xfId="8" applyNumberFormat="1" applyFont="1"/>
    <xf numFmtId="176" fontId="0" fillId="0" borderId="0" xfId="0" applyNumberFormat="1"/>
    <xf numFmtId="0" fontId="1" fillId="4" borderId="0" xfId="0" applyFont="1" applyFill="1"/>
    <xf numFmtId="176" fontId="0" fillId="4" borderId="0" xfId="0" applyNumberFormat="1" applyFill="1"/>
    <xf numFmtId="0" fontId="2" fillId="0" borderId="0" xfId="0" applyFont="1"/>
    <xf numFmtId="0" fontId="3" fillId="0" borderId="0" xfId="0" applyFont="1"/>
    <xf numFmtId="0" fontId="3" fillId="0" borderId="0" xfId="0" applyFont="1"/>
    <xf numFmtId="0" fontId="0" fillId="0" borderId="0" xfId="0" applyFont="1"/>
    <xf numFmtId="1" fontId="0" fillId="3" borderId="0" xfId="0" applyNumberForma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Optimizers!$B$4</c:f>
              <c:strCache>
                <c:ptCount val="1"/>
                <c:pt idx="0">
                  <c:v>dW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Optimizers!$B$5:$B$29</c:f>
              <c:numCache>
                <c:formatCode>General</c:formatCode>
                <c:ptCount val="25"/>
                <c:pt idx="0">
                  <c:v>4</c:v>
                </c:pt>
                <c:pt idx="1">
                  <c:v>-1</c:v>
                </c:pt>
                <c:pt idx="2">
                  <c:v>12</c:v>
                </c:pt>
                <c:pt idx="3">
                  <c:v>3</c:v>
                </c:pt>
                <c:pt idx="4">
                  <c:v>7</c:v>
                </c:pt>
                <c:pt idx="5">
                  <c:v>-5</c:v>
                </c:pt>
                <c:pt idx="6">
                  <c:v>-5</c:v>
                </c:pt>
                <c:pt idx="7">
                  <c:v>14</c:v>
                </c:pt>
                <c:pt idx="8">
                  <c:v>7</c:v>
                </c:pt>
                <c:pt idx="9">
                  <c:v>5</c:v>
                </c:pt>
                <c:pt idx="10">
                  <c:v>-3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2</c:v>
                </c:pt>
                <c:pt idx="18">
                  <c:v>12</c:v>
                </c:pt>
                <c:pt idx="19">
                  <c:v>5</c:v>
                </c:pt>
                <c:pt idx="20">
                  <c:v>2</c:v>
                </c:pt>
                <c:pt idx="21">
                  <c:v>-1</c:v>
                </c:pt>
                <c:pt idx="22">
                  <c:v>-5</c:v>
                </c:pt>
                <c:pt idx="23">
                  <c:v>13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Optimizers!$F$4</c:f>
              <c:strCache>
                <c:ptCount val="1"/>
                <c:pt idx="0">
                  <c:v>v_curr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Optimizers!$F$5:$F$29</c:f>
              <c:numCache>
                <c:formatCode>0.0</c:formatCode>
                <c:ptCount val="25"/>
                <c:pt idx="0">
                  <c:v>0.4</c:v>
                </c:pt>
                <c:pt idx="1">
                  <c:v>0.26</c:v>
                </c:pt>
                <c:pt idx="2">
                  <c:v>1.434</c:v>
                </c:pt>
                <c:pt idx="3">
                  <c:v>1.5906</c:v>
                </c:pt>
                <c:pt idx="4">
                  <c:v>2.13154</c:v>
                </c:pt>
                <c:pt idx="5">
                  <c:v>1.418386</c:v>
                </c:pt>
                <c:pt idx="6">
                  <c:v>0.7765474</c:v>
                </c:pt>
                <c:pt idx="7">
                  <c:v>2.09889266</c:v>
                </c:pt>
                <c:pt idx="8">
                  <c:v>2.589003394</c:v>
                </c:pt>
                <c:pt idx="9">
                  <c:v>2.8301030546</c:v>
                </c:pt>
                <c:pt idx="10">
                  <c:v>2.24709274914</c:v>
                </c:pt>
                <c:pt idx="11">
                  <c:v>2.722383474226</c:v>
                </c:pt>
                <c:pt idx="12">
                  <c:v>3.8501451268034</c:v>
                </c:pt>
                <c:pt idx="13">
                  <c:v>3.76513061412306</c:v>
                </c:pt>
                <c:pt idx="14">
                  <c:v>4.38861755271075</c:v>
                </c:pt>
                <c:pt idx="15">
                  <c:v>5.34975579743968</c:v>
                </c:pt>
                <c:pt idx="16">
                  <c:v>5.71478021769571</c:v>
                </c:pt>
                <c:pt idx="17">
                  <c:v>5.34330219592614</c:v>
                </c:pt>
                <c:pt idx="18">
                  <c:v>6.00897197633352</c:v>
                </c:pt>
                <c:pt idx="19">
                  <c:v>5.90807477870017</c:v>
                </c:pt>
                <c:pt idx="20">
                  <c:v>5.51726730083016</c:v>
                </c:pt>
                <c:pt idx="21">
                  <c:v>4.86554057074714</c:v>
                </c:pt>
                <c:pt idx="22">
                  <c:v>3.87898651367243</c:v>
                </c:pt>
                <c:pt idx="23">
                  <c:v>4.79108786230518</c:v>
                </c:pt>
                <c:pt idx="24">
                  <c:v>4.41197907607467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Optimizers!$I$4</c:f>
              <c:strCache>
                <c:ptCount val="1"/>
                <c:pt idx="0">
                  <c:v>v_curr*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Optimizers!$I$5:$I$29</c:f>
              <c:numCache>
                <c:formatCode>_(* #,##0.0_);_(* \(#,##0.0\);_(* "-"?_);_(@_)</c:formatCode>
                <c:ptCount val="25"/>
                <c:pt idx="0">
                  <c:v>4</c:v>
                </c:pt>
                <c:pt idx="1">
                  <c:v>1.36842105263158</c:v>
                </c:pt>
                <c:pt idx="2">
                  <c:v>5.29151291512915</c:v>
                </c:pt>
                <c:pt idx="3">
                  <c:v>4.62518173887758</c:v>
                </c:pt>
                <c:pt idx="4">
                  <c:v>5.20509877658665</c:v>
                </c:pt>
                <c:pt idx="5">
                  <c:v>3.02712358529022</c:v>
                </c:pt>
                <c:pt idx="6">
                  <c:v>1.4884853089813</c:v>
                </c:pt>
                <c:pt idx="7">
                  <c:v>3.68528853272873</c:v>
                </c:pt>
                <c:pt idx="8">
                  <c:v>4.22639567192446</c:v>
                </c:pt>
                <c:pt idx="9">
                  <c:v>4.34517023363163</c:v>
                </c:pt>
                <c:pt idx="10">
                  <c:v>3.27474125414319</c:v>
                </c:pt>
                <c:pt idx="11">
                  <c:v>3.793890095302</c:v>
                </c:pt>
                <c:pt idx="12">
                  <c:v>5.16234360790639</c:v>
                </c:pt>
                <c:pt idx="13">
                  <c:v>4.88196839054479</c:v>
                </c:pt>
                <c:pt idx="14">
                  <c:v>5.52646838497946</c:v>
                </c:pt>
                <c:pt idx="15">
                  <c:v>6.56655094458339</c:v>
                </c:pt>
                <c:pt idx="16">
                  <c:v>6.85860168231113</c:v>
                </c:pt>
                <c:pt idx="17">
                  <c:v>6.28693783783016</c:v>
                </c:pt>
                <c:pt idx="18">
                  <c:v>6.94747249114897</c:v>
                </c:pt>
                <c:pt idx="19">
                  <c:v>6.72577158789699</c:v>
                </c:pt>
                <c:pt idx="20">
                  <c:v>6.19513242871612</c:v>
                </c:pt>
                <c:pt idx="21">
                  <c:v>5.39702376717819</c:v>
                </c:pt>
                <c:pt idx="22">
                  <c:v>4.25621194456004</c:v>
                </c:pt>
                <c:pt idx="23">
                  <c:v>5.20638247351527</c:v>
                </c:pt>
                <c:pt idx="24">
                  <c:v>4.75321114788907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7921600"/>
        <c:axId val="937918880"/>
      </c:lineChart>
      <c:catAx>
        <c:axId val="9379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918880"/>
        <c:crosses val="autoZero"/>
        <c:auto val="1"/>
        <c:lblAlgn val="ctr"/>
        <c:lblOffset val="100"/>
        <c:noMultiLvlLbl val="0"/>
      </c:catAx>
      <c:valAx>
        <c:axId val="9379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9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 vs. dW</a:t>
            </a:r>
            <a:r>
              <a:rPr lang="en-US" baseline="0"/>
              <a:t>_rms </a:t>
            </a:r>
            <a:endParaRPr lang="en-US" baseline="0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for dW [5-15]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Optimizers!$B$33</c:f>
              <c:strCache>
                <c:ptCount val="1"/>
                <c:pt idx="0">
                  <c:v>dW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Optimizers!$B$34:$B$58</c:f>
              <c:numCache>
                <c:formatCode>General</c:formatCode>
                <c:ptCount val="25"/>
                <c:pt idx="0">
                  <c:v>4</c:v>
                </c:pt>
                <c:pt idx="1">
                  <c:v>-1</c:v>
                </c:pt>
                <c:pt idx="2">
                  <c:v>12</c:v>
                </c:pt>
                <c:pt idx="3">
                  <c:v>3</c:v>
                </c:pt>
                <c:pt idx="4">
                  <c:v>7</c:v>
                </c:pt>
                <c:pt idx="5">
                  <c:v>-5</c:v>
                </c:pt>
                <c:pt idx="6">
                  <c:v>-5</c:v>
                </c:pt>
                <c:pt idx="7">
                  <c:v>14</c:v>
                </c:pt>
                <c:pt idx="8">
                  <c:v>7</c:v>
                </c:pt>
                <c:pt idx="9">
                  <c:v>5</c:v>
                </c:pt>
                <c:pt idx="10">
                  <c:v>-3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2</c:v>
                </c:pt>
                <c:pt idx="18">
                  <c:v>12</c:v>
                </c:pt>
                <c:pt idx="19">
                  <c:v>5</c:v>
                </c:pt>
                <c:pt idx="20">
                  <c:v>2</c:v>
                </c:pt>
                <c:pt idx="21">
                  <c:v>-1</c:v>
                </c:pt>
                <c:pt idx="22">
                  <c:v>-5</c:v>
                </c:pt>
                <c:pt idx="23">
                  <c:v>13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Optimizers!$I$33</c:f>
              <c:strCache>
                <c:ptCount val="1"/>
                <c:pt idx="0">
                  <c:v>dW_rms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Optimizers!$I$34:$I$58</c:f>
              <c:numCache>
                <c:formatCode>0.0</c:formatCode>
                <c:ptCount val="25"/>
                <c:pt idx="0">
                  <c:v>31.6227766016838</c:v>
                </c:pt>
                <c:pt idx="1">
                  <c:v>-7.67326168518366</c:v>
                </c:pt>
                <c:pt idx="2">
                  <c:v>29.9097511325446</c:v>
                </c:pt>
                <c:pt idx="3">
                  <c:v>7.28022289695158</c:v>
                </c:pt>
                <c:pt idx="4">
                  <c:v>14.97052263093</c:v>
                </c:pt>
                <c:pt idx="5">
                  <c:v>-10.1343059265414</c:v>
                </c:pt>
                <c:pt idx="6">
                  <c:v>-9.65520538062523</c:v>
                </c:pt>
                <c:pt idx="7">
                  <c:v>20.5547895169153</c:v>
                </c:pt>
                <c:pt idx="8">
                  <c:v>9.77857644196003</c:v>
                </c:pt>
                <c:pt idx="9">
                  <c:v>6.8235645467946</c:v>
                </c:pt>
                <c:pt idx="10">
                  <c:v>-4.06224936635368</c:v>
                </c:pt>
                <c:pt idx="11">
                  <c:v>9.08365498844245</c:v>
                </c:pt>
                <c:pt idx="12">
                  <c:v>15.7586778789708</c:v>
                </c:pt>
                <c:pt idx="13">
                  <c:v>3.3594303777898</c:v>
                </c:pt>
                <c:pt idx="14">
                  <c:v>10.5604994939573</c:v>
                </c:pt>
                <c:pt idx="15">
                  <c:v>13.3986929596836</c:v>
                </c:pt>
                <c:pt idx="16">
                  <c:v>8.31454155588661</c:v>
                </c:pt>
                <c:pt idx="17">
                  <c:v>1.84544987237688</c:v>
                </c:pt>
                <c:pt idx="18">
                  <c:v>10.4552301969115</c:v>
                </c:pt>
                <c:pt idx="19">
                  <c:v>4.31770746776661</c:v>
                </c:pt>
                <c:pt idx="20">
                  <c:v>1.72537328562112</c:v>
                </c:pt>
                <c:pt idx="21">
                  <c:v>-0.862796989417562</c:v>
                </c:pt>
                <c:pt idx="22">
                  <c:v>-4.27649376177631</c:v>
                </c:pt>
                <c:pt idx="23">
                  <c:v>10.4940456937393</c:v>
                </c:pt>
                <c:pt idx="24">
                  <c:v>0.807374930120946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7917792"/>
        <c:axId val="937915616"/>
      </c:lineChart>
      <c:catAx>
        <c:axId val="93791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915616"/>
        <c:crosses val="autoZero"/>
        <c:auto val="1"/>
        <c:lblAlgn val="ctr"/>
        <c:lblOffset val="100"/>
        <c:noMultiLvlLbl val="0"/>
      </c:catAx>
      <c:valAx>
        <c:axId val="9379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9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Optimizers!$B$33</c:f>
              <c:strCache>
                <c:ptCount val="1"/>
                <c:pt idx="0">
                  <c:v>dW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Optimizers!$B$34:$B$58</c:f>
              <c:numCache>
                <c:formatCode>General</c:formatCode>
                <c:ptCount val="25"/>
                <c:pt idx="0">
                  <c:v>4</c:v>
                </c:pt>
                <c:pt idx="1">
                  <c:v>-1</c:v>
                </c:pt>
                <c:pt idx="2">
                  <c:v>12</c:v>
                </c:pt>
                <c:pt idx="3">
                  <c:v>3</c:v>
                </c:pt>
                <c:pt idx="4">
                  <c:v>7</c:v>
                </c:pt>
                <c:pt idx="5">
                  <c:v>-5</c:v>
                </c:pt>
                <c:pt idx="6">
                  <c:v>-5</c:v>
                </c:pt>
                <c:pt idx="7">
                  <c:v>14</c:v>
                </c:pt>
                <c:pt idx="8">
                  <c:v>7</c:v>
                </c:pt>
                <c:pt idx="9">
                  <c:v>5</c:v>
                </c:pt>
                <c:pt idx="10">
                  <c:v>-3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2</c:v>
                </c:pt>
                <c:pt idx="18">
                  <c:v>12</c:v>
                </c:pt>
                <c:pt idx="19">
                  <c:v>5</c:v>
                </c:pt>
                <c:pt idx="20">
                  <c:v>2</c:v>
                </c:pt>
                <c:pt idx="21">
                  <c:v>-1</c:v>
                </c:pt>
                <c:pt idx="22">
                  <c:v>-5</c:v>
                </c:pt>
                <c:pt idx="23">
                  <c:v>13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Optimizers!$I$33</c:f>
              <c:strCache>
                <c:ptCount val="1"/>
                <c:pt idx="0">
                  <c:v>dW_rms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Optimizers!$I$34:$I$58</c:f>
              <c:numCache>
                <c:formatCode>0.0</c:formatCode>
                <c:ptCount val="25"/>
                <c:pt idx="0">
                  <c:v>31.6227766016838</c:v>
                </c:pt>
                <c:pt idx="1">
                  <c:v>-7.67326168518366</c:v>
                </c:pt>
                <c:pt idx="2">
                  <c:v>29.9097511325446</c:v>
                </c:pt>
                <c:pt idx="3">
                  <c:v>7.28022289695158</c:v>
                </c:pt>
                <c:pt idx="4">
                  <c:v>14.97052263093</c:v>
                </c:pt>
                <c:pt idx="5">
                  <c:v>-10.1343059265414</c:v>
                </c:pt>
                <c:pt idx="6">
                  <c:v>-9.65520538062523</c:v>
                </c:pt>
                <c:pt idx="7">
                  <c:v>20.5547895169153</c:v>
                </c:pt>
                <c:pt idx="8">
                  <c:v>9.77857644196003</c:v>
                </c:pt>
                <c:pt idx="9">
                  <c:v>6.8235645467946</c:v>
                </c:pt>
                <c:pt idx="10">
                  <c:v>-4.06224936635368</c:v>
                </c:pt>
                <c:pt idx="11">
                  <c:v>9.08365498844245</c:v>
                </c:pt>
                <c:pt idx="12">
                  <c:v>15.7586778789708</c:v>
                </c:pt>
                <c:pt idx="13">
                  <c:v>3.3594303777898</c:v>
                </c:pt>
                <c:pt idx="14">
                  <c:v>10.5604994939573</c:v>
                </c:pt>
                <c:pt idx="15">
                  <c:v>13.3986929596836</c:v>
                </c:pt>
                <c:pt idx="16">
                  <c:v>8.31454155588661</c:v>
                </c:pt>
                <c:pt idx="17">
                  <c:v>1.84544987237688</c:v>
                </c:pt>
                <c:pt idx="18">
                  <c:v>10.4552301969115</c:v>
                </c:pt>
                <c:pt idx="19">
                  <c:v>4.31770746776661</c:v>
                </c:pt>
                <c:pt idx="20">
                  <c:v>1.72537328562112</c:v>
                </c:pt>
                <c:pt idx="21">
                  <c:v>-0.862796989417562</c:v>
                </c:pt>
                <c:pt idx="22">
                  <c:v>-4.27649376177631</c:v>
                </c:pt>
                <c:pt idx="23">
                  <c:v>10.4940456937393</c:v>
                </c:pt>
                <c:pt idx="24">
                  <c:v>0.807374930120946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Optimizers!$J$4</c:f>
              <c:strCache>
                <c:ptCount val="1"/>
                <c:pt idx="0">
                  <c:v>dW_mom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Optimizers!$J$5:$J$29</c:f>
              <c:numCache>
                <c:formatCode>_(* #,##0.0_);_(* \(#,##0.0\);_(* "-"?_);_(@_)</c:formatCode>
                <c:ptCount val="25"/>
                <c:pt idx="0">
                  <c:v>4</c:v>
                </c:pt>
                <c:pt idx="1">
                  <c:v>1.36842105263158</c:v>
                </c:pt>
                <c:pt idx="2">
                  <c:v>5.29151291512915</c:v>
                </c:pt>
                <c:pt idx="3">
                  <c:v>4.62518173887758</c:v>
                </c:pt>
                <c:pt idx="4">
                  <c:v>5.20509877658665</c:v>
                </c:pt>
                <c:pt idx="5">
                  <c:v>3.02712358529022</c:v>
                </c:pt>
                <c:pt idx="6">
                  <c:v>1.4884853089813</c:v>
                </c:pt>
                <c:pt idx="7">
                  <c:v>3.68528853272873</c:v>
                </c:pt>
                <c:pt idx="8">
                  <c:v>4.22639567192446</c:v>
                </c:pt>
                <c:pt idx="9">
                  <c:v>4.34517023363163</c:v>
                </c:pt>
                <c:pt idx="10">
                  <c:v>3.27474125414319</c:v>
                </c:pt>
                <c:pt idx="11">
                  <c:v>3.793890095302</c:v>
                </c:pt>
                <c:pt idx="12">
                  <c:v>5.16234360790639</c:v>
                </c:pt>
                <c:pt idx="13">
                  <c:v>4.88196839054479</c:v>
                </c:pt>
                <c:pt idx="14">
                  <c:v>5.52646838497946</c:v>
                </c:pt>
                <c:pt idx="15">
                  <c:v>6.56655094458339</c:v>
                </c:pt>
                <c:pt idx="16">
                  <c:v>6.85860168231113</c:v>
                </c:pt>
                <c:pt idx="17">
                  <c:v>6.28693783783016</c:v>
                </c:pt>
                <c:pt idx="18">
                  <c:v>6.94747249114897</c:v>
                </c:pt>
                <c:pt idx="19">
                  <c:v>6.72577158789699</c:v>
                </c:pt>
                <c:pt idx="20">
                  <c:v>6.19513242871612</c:v>
                </c:pt>
                <c:pt idx="21">
                  <c:v>5.39702376717819</c:v>
                </c:pt>
                <c:pt idx="22">
                  <c:v>4.25621194456004</c:v>
                </c:pt>
                <c:pt idx="23">
                  <c:v>5.20638247351527</c:v>
                </c:pt>
                <c:pt idx="24">
                  <c:v>4.75321114788907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7919968"/>
        <c:axId val="937920512"/>
      </c:lineChart>
      <c:catAx>
        <c:axId val="93791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920512"/>
        <c:crosses val="autoZero"/>
        <c:auto val="1"/>
        <c:lblAlgn val="ctr"/>
        <c:lblOffset val="100"/>
        <c:noMultiLvlLbl val="0"/>
      </c:catAx>
      <c:valAx>
        <c:axId val="9379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9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dW_rms for dW [5-15] vs. [500-1500]. They're at same scale!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Optimizers!$I$67</c:f>
              <c:strCache>
                <c:ptCount val="1"/>
                <c:pt idx="0">
                  <c:v>dW2_rms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Optimizers!$I$68:$I$92</c:f>
              <c:numCache>
                <c:formatCode>0.0</c:formatCode>
                <c:ptCount val="25"/>
                <c:pt idx="0">
                  <c:v>31.6227766016838</c:v>
                </c:pt>
                <c:pt idx="1">
                  <c:v>14.1971458088955</c:v>
                </c:pt>
                <c:pt idx="2">
                  <c:v>15.0042599566697</c:v>
                </c:pt>
                <c:pt idx="3">
                  <c:v>-4.31062130058396</c:v>
                </c:pt>
                <c:pt idx="4">
                  <c:v>26.9068377295802</c:v>
                </c:pt>
                <c:pt idx="5">
                  <c:v>1.10447493703406</c:v>
                </c:pt>
                <c:pt idx="6">
                  <c:v>22.8538077252467</c:v>
                </c:pt>
                <c:pt idx="7">
                  <c:v>6.70184070421284</c:v>
                </c:pt>
                <c:pt idx="8">
                  <c:v>12.6283708390305</c:v>
                </c:pt>
                <c:pt idx="9">
                  <c:v>9.44206331191915</c:v>
                </c:pt>
                <c:pt idx="10">
                  <c:v>-7.49838371642784</c:v>
                </c:pt>
                <c:pt idx="11">
                  <c:v>18.9466322050719</c:v>
                </c:pt>
                <c:pt idx="12">
                  <c:v>13.6853553372882</c:v>
                </c:pt>
                <c:pt idx="13">
                  <c:v>7.76719077709028</c:v>
                </c:pt>
                <c:pt idx="14">
                  <c:v>11.4143153847049</c:v>
                </c:pt>
                <c:pt idx="15">
                  <c:v>9.0426701700461</c:v>
                </c:pt>
                <c:pt idx="16">
                  <c:v>12.3874770588041</c:v>
                </c:pt>
                <c:pt idx="17">
                  <c:v>4.36203008346813</c:v>
                </c:pt>
                <c:pt idx="18">
                  <c:v>11.4558255801944</c:v>
                </c:pt>
                <c:pt idx="19">
                  <c:v>-2.35014609185705</c:v>
                </c:pt>
                <c:pt idx="20">
                  <c:v>-4.07829922497335</c:v>
                </c:pt>
                <c:pt idx="21">
                  <c:v>-0.886307818705144</c:v>
                </c:pt>
                <c:pt idx="22">
                  <c:v>-3.63467613998084</c:v>
                </c:pt>
                <c:pt idx="23">
                  <c:v>4.02281025350674</c:v>
                </c:pt>
                <c:pt idx="24">
                  <c:v>4.55424615099948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Optimizers!$I$33</c:f>
              <c:strCache>
                <c:ptCount val="1"/>
                <c:pt idx="0">
                  <c:v>dW_rms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Optimizers!$I$34:$I$58</c:f>
              <c:numCache>
                <c:formatCode>0.0</c:formatCode>
                <c:ptCount val="25"/>
                <c:pt idx="0">
                  <c:v>31.6227766016838</c:v>
                </c:pt>
                <c:pt idx="1">
                  <c:v>-7.67326168518366</c:v>
                </c:pt>
                <c:pt idx="2">
                  <c:v>29.9097511325446</c:v>
                </c:pt>
                <c:pt idx="3">
                  <c:v>7.28022289695158</c:v>
                </c:pt>
                <c:pt idx="4">
                  <c:v>14.97052263093</c:v>
                </c:pt>
                <c:pt idx="5">
                  <c:v>-10.1343059265414</c:v>
                </c:pt>
                <c:pt idx="6">
                  <c:v>-9.65520538062523</c:v>
                </c:pt>
                <c:pt idx="7">
                  <c:v>20.5547895169153</c:v>
                </c:pt>
                <c:pt idx="8">
                  <c:v>9.77857644196003</c:v>
                </c:pt>
                <c:pt idx="9">
                  <c:v>6.8235645467946</c:v>
                </c:pt>
                <c:pt idx="10">
                  <c:v>-4.06224936635368</c:v>
                </c:pt>
                <c:pt idx="11">
                  <c:v>9.08365498844245</c:v>
                </c:pt>
                <c:pt idx="12">
                  <c:v>15.7586778789708</c:v>
                </c:pt>
                <c:pt idx="13">
                  <c:v>3.3594303777898</c:v>
                </c:pt>
                <c:pt idx="14">
                  <c:v>10.5604994939573</c:v>
                </c:pt>
                <c:pt idx="15">
                  <c:v>13.3986929596836</c:v>
                </c:pt>
                <c:pt idx="16">
                  <c:v>8.31454155588661</c:v>
                </c:pt>
                <c:pt idx="17">
                  <c:v>1.84544987237688</c:v>
                </c:pt>
                <c:pt idx="18">
                  <c:v>10.4552301969115</c:v>
                </c:pt>
                <c:pt idx="19">
                  <c:v>4.31770746776661</c:v>
                </c:pt>
                <c:pt idx="20">
                  <c:v>1.72537328562112</c:v>
                </c:pt>
                <c:pt idx="21">
                  <c:v>-0.862796989417562</c:v>
                </c:pt>
                <c:pt idx="22">
                  <c:v>-4.27649376177631</c:v>
                </c:pt>
                <c:pt idx="23">
                  <c:v>10.4940456937393</c:v>
                </c:pt>
                <c:pt idx="24">
                  <c:v>0.807374930120946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7914528"/>
        <c:axId val="940267808"/>
      </c:lineChart>
      <c:catAx>
        <c:axId val="93791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67808"/>
        <c:crosses val="autoZero"/>
        <c:auto val="1"/>
        <c:lblAlgn val="ctr"/>
        <c:lblOffset val="100"/>
        <c:noMultiLvlLbl val="0"/>
      </c:catAx>
      <c:valAx>
        <c:axId val="9402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9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dW_rms for dW = 5 (constant)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Optimizers!$B$100</c:f>
              <c:strCache>
                <c:ptCount val="1"/>
                <c:pt idx="0">
                  <c:v>dW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Optimizers!$B$101:$B$125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Optimizers!$I$100</c:f>
              <c:strCache>
                <c:ptCount val="1"/>
                <c:pt idx="0">
                  <c:v>dW_rms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Optimizers!$I$101:$I$125</c:f>
              <c:numCache>
                <c:formatCode>0.0</c:formatCode>
                <c:ptCount val="25"/>
                <c:pt idx="0">
                  <c:v>31.6227766016838</c:v>
                </c:pt>
                <c:pt idx="1">
                  <c:v>22.3662720421292</c:v>
                </c:pt>
                <c:pt idx="2">
                  <c:v>18.2665510975673</c:v>
                </c:pt>
                <c:pt idx="3">
                  <c:v>15.8232522780958</c:v>
                </c:pt>
                <c:pt idx="4">
                  <c:v>14.1562848304193</c:v>
                </c:pt>
                <c:pt idx="5">
                  <c:v>12.9260906575562</c:v>
                </c:pt>
                <c:pt idx="6">
                  <c:v>11.9702249769883</c:v>
                </c:pt>
                <c:pt idx="7">
                  <c:v>11.1999177040562</c:v>
                </c:pt>
                <c:pt idx="8">
                  <c:v>10.5620214289642</c:v>
                </c:pt>
                <c:pt idx="9">
                  <c:v>10.0225159222315</c:v>
                </c:pt>
                <c:pt idx="10">
                  <c:v>9.55848031370797</c:v>
                </c:pt>
                <c:pt idx="11">
                  <c:v>9.15383308874909</c:v>
                </c:pt>
                <c:pt idx="12">
                  <c:v>8.79691382494209</c:v>
                </c:pt>
                <c:pt idx="13">
                  <c:v>8.47903405076725</c:v>
                </c:pt>
                <c:pt idx="14">
                  <c:v>8.19356933184315</c:v>
                </c:pt>
                <c:pt idx="15">
                  <c:v>7.93536884989023</c:v>
                </c:pt>
                <c:pt idx="16">
                  <c:v>7.70035908976226</c:v>
                </c:pt>
                <c:pt idx="17">
                  <c:v>7.48527046192855</c:v>
                </c:pt>
                <c:pt idx="18">
                  <c:v>7.28744419434708</c:v>
                </c:pt>
                <c:pt idx="19">
                  <c:v>7.10469304901182</c:v>
                </c:pt>
                <c:pt idx="20">
                  <c:v>6.93519898688573</c:v>
                </c:pt>
                <c:pt idx="21">
                  <c:v>6.77743672990349</c:v>
                </c:pt>
                <c:pt idx="22">
                  <c:v>6.63011581519093</c:v>
                </c:pt>
                <c:pt idx="23">
                  <c:v>6.4921360768866</c:v>
                </c:pt>
                <c:pt idx="24">
                  <c:v>6.3625530268093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0264544"/>
        <c:axId val="940268352"/>
      </c:lineChart>
      <c:catAx>
        <c:axId val="94026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68352"/>
        <c:crosses val="autoZero"/>
        <c:auto val="1"/>
        <c:lblAlgn val="ctr"/>
        <c:lblOffset val="100"/>
        <c:noMultiLvlLbl val="0"/>
      </c:catAx>
      <c:valAx>
        <c:axId val="9402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59872</xdr:colOff>
      <xdr:row>3</xdr:row>
      <xdr:rowOff>38780</xdr:rowOff>
    </xdr:from>
    <xdr:to>
      <xdr:col>17</xdr:col>
      <xdr:colOff>421821</xdr:colOff>
      <xdr:row>17</xdr:row>
      <xdr:rowOff>114980</xdr:rowOff>
    </xdr:to>
    <xdr:graphicFrame>
      <xdr:nvGraphicFramePr>
        <xdr:cNvPr id="2" name="Chart 1"/>
        <xdr:cNvGraphicFramePr/>
      </xdr:nvGraphicFramePr>
      <xdr:xfrm>
        <a:off x="10223500" y="572135"/>
        <a:ext cx="422148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27212</xdr:colOff>
      <xdr:row>33</xdr:row>
      <xdr:rowOff>63951</xdr:rowOff>
    </xdr:from>
    <xdr:to>
      <xdr:col>21</xdr:col>
      <xdr:colOff>517069</xdr:colOff>
      <xdr:row>47</xdr:row>
      <xdr:rowOff>140151</xdr:rowOff>
    </xdr:to>
    <xdr:graphicFrame>
      <xdr:nvGraphicFramePr>
        <xdr:cNvPr id="3" name="Chart 2"/>
        <xdr:cNvGraphicFramePr/>
      </xdr:nvGraphicFramePr>
      <xdr:xfrm>
        <a:off x="12792710" y="6102350"/>
        <a:ext cx="4262120" cy="376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489856</xdr:colOff>
      <xdr:row>49</xdr:row>
      <xdr:rowOff>77559</xdr:rowOff>
    </xdr:from>
    <xdr:to>
      <xdr:col>21</xdr:col>
      <xdr:colOff>299356</xdr:colOff>
      <xdr:row>63</xdr:row>
      <xdr:rowOff>153759</xdr:rowOff>
    </xdr:to>
    <xdr:graphicFrame>
      <xdr:nvGraphicFramePr>
        <xdr:cNvPr id="4" name="Chart 3"/>
        <xdr:cNvGraphicFramePr/>
      </xdr:nvGraphicFramePr>
      <xdr:xfrm>
        <a:off x="12626975" y="10161270"/>
        <a:ext cx="421005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272142</xdr:colOff>
      <xdr:row>33</xdr:row>
      <xdr:rowOff>9525</xdr:rowOff>
    </xdr:from>
    <xdr:to>
      <xdr:col>29</xdr:col>
      <xdr:colOff>81642</xdr:colOff>
      <xdr:row>47</xdr:row>
      <xdr:rowOff>85725</xdr:rowOff>
    </xdr:to>
    <xdr:graphicFrame>
      <xdr:nvGraphicFramePr>
        <xdr:cNvPr id="5" name="Chart 4"/>
        <xdr:cNvGraphicFramePr/>
      </xdr:nvGraphicFramePr>
      <xdr:xfrm>
        <a:off x="17438370" y="6048375"/>
        <a:ext cx="4210050" cy="376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353786</xdr:colOff>
      <xdr:row>33</xdr:row>
      <xdr:rowOff>27214</xdr:rowOff>
    </xdr:from>
    <xdr:to>
      <xdr:col>36</xdr:col>
      <xdr:colOff>394607</xdr:colOff>
      <xdr:row>47</xdr:row>
      <xdr:rowOff>103414</xdr:rowOff>
    </xdr:to>
    <xdr:graphicFrame>
      <xdr:nvGraphicFramePr>
        <xdr:cNvPr id="6" name="Chart 5"/>
        <xdr:cNvGraphicFramePr/>
      </xdr:nvGraphicFramePr>
      <xdr:xfrm>
        <a:off x="21920835" y="6065520"/>
        <a:ext cx="4441190" cy="376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5"/>
  <sheetViews>
    <sheetView tabSelected="1" zoomScale="70" zoomScaleNormal="70" topLeftCell="A70" workbookViewId="0">
      <selection activeCell="C84" sqref="C84"/>
    </sheetView>
  </sheetViews>
  <sheetFormatPr defaultColWidth="9" defaultRowHeight="14"/>
  <cols>
    <col min="3" max="3" width="14.1454545454545" customWidth="1"/>
    <col min="4" max="4" width="18.8272727272727" customWidth="1"/>
    <col min="5" max="5" width="16.3727272727273" customWidth="1"/>
    <col min="6" max="6" width="13.1272727272727" customWidth="1"/>
    <col min="7" max="7" width="14.5363636363636" customWidth="1"/>
    <col min="8" max="8" width="19" customWidth="1"/>
    <col min="9" max="9" width="10.5" customWidth="1"/>
    <col min="11" max="11" width="12" customWidth="1"/>
    <col min="12" max="12" width="9" customWidth="1"/>
    <col min="13" max="13" width="10.2545454545455" customWidth="1"/>
  </cols>
  <sheetData>
    <row r="1" spans="1:1">
      <c r="A1" t="s">
        <v>0</v>
      </c>
    </row>
    <row r="2" s="1" customFormat="1" spans="1:1">
      <c r="A2" s="3" t="s">
        <v>1</v>
      </c>
    </row>
    <row r="4" s="2" customFormat="1" spans="1:10">
      <c r="A4" s="2" t="s">
        <v>2</v>
      </c>
      <c r="B4" s="4" t="s">
        <v>3</v>
      </c>
      <c r="C4" s="2" t="s">
        <v>4</v>
      </c>
      <c r="D4" s="2" t="s">
        <v>5</v>
      </c>
      <c r="E4" s="2" t="s">
        <v>6</v>
      </c>
      <c r="F4" s="4" t="s">
        <v>7</v>
      </c>
      <c r="G4" s="2" t="s">
        <v>8</v>
      </c>
      <c r="H4" s="2" t="s">
        <v>9</v>
      </c>
      <c r="I4" s="10" t="s">
        <v>10</v>
      </c>
      <c r="J4" s="10" t="s">
        <v>11</v>
      </c>
    </row>
    <row r="5" spans="1:10">
      <c r="A5">
        <v>1</v>
      </c>
      <c r="B5" s="5">
        <v>4</v>
      </c>
      <c r="C5" s="6">
        <v>0</v>
      </c>
      <c r="D5" s="6">
        <f>Beta1*C5</f>
        <v>0</v>
      </c>
      <c r="E5" s="6">
        <f>(1-Beta1)*B5</f>
        <v>0.4</v>
      </c>
      <c r="F5" s="7">
        <f t="shared" ref="F5:F15" si="0">D5+E5</f>
        <v>0.4</v>
      </c>
      <c r="G5" s="8">
        <f>1-Beta1^A5</f>
        <v>0.1</v>
      </c>
      <c r="H5" s="9">
        <f>1/G5</f>
        <v>10</v>
      </c>
      <c r="I5" s="11">
        <f>F5*H5</f>
        <v>4</v>
      </c>
      <c r="J5" s="11">
        <f>I5</f>
        <v>4</v>
      </c>
    </row>
    <row r="6" spans="1:10">
      <c r="A6">
        <f>A5+1</f>
        <v>2</v>
      </c>
      <c r="B6" s="5">
        <v>-1</v>
      </c>
      <c r="C6" s="6">
        <f>F5</f>
        <v>0.4</v>
      </c>
      <c r="D6" s="6">
        <f>Beta1*C6</f>
        <v>0.36</v>
      </c>
      <c r="E6" s="6">
        <f>(1-Beta1)*B6</f>
        <v>-0.1</v>
      </c>
      <c r="F6" s="7">
        <f t="shared" si="0"/>
        <v>0.26</v>
      </c>
      <c r="G6" s="8">
        <f>1-Beta1^A6</f>
        <v>0.19</v>
      </c>
      <c r="H6" s="9">
        <f t="shared" ref="H6:H29" si="1">1/G6</f>
        <v>5.26315789473684</v>
      </c>
      <c r="I6" s="11">
        <f t="shared" ref="I6:I29" si="2">F6*H6</f>
        <v>1.36842105263158</v>
      </c>
      <c r="J6" s="11">
        <f t="shared" ref="J6:J29" si="3">I6</f>
        <v>1.36842105263158</v>
      </c>
    </row>
    <row r="7" spans="1:10">
      <c r="A7">
        <f t="shared" ref="A7:A29" si="4">A6+1</f>
        <v>3</v>
      </c>
      <c r="B7" s="5">
        <v>12</v>
      </c>
      <c r="C7" s="6">
        <f t="shared" ref="C7:C29" si="5">F6</f>
        <v>0.26</v>
      </c>
      <c r="D7" s="6">
        <f>Beta1*C7</f>
        <v>0.234</v>
      </c>
      <c r="E7" s="6">
        <f>(1-Beta1)*B7</f>
        <v>1.2</v>
      </c>
      <c r="F7" s="7">
        <f t="shared" si="0"/>
        <v>1.434</v>
      </c>
      <c r="G7" s="8">
        <f>1-Beta1^A7</f>
        <v>0.271</v>
      </c>
      <c r="H7" s="9">
        <f t="shared" si="1"/>
        <v>3.690036900369</v>
      </c>
      <c r="I7" s="11">
        <f t="shared" si="2"/>
        <v>5.29151291512915</v>
      </c>
      <c r="J7" s="11">
        <f t="shared" si="3"/>
        <v>5.29151291512915</v>
      </c>
    </row>
    <row r="8" spans="1:10">
      <c r="A8">
        <f t="shared" si="4"/>
        <v>4</v>
      </c>
      <c r="B8" s="5">
        <v>3</v>
      </c>
      <c r="C8" s="6">
        <f t="shared" si="5"/>
        <v>1.434</v>
      </c>
      <c r="D8" s="6">
        <f>Beta1*C8</f>
        <v>1.2906</v>
      </c>
      <c r="E8" s="6">
        <f>(1-Beta1)*B8</f>
        <v>0.3</v>
      </c>
      <c r="F8" s="7">
        <f t="shared" si="0"/>
        <v>1.5906</v>
      </c>
      <c r="G8" s="8">
        <f>1-Beta1^A8</f>
        <v>0.3439</v>
      </c>
      <c r="H8" s="9">
        <f t="shared" si="1"/>
        <v>2.90782204129107</v>
      </c>
      <c r="I8" s="11">
        <f t="shared" si="2"/>
        <v>4.62518173887758</v>
      </c>
      <c r="J8" s="11">
        <f t="shared" si="3"/>
        <v>4.62518173887758</v>
      </c>
    </row>
    <row r="9" spans="1:10">
      <c r="A9">
        <f t="shared" si="4"/>
        <v>5</v>
      </c>
      <c r="B9" s="5">
        <v>7</v>
      </c>
      <c r="C9" s="6">
        <f t="shared" si="5"/>
        <v>1.5906</v>
      </c>
      <c r="D9" s="6">
        <f>Beta1*C9</f>
        <v>1.43154</v>
      </c>
      <c r="E9" s="6">
        <f>(1-Beta1)*B9</f>
        <v>0.7</v>
      </c>
      <c r="F9" s="7">
        <f t="shared" si="0"/>
        <v>2.13154</v>
      </c>
      <c r="G9" s="8">
        <f>1-Beta1^A9</f>
        <v>0.40951</v>
      </c>
      <c r="H9" s="9">
        <f t="shared" si="1"/>
        <v>2.4419428096994</v>
      </c>
      <c r="I9" s="11">
        <f t="shared" si="2"/>
        <v>5.20509877658665</v>
      </c>
      <c r="J9" s="11">
        <f t="shared" si="3"/>
        <v>5.20509877658665</v>
      </c>
    </row>
    <row r="10" spans="1:10">
      <c r="A10">
        <f t="shared" si="4"/>
        <v>6</v>
      </c>
      <c r="B10" s="5">
        <v>-5</v>
      </c>
      <c r="C10" s="6">
        <f t="shared" si="5"/>
        <v>2.13154</v>
      </c>
      <c r="D10" s="6">
        <f>Beta1*C10</f>
        <v>1.918386</v>
      </c>
      <c r="E10" s="6">
        <f>(1-Beta1)*B10</f>
        <v>-0.5</v>
      </c>
      <c r="F10" s="7">
        <f t="shared" si="0"/>
        <v>1.418386</v>
      </c>
      <c r="G10" s="8">
        <f>1-Beta1^A10</f>
        <v>0.468559</v>
      </c>
      <c r="H10" s="9">
        <f t="shared" si="1"/>
        <v>2.13420294989532</v>
      </c>
      <c r="I10" s="11">
        <f t="shared" si="2"/>
        <v>3.02712358529022</v>
      </c>
      <c r="J10" s="11">
        <f t="shared" si="3"/>
        <v>3.02712358529022</v>
      </c>
    </row>
    <row r="11" spans="1:10">
      <c r="A11">
        <f t="shared" si="4"/>
        <v>7</v>
      </c>
      <c r="B11" s="5">
        <v>-5</v>
      </c>
      <c r="C11" s="6">
        <f t="shared" si="5"/>
        <v>1.418386</v>
      </c>
      <c r="D11" s="6">
        <f>Beta1*C11</f>
        <v>1.2765474</v>
      </c>
      <c r="E11" s="6">
        <f>(1-Beta1)*B11</f>
        <v>-0.5</v>
      </c>
      <c r="F11" s="7">
        <f t="shared" si="0"/>
        <v>0.7765474</v>
      </c>
      <c r="G11" s="8">
        <f>1-Beta1^A11</f>
        <v>0.5217031</v>
      </c>
      <c r="H11" s="9">
        <f t="shared" si="1"/>
        <v>1.91679903761354</v>
      </c>
      <c r="I11" s="11">
        <f t="shared" si="2"/>
        <v>1.4884853089813</v>
      </c>
      <c r="J11" s="11">
        <f t="shared" si="3"/>
        <v>1.4884853089813</v>
      </c>
    </row>
    <row r="12" spans="1:10">
      <c r="A12">
        <f t="shared" si="4"/>
        <v>8</v>
      </c>
      <c r="B12" s="5">
        <v>14</v>
      </c>
      <c r="C12" s="6">
        <f t="shared" si="5"/>
        <v>0.7765474</v>
      </c>
      <c r="D12" s="6">
        <f>Beta1*C12</f>
        <v>0.69889266</v>
      </c>
      <c r="E12" s="6">
        <f>(1-Beta1)*B12</f>
        <v>1.4</v>
      </c>
      <c r="F12" s="7">
        <f t="shared" si="0"/>
        <v>2.09889266</v>
      </c>
      <c r="G12" s="8">
        <f>1-Beta1^A12</f>
        <v>0.56953279</v>
      </c>
      <c r="H12" s="9">
        <f t="shared" si="1"/>
        <v>1.75582515626537</v>
      </c>
      <c r="I12" s="11">
        <f t="shared" si="2"/>
        <v>3.68528853272873</v>
      </c>
      <c r="J12" s="11">
        <f t="shared" si="3"/>
        <v>3.68528853272873</v>
      </c>
    </row>
    <row r="13" spans="1:10">
      <c r="A13">
        <f t="shared" si="4"/>
        <v>9</v>
      </c>
      <c r="B13" s="5">
        <v>7</v>
      </c>
      <c r="C13" s="6">
        <f t="shared" si="5"/>
        <v>2.09889266</v>
      </c>
      <c r="D13" s="6">
        <f>Beta1*C13</f>
        <v>1.889003394</v>
      </c>
      <c r="E13" s="6">
        <f>(1-Beta1)*B13</f>
        <v>0.7</v>
      </c>
      <c r="F13" s="7">
        <f t="shared" si="0"/>
        <v>2.589003394</v>
      </c>
      <c r="G13" s="8">
        <f>1-Beta1^A13</f>
        <v>0.612579511</v>
      </c>
      <c r="H13" s="9">
        <f t="shared" si="1"/>
        <v>1.63244114770923</v>
      </c>
      <c r="I13" s="11">
        <f t="shared" si="2"/>
        <v>4.22639567192446</v>
      </c>
      <c r="J13" s="11">
        <f t="shared" si="3"/>
        <v>4.22639567192446</v>
      </c>
    </row>
    <row r="14" spans="1:10">
      <c r="A14">
        <f t="shared" si="4"/>
        <v>10</v>
      </c>
      <c r="B14" s="5">
        <v>5</v>
      </c>
      <c r="C14" s="6">
        <f t="shared" si="5"/>
        <v>2.589003394</v>
      </c>
      <c r="D14" s="6">
        <f>Beta1*C14</f>
        <v>2.3301030546</v>
      </c>
      <c r="E14" s="6">
        <f>(1-Beta1)*B14</f>
        <v>0.5</v>
      </c>
      <c r="F14" s="7">
        <f t="shared" si="0"/>
        <v>2.8301030546</v>
      </c>
      <c r="G14" s="8">
        <f>1-Beta1^A14</f>
        <v>0.6513215599</v>
      </c>
      <c r="H14" s="9">
        <f t="shared" si="1"/>
        <v>1.53533993278763</v>
      </c>
      <c r="I14" s="11">
        <f t="shared" si="2"/>
        <v>4.34517023363163</v>
      </c>
      <c r="J14" s="11">
        <f t="shared" si="3"/>
        <v>4.34517023363163</v>
      </c>
    </row>
    <row r="15" spans="1:10">
      <c r="A15">
        <f t="shared" si="4"/>
        <v>11</v>
      </c>
      <c r="B15" s="5">
        <v>-3</v>
      </c>
      <c r="C15" s="6">
        <f t="shared" si="5"/>
        <v>2.8301030546</v>
      </c>
      <c r="D15" s="6">
        <f>Beta1*C15</f>
        <v>2.54709274914</v>
      </c>
      <c r="E15" s="6">
        <f>(1-Beta1)*B15</f>
        <v>-0.3</v>
      </c>
      <c r="F15" s="7">
        <f t="shared" si="0"/>
        <v>2.24709274914</v>
      </c>
      <c r="G15" s="8">
        <f>1-Beta1^A15</f>
        <v>0.68618940391</v>
      </c>
      <c r="H15" s="9">
        <f t="shared" si="1"/>
        <v>1.45732358194671</v>
      </c>
      <c r="I15" s="11">
        <f t="shared" si="2"/>
        <v>3.27474125414319</v>
      </c>
      <c r="J15" s="11">
        <f t="shared" si="3"/>
        <v>3.27474125414319</v>
      </c>
    </row>
    <row r="16" spans="1:10">
      <c r="A16">
        <f t="shared" si="4"/>
        <v>12</v>
      </c>
      <c r="B16" s="5">
        <v>7</v>
      </c>
      <c r="C16" s="6">
        <f t="shared" si="5"/>
        <v>2.24709274914</v>
      </c>
      <c r="D16" s="6">
        <f>Beta1*C16</f>
        <v>2.022383474226</v>
      </c>
      <c r="E16" s="6">
        <f>(1-Beta1)*B16</f>
        <v>0.7</v>
      </c>
      <c r="F16" s="7">
        <f t="shared" ref="F16:F29" si="6">D16+E16</f>
        <v>2.722383474226</v>
      </c>
      <c r="G16" s="8">
        <f>1-Beta1^A16</f>
        <v>0.717570463519</v>
      </c>
      <c r="H16" s="9">
        <f t="shared" si="1"/>
        <v>1.39359136257637</v>
      </c>
      <c r="I16" s="11">
        <f t="shared" si="2"/>
        <v>3.793890095302</v>
      </c>
      <c r="J16" s="11">
        <f t="shared" si="3"/>
        <v>3.793890095302</v>
      </c>
    </row>
    <row r="17" spans="1:10">
      <c r="A17">
        <f t="shared" si="4"/>
        <v>13</v>
      </c>
      <c r="B17" s="5">
        <v>14</v>
      </c>
      <c r="C17" s="6">
        <f t="shared" si="5"/>
        <v>2.722383474226</v>
      </c>
      <c r="D17" s="6">
        <f>Beta1*C17</f>
        <v>2.4501451268034</v>
      </c>
      <c r="E17" s="6">
        <f>(1-Beta1)*B17</f>
        <v>1.4</v>
      </c>
      <c r="F17" s="7">
        <f t="shared" si="6"/>
        <v>3.8501451268034</v>
      </c>
      <c r="G17" s="8">
        <f>1-Beta1^A17</f>
        <v>0.7458134171671</v>
      </c>
      <c r="H17" s="9">
        <f t="shared" si="1"/>
        <v>1.34081792708745</v>
      </c>
      <c r="I17" s="11">
        <f t="shared" si="2"/>
        <v>5.16234360790639</v>
      </c>
      <c r="J17" s="11">
        <f t="shared" si="3"/>
        <v>5.16234360790639</v>
      </c>
    </row>
    <row r="18" spans="1:10">
      <c r="A18">
        <f t="shared" si="4"/>
        <v>14</v>
      </c>
      <c r="B18" s="5">
        <v>3</v>
      </c>
      <c r="C18" s="6">
        <f t="shared" si="5"/>
        <v>3.8501451268034</v>
      </c>
      <c r="D18" s="6">
        <f>Beta1*C18</f>
        <v>3.46513061412306</v>
      </c>
      <c r="E18" s="6">
        <f>(1-Beta1)*B18</f>
        <v>0.3</v>
      </c>
      <c r="F18" s="7">
        <f t="shared" si="6"/>
        <v>3.76513061412306</v>
      </c>
      <c r="G18" s="8">
        <f>1-Beta1^A18</f>
        <v>0.77123207545039</v>
      </c>
      <c r="H18" s="9">
        <f t="shared" si="1"/>
        <v>1.29662656913746</v>
      </c>
      <c r="I18" s="11">
        <f t="shared" si="2"/>
        <v>4.88196839054479</v>
      </c>
      <c r="J18" s="11">
        <f t="shared" si="3"/>
        <v>4.88196839054479</v>
      </c>
    </row>
    <row r="19" spans="1:10">
      <c r="A19">
        <f t="shared" si="4"/>
        <v>15</v>
      </c>
      <c r="B19" s="5">
        <v>10</v>
      </c>
      <c r="C19" s="6">
        <f t="shared" si="5"/>
        <v>3.76513061412306</v>
      </c>
      <c r="D19" s="6">
        <f>Beta1*C19</f>
        <v>3.38861755271075</v>
      </c>
      <c r="E19" s="6">
        <f>(1-Beta1)*B19</f>
        <v>1</v>
      </c>
      <c r="F19" s="7">
        <f t="shared" si="6"/>
        <v>4.38861755271075</v>
      </c>
      <c r="G19" s="8">
        <f>1-Beta1^A19</f>
        <v>0.794108867905351</v>
      </c>
      <c r="H19" s="9">
        <f t="shared" si="1"/>
        <v>1.25927318081428</v>
      </c>
      <c r="I19" s="11">
        <f t="shared" si="2"/>
        <v>5.52646838497946</v>
      </c>
      <c r="J19" s="11">
        <f t="shared" si="3"/>
        <v>5.52646838497946</v>
      </c>
    </row>
    <row r="20" spans="1:13">
      <c r="A20">
        <f t="shared" si="4"/>
        <v>16</v>
      </c>
      <c r="B20" s="5">
        <v>14</v>
      </c>
      <c r="C20" s="6">
        <f t="shared" si="5"/>
        <v>4.38861755271075</v>
      </c>
      <c r="D20" s="6">
        <f>Beta1*C20</f>
        <v>3.94975579743968</v>
      </c>
      <c r="E20" s="6">
        <f>(1-Beta1)*B20</f>
        <v>1.4</v>
      </c>
      <c r="F20" s="7">
        <f t="shared" si="6"/>
        <v>5.34975579743968</v>
      </c>
      <c r="G20" s="8">
        <f>1-Beta1^A20</f>
        <v>0.814697981114816</v>
      </c>
      <c r="H20" s="9">
        <f t="shared" si="1"/>
        <v>1.22744872723463</v>
      </c>
      <c r="I20" s="11">
        <f t="shared" si="2"/>
        <v>6.56655094458339</v>
      </c>
      <c r="J20" s="11">
        <f t="shared" si="3"/>
        <v>6.56655094458339</v>
      </c>
      <c r="L20" s="12" t="s">
        <v>12</v>
      </c>
      <c r="M20" s="12">
        <v>0.9</v>
      </c>
    </row>
    <row r="21" spans="1:10">
      <c r="A21">
        <f t="shared" si="4"/>
        <v>17</v>
      </c>
      <c r="B21" s="5">
        <v>9</v>
      </c>
      <c r="C21" s="6">
        <f t="shared" si="5"/>
        <v>5.34975579743968</v>
      </c>
      <c r="D21" s="6">
        <f>Beta1*C21</f>
        <v>4.81478021769571</v>
      </c>
      <c r="E21" s="6">
        <f>(1-Beta1)*B21</f>
        <v>0.9</v>
      </c>
      <c r="F21" s="7">
        <f t="shared" si="6"/>
        <v>5.71478021769571</v>
      </c>
      <c r="G21" s="8">
        <f>1-Beta1^A21</f>
        <v>0.833228183003334</v>
      </c>
      <c r="H21" s="9">
        <f t="shared" si="1"/>
        <v>1.2001514355834</v>
      </c>
      <c r="I21" s="11">
        <f t="shared" si="2"/>
        <v>6.85860168231113</v>
      </c>
      <c r="J21" s="11">
        <f t="shared" si="3"/>
        <v>6.85860168231113</v>
      </c>
    </row>
    <row r="22" spans="1:10">
      <c r="A22">
        <f t="shared" si="4"/>
        <v>18</v>
      </c>
      <c r="B22" s="5">
        <v>2</v>
      </c>
      <c r="C22" s="6">
        <f t="shared" si="5"/>
        <v>5.71478021769571</v>
      </c>
      <c r="D22" s="6">
        <f>Beta1*C22</f>
        <v>5.14330219592614</v>
      </c>
      <c r="E22" s="6">
        <f>(1-Beta1)*B22</f>
        <v>0.2</v>
      </c>
      <c r="F22" s="7">
        <f t="shared" si="6"/>
        <v>5.34330219592614</v>
      </c>
      <c r="G22" s="8">
        <f>1-Beta1^A22</f>
        <v>0.849905364703001</v>
      </c>
      <c r="H22" s="9">
        <f t="shared" si="1"/>
        <v>1.17660158593004</v>
      </c>
      <c r="I22" s="11">
        <f t="shared" si="2"/>
        <v>6.28693783783016</v>
      </c>
      <c r="J22" s="11">
        <f t="shared" si="3"/>
        <v>6.28693783783016</v>
      </c>
    </row>
    <row r="23" spans="1:10">
      <c r="A23">
        <f t="shared" si="4"/>
        <v>19</v>
      </c>
      <c r="B23" s="5">
        <v>12</v>
      </c>
      <c r="C23" s="6">
        <f t="shared" si="5"/>
        <v>5.34330219592614</v>
      </c>
      <c r="D23" s="6">
        <f>Beta1*C23</f>
        <v>4.80897197633352</v>
      </c>
      <c r="E23" s="6">
        <f>(1-Beta1)*B23</f>
        <v>1.2</v>
      </c>
      <c r="F23" s="7">
        <f t="shared" si="6"/>
        <v>6.00897197633352</v>
      </c>
      <c r="G23" s="8">
        <f>1-Beta1^A23</f>
        <v>0.864914828232701</v>
      </c>
      <c r="H23" s="9">
        <f t="shared" si="1"/>
        <v>1.15618320712956</v>
      </c>
      <c r="I23" s="11">
        <f t="shared" si="2"/>
        <v>6.94747249114897</v>
      </c>
      <c r="J23" s="11">
        <f t="shared" si="3"/>
        <v>6.94747249114897</v>
      </c>
    </row>
    <row r="24" spans="1:10">
      <c r="A24">
        <f t="shared" si="4"/>
        <v>20</v>
      </c>
      <c r="B24" s="5">
        <v>5</v>
      </c>
      <c r="C24" s="6">
        <f t="shared" si="5"/>
        <v>6.00897197633352</v>
      </c>
      <c r="D24" s="6">
        <f>Beta1*C24</f>
        <v>5.40807477870017</v>
      </c>
      <c r="E24" s="6">
        <f>(1-Beta1)*B24</f>
        <v>0.5</v>
      </c>
      <c r="F24" s="7">
        <f t="shared" si="6"/>
        <v>5.90807477870017</v>
      </c>
      <c r="G24" s="8">
        <f>1-Beta1^A24</f>
        <v>0.878423345409431</v>
      </c>
      <c r="H24" s="9">
        <f t="shared" si="1"/>
        <v>1.13840325991553</v>
      </c>
      <c r="I24" s="11">
        <f t="shared" si="2"/>
        <v>6.72577158789699</v>
      </c>
      <c r="J24" s="11">
        <f t="shared" si="3"/>
        <v>6.72577158789699</v>
      </c>
    </row>
    <row r="25" spans="1:10">
      <c r="A25">
        <f t="shared" si="4"/>
        <v>21</v>
      </c>
      <c r="B25" s="5">
        <v>2</v>
      </c>
      <c r="C25" s="6">
        <f t="shared" si="5"/>
        <v>5.90807477870017</v>
      </c>
      <c r="D25" s="6">
        <f>Beta1*C25</f>
        <v>5.31726730083016</v>
      </c>
      <c r="E25" s="6">
        <f>(1-Beta1)*B25</f>
        <v>0.2</v>
      </c>
      <c r="F25" s="7">
        <f t="shared" si="6"/>
        <v>5.51726730083016</v>
      </c>
      <c r="G25" s="8">
        <f>1-Beta1^A25</f>
        <v>0.890581010868488</v>
      </c>
      <c r="H25" s="9">
        <f t="shared" si="1"/>
        <v>1.12286247718757</v>
      </c>
      <c r="I25" s="11">
        <f>F25*H25</f>
        <v>6.19513242871612</v>
      </c>
      <c r="J25" s="11">
        <f t="shared" si="3"/>
        <v>6.19513242871612</v>
      </c>
    </row>
    <row r="26" spans="1:10">
      <c r="A26">
        <f t="shared" si="4"/>
        <v>22</v>
      </c>
      <c r="B26" s="5">
        <v>-1</v>
      </c>
      <c r="C26" s="6">
        <f t="shared" si="5"/>
        <v>5.51726730083016</v>
      </c>
      <c r="D26" s="6">
        <f>Beta1*C26</f>
        <v>4.96554057074714</v>
      </c>
      <c r="E26" s="6">
        <f>(1-Beta1)*B26</f>
        <v>-0.1</v>
      </c>
      <c r="F26" s="7">
        <f t="shared" si="6"/>
        <v>4.86554057074714</v>
      </c>
      <c r="G26" s="8">
        <f>1-Beta1^A26</f>
        <v>0.901522909781639</v>
      </c>
      <c r="H26" s="9">
        <f t="shared" si="1"/>
        <v>1.10923415162263</v>
      </c>
      <c r="I26" s="11">
        <f t="shared" si="2"/>
        <v>5.39702376717819</v>
      </c>
      <c r="J26" s="11">
        <f t="shared" si="3"/>
        <v>5.39702376717819</v>
      </c>
    </row>
    <row r="27" spans="1:10">
      <c r="A27">
        <f t="shared" si="4"/>
        <v>23</v>
      </c>
      <c r="B27" s="5">
        <v>-5</v>
      </c>
      <c r="C27" s="6">
        <f t="shared" si="5"/>
        <v>4.86554057074714</v>
      </c>
      <c r="D27" s="6">
        <f>Beta1*C27</f>
        <v>4.37898651367243</v>
      </c>
      <c r="E27" s="6">
        <f>(1-Beta1)*B27</f>
        <v>-0.5</v>
      </c>
      <c r="F27" s="7">
        <f t="shared" si="6"/>
        <v>3.87898651367243</v>
      </c>
      <c r="G27" s="8">
        <f>1-Beta1^A27</f>
        <v>0.911370618803475</v>
      </c>
      <c r="H27" s="9">
        <f t="shared" si="1"/>
        <v>1.09724845125344</v>
      </c>
      <c r="I27" s="11">
        <f t="shared" si="2"/>
        <v>4.25621194456004</v>
      </c>
      <c r="J27" s="11">
        <f t="shared" si="3"/>
        <v>4.25621194456004</v>
      </c>
    </row>
    <row r="28" spans="1:10">
      <c r="A28">
        <f t="shared" si="4"/>
        <v>24</v>
      </c>
      <c r="B28" s="5">
        <v>13</v>
      </c>
      <c r="C28" s="6">
        <f t="shared" si="5"/>
        <v>3.87898651367243</v>
      </c>
      <c r="D28" s="6">
        <f>Beta1*C28</f>
        <v>3.49108786230518</v>
      </c>
      <c r="E28" s="6">
        <f>(1-Beta1)*B28</f>
        <v>1.3</v>
      </c>
      <c r="F28" s="7">
        <f t="shared" si="6"/>
        <v>4.79108786230518</v>
      </c>
      <c r="G28" s="8">
        <f>1-Beta1^A28</f>
        <v>0.920233556923127</v>
      </c>
      <c r="H28" s="9">
        <f t="shared" si="1"/>
        <v>1.08668065022925</v>
      </c>
      <c r="I28" s="11">
        <f t="shared" si="2"/>
        <v>5.20638247351527</v>
      </c>
      <c r="J28" s="11">
        <f t="shared" si="3"/>
        <v>5.20638247351527</v>
      </c>
    </row>
    <row r="29" spans="1:10">
      <c r="A29">
        <f t="shared" si="4"/>
        <v>25</v>
      </c>
      <c r="B29" s="5">
        <v>1</v>
      </c>
      <c r="C29" s="6">
        <f t="shared" si="5"/>
        <v>4.79108786230518</v>
      </c>
      <c r="D29" s="6">
        <f>Beta1*C29</f>
        <v>4.31197907607467</v>
      </c>
      <c r="E29" s="6">
        <f>(1-Beta1)*B29</f>
        <v>0.1</v>
      </c>
      <c r="F29" s="7">
        <f t="shared" si="6"/>
        <v>4.41197907607467</v>
      </c>
      <c r="G29" s="8">
        <f>1-Beta1^A29</f>
        <v>0.928210201230815</v>
      </c>
      <c r="H29" s="9">
        <f t="shared" si="1"/>
        <v>1.07734217817687</v>
      </c>
      <c r="I29" s="11">
        <f t="shared" si="2"/>
        <v>4.75321114788907</v>
      </c>
      <c r="J29" s="11">
        <f t="shared" si="3"/>
        <v>4.75321114788907</v>
      </c>
    </row>
    <row r="31" s="1" customFormat="1" spans="1:1">
      <c r="A31" s="3" t="s">
        <v>13</v>
      </c>
    </row>
    <row r="33" ht="27.5" spans="1:17">
      <c r="A33" s="2" t="s">
        <v>2</v>
      </c>
      <c r="B33" s="4" t="s">
        <v>3</v>
      </c>
      <c r="C33" t="s">
        <v>14</v>
      </c>
      <c r="D33" t="s">
        <v>15</v>
      </c>
      <c r="E33" t="s">
        <v>16</v>
      </c>
      <c r="F33" t="s">
        <v>17</v>
      </c>
      <c r="G33" t="s">
        <v>18</v>
      </c>
      <c r="H33" s="4" t="s">
        <v>19</v>
      </c>
      <c r="I33" s="4" t="s">
        <v>20</v>
      </c>
      <c r="K33" s="13" t="s">
        <v>21</v>
      </c>
      <c r="L33" s="13" t="s">
        <v>22</v>
      </c>
      <c r="M33" s="14"/>
      <c r="N33" s="14"/>
      <c r="O33" s="14"/>
      <c r="P33" t="s">
        <v>23</v>
      </c>
      <c r="Q33">
        <f>Beta2</f>
        <v>0.999</v>
      </c>
    </row>
    <row r="34" ht="27.5" spans="1:15">
      <c r="A34">
        <v>1</v>
      </c>
      <c r="B34" s="5">
        <v>4</v>
      </c>
      <c r="C34">
        <f>B34^2</f>
        <v>16</v>
      </c>
      <c r="D34">
        <f>(1-Beta2)*C34</f>
        <v>0.016</v>
      </c>
      <c r="E34" s="6">
        <v>0</v>
      </c>
      <c r="F34" s="6">
        <f>E34*Beta2</f>
        <v>0</v>
      </c>
      <c r="G34">
        <f>D34+F34</f>
        <v>0.016</v>
      </c>
      <c r="H34" s="7">
        <f>SQRT(G34)</f>
        <v>0.126491106406735</v>
      </c>
      <c r="I34" s="7">
        <f>B34/H34</f>
        <v>31.6227766016838</v>
      </c>
      <c r="K34" s="13" t="s">
        <v>24</v>
      </c>
      <c r="L34" s="13" t="s">
        <v>25</v>
      </c>
      <c r="M34" s="14"/>
      <c r="N34" s="14"/>
      <c r="O34" s="14"/>
    </row>
    <row r="35" ht="27.5" spans="1:15">
      <c r="A35">
        <f>A34+1</f>
        <v>2</v>
      </c>
      <c r="B35" s="5">
        <f t="shared" ref="B35:B58" si="7">B6</f>
        <v>-1</v>
      </c>
      <c r="C35">
        <f t="shared" ref="C35:C58" si="8">B35^2</f>
        <v>1</v>
      </c>
      <c r="D35">
        <f>(1-Beta2)*C35</f>
        <v>0.001</v>
      </c>
      <c r="E35" s="6">
        <f>G34</f>
        <v>0.016</v>
      </c>
      <c r="F35" s="6">
        <f>E35*Beta2</f>
        <v>0.015984</v>
      </c>
      <c r="G35" s="6">
        <f>D35+F35</f>
        <v>0.016984</v>
      </c>
      <c r="H35" s="7">
        <f t="shared" ref="H35:H58" si="9">SQRT(G35)</f>
        <v>0.130322676461159</v>
      </c>
      <c r="I35" s="7">
        <f t="shared" ref="I35:I58" si="10">B35/H35</f>
        <v>-7.67326168518366</v>
      </c>
      <c r="K35" s="14"/>
      <c r="L35" s="14"/>
      <c r="M35" s="14"/>
      <c r="N35" s="14"/>
      <c r="O35" s="14"/>
    </row>
    <row r="36" ht="27.5" spans="1:15">
      <c r="A36">
        <f t="shared" ref="A36:A58" si="11">A35+1</f>
        <v>3</v>
      </c>
      <c r="B36" s="5">
        <f t="shared" si="7"/>
        <v>12</v>
      </c>
      <c r="C36">
        <f t="shared" si="8"/>
        <v>144</v>
      </c>
      <c r="D36">
        <f>(1-Beta2)*C36</f>
        <v>0.144</v>
      </c>
      <c r="E36" s="6">
        <f t="shared" ref="E36:E58" si="12">G35</f>
        <v>0.016984</v>
      </c>
      <c r="F36" s="6">
        <f>E36*Beta2</f>
        <v>0.016967016</v>
      </c>
      <c r="G36" s="6">
        <f t="shared" ref="G36:G58" si="13">D36+F36</f>
        <v>0.160967016</v>
      </c>
      <c r="H36" s="7">
        <f t="shared" si="9"/>
        <v>0.401206949092361</v>
      </c>
      <c r="I36" s="7">
        <f t="shared" si="10"/>
        <v>29.9097511325446</v>
      </c>
      <c r="K36" s="13" t="s">
        <v>21</v>
      </c>
      <c r="L36" s="13" t="s">
        <v>26</v>
      </c>
      <c r="M36" s="14"/>
      <c r="N36" s="14"/>
      <c r="O36" s="14"/>
    </row>
    <row r="37" ht="27.5" spans="1:15">
      <c r="A37">
        <f t="shared" si="11"/>
        <v>4</v>
      </c>
      <c r="B37" s="5">
        <f t="shared" si="7"/>
        <v>3</v>
      </c>
      <c r="C37">
        <f t="shared" si="8"/>
        <v>9</v>
      </c>
      <c r="D37">
        <f>(1-Beta2)*C37</f>
        <v>0.00900000000000001</v>
      </c>
      <c r="E37" s="6">
        <f t="shared" si="12"/>
        <v>0.160967016</v>
      </c>
      <c r="F37" s="6">
        <f>E37*Beta2</f>
        <v>0.160806048984</v>
      </c>
      <c r="G37" s="6">
        <f t="shared" si="13"/>
        <v>0.169806048984</v>
      </c>
      <c r="H37" s="7">
        <f t="shared" si="9"/>
        <v>0.412075295284733</v>
      </c>
      <c r="I37" s="7">
        <f t="shared" si="10"/>
        <v>7.28022289695158</v>
      </c>
      <c r="K37" s="13" t="s">
        <v>24</v>
      </c>
      <c r="L37" s="13" t="s">
        <v>27</v>
      </c>
      <c r="M37" s="14"/>
      <c r="N37" s="14"/>
      <c r="O37" s="14"/>
    </row>
    <row r="38" ht="27.5" spans="1:15">
      <c r="A38">
        <f t="shared" si="11"/>
        <v>5</v>
      </c>
      <c r="B38" s="5">
        <f t="shared" si="7"/>
        <v>7</v>
      </c>
      <c r="C38">
        <f t="shared" si="8"/>
        <v>49</v>
      </c>
      <c r="D38">
        <f>(1-Beta2)*C38</f>
        <v>0.049</v>
      </c>
      <c r="E38" s="6">
        <f t="shared" si="12"/>
        <v>0.169806048984</v>
      </c>
      <c r="F38" s="6">
        <f>E38*Beta2</f>
        <v>0.169636242935016</v>
      </c>
      <c r="G38" s="6">
        <f t="shared" si="13"/>
        <v>0.218636242935016</v>
      </c>
      <c r="H38" s="7">
        <f t="shared" si="9"/>
        <v>0.467585546114309</v>
      </c>
      <c r="I38" s="7">
        <f t="shared" si="10"/>
        <v>14.97052263093</v>
      </c>
      <c r="K38" s="14"/>
      <c r="L38" s="14"/>
      <c r="M38" s="14"/>
      <c r="N38" s="14"/>
      <c r="O38" s="14"/>
    </row>
    <row r="39" ht="27.5" spans="1:15">
      <c r="A39">
        <f t="shared" si="11"/>
        <v>6</v>
      </c>
      <c r="B39" s="5">
        <f t="shared" si="7"/>
        <v>-5</v>
      </c>
      <c r="C39">
        <f t="shared" si="8"/>
        <v>25</v>
      </c>
      <c r="D39">
        <f>(1-Beta2)*C39</f>
        <v>0.025</v>
      </c>
      <c r="E39" s="6">
        <f t="shared" si="12"/>
        <v>0.218636242935016</v>
      </c>
      <c r="F39" s="6">
        <f>E39*Beta2</f>
        <v>0.218417606692081</v>
      </c>
      <c r="G39" s="6">
        <f t="shared" si="13"/>
        <v>0.243417606692081</v>
      </c>
      <c r="H39" s="7">
        <f t="shared" si="9"/>
        <v>0.493373698824817</v>
      </c>
      <c r="I39" s="7">
        <f t="shared" si="10"/>
        <v>-10.1343059265414</v>
      </c>
      <c r="K39" s="13" t="s">
        <v>21</v>
      </c>
      <c r="L39" s="13" t="s">
        <v>28</v>
      </c>
      <c r="M39" s="14"/>
      <c r="N39" s="14"/>
      <c r="O39" s="14"/>
    </row>
    <row r="40" ht="27.5" spans="1:15">
      <c r="A40">
        <f t="shared" si="11"/>
        <v>7</v>
      </c>
      <c r="B40" s="5">
        <f t="shared" si="7"/>
        <v>-5</v>
      </c>
      <c r="C40">
        <f t="shared" si="8"/>
        <v>25</v>
      </c>
      <c r="D40">
        <f>(1-Beta2)*C40</f>
        <v>0.025</v>
      </c>
      <c r="E40" s="6">
        <f t="shared" si="12"/>
        <v>0.243417606692081</v>
      </c>
      <c r="F40" s="6">
        <f>E40*Beta2</f>
        <v>0.243174189085389</v>
      </c>
      <c r="G40" s="6">
        <f t="shared" si="13"/>
        <v>0.268174189085389</v>
      </c>
      <c r="H40" s="7">
        <f t="shared" si="9"/>
        <v>0.517855374680411</v>
      </c>
      <c r="I40" s="7">
        <f t="shared" si="10"/>
        <v>-9.65520538062523</v>
      </c>
      <c r="K40" s="13" t="s">
        <v>24</v>
      </c>
      <c r="L40" s="13" t="s">
        <v>29</v>
      </c>
      <c r="M40" s="14"/>
      <c r="N40" s="14"/>
      <c r="O40" s="14"/>
    </row>
    <row r="41" spans="1:9">
      <c r="A41">
        <f t="shared" si="11"/>
        <v>8</v>
      </c>
      <c r="B41" s="5">
        <f t="shared" si="7"/>
        <v>14</v>
      </c>
      <c r="C41">
        <f t="shared" si="8"/>
        <v>196</v>
      </c>
      <c r="D41">
        <f>(1-Beta2)*C41</f>
        <v>0.196</v>
      </c>
      <c r="E41" s="6">
        <f t="shared" si="12"/>
        <v>0.268174189085389</v>
      </c>
      <c r="F41" s="6">
        <f>E41*Beta2</f>
        <v>0.267906014896304</v>
      </c>
      <c r="G41" s="6">
        <f t="shared" si="13"/>
        <v>0.463906014896304</v>
      </c>
      <c r="H41" s="7">
        <f t="shared" si="9"/>
        <v>0.681106463701751</v>
      </c>
      <c r="I41" s="7">
        <f t="shared" si="10"/>
        <v>20.5547895169153</v>
      </c>
    </row>
    <row r="42" spans="1:12">
      <c r="A42">
        <f t="shared" si="11"/>
        <v>9</v>
      </c>
      <c r="B42" s="5">
        <f t="shared" si="7"/>
        <v>7</v>
      </c>
      <c r="C42">
        <f t="shared" si="8"/>
        <v>49</v>
      </c>
      <c r="D42">
        <f>(1-Beta2)*C42</f>
        <v>0.049</v>
      </c>
      <c r="E42" s="6">
        <f t="shared" si="12"/>
        <v>0.463906014896304</v>
      </c>
      <c r="F42" s="6">
        <f>E42*Beta2</f>
        <v>0.463442108881408</v>
      </c>
      <c r="G42" s="6">
        <f t="shared" si="13"/>
        <v>0.512442108881408</v>
      </c>
      <c r="H42" s="7">
        <f t="shared" si="9"/>
        <v>0.715850619110864</v>
      </c>
      <c r="I42" s="7">
        <f t="shared" si="10"/>
        <v>9.77857644196003</v>
      </c>
      <c r="K42" s="15" t="s">
        <v>30</v>
      </c>
      <c r="L42" s="15">
        <v>0.999</v>
      </c>
    </row>
    <row r="43" spans="1:9">
      <c r="A43">
        <f t="shared" si="11"/>
        <v>10</v>
      </c>
      <c r="B43" s="5">
        <f t="shared" si="7"/>
        <v>5</v>
      </c>
      <c r="C43">
        <f t="shared" si="8"/>
        <v>25</v>
      </c>
      <c r="D43">
        <f>(1-Beta2)*C43</f>
        <v>0.025</v>
      </c>
      <c r="E43" s="6">
        <f t="shared" si="12"/>
        <v>0.512442108881408</v>
      </c>
      <c r="F43" s="6">
        <f>E43*Beta2</f>
        <v>0.511929666772526</v>
      </c>
      <c r="G43" s="6">
        <f t="shared" si="13"/>
        <v>0.536929666772526</v>
      </c>
      <c r="H43" s="7">
        <f t="shared" si="9"/>
        <v>0.732754847662249</v>
      </c>
      <c r="I43" s="7">
        <f t="shared" si="10"/>
        <v>6.8235645467946</v>
      </c>
    </row>
    <row r="44" spans="1:9">
      <c r="A44">
        <f t="shared" si="11"/>
        <v>11</v>
      </c>
      <c r="B44" s="5">
        <f t="shared" si="7"/>
        <v>-3</v>
      </c>
      <c r="C44">
        <f t="shared" si="8"/>
        <v>9</v>
      </c>
      <c r="D44">
        <f>(1-Beta2)*C44</f>
        <v>0.00900000000000001</v>
      </c>
      <c r="E44" s="6">
        <f t="shared" si="12"/>
        <v>0.536929666772526</v>
      </c>
      <c r="F44" s="6">
        <f>E44*Beta2</f>
        <v>0.536392737105754</v>
      </c>
      <c r="G44" s="6">
        <f t="shared" si="13"/>
        <v>0.545392737105754</v>
      </c>
      <c r="H44" s="7">
        <f t="shared" si="9"/>
        <v>0.738507100240583</v>
      </c>
      <c r="I44" s="7">
        <f t="shared" si="10"/>
        <v>-4.06224936635368</v>
      </c>
    </row>
    <row r="45" spans="1:9">
      <c r="A45">
        <f t="shared" si="11"/>
        <v>12</v>
      </c>
      <c r="B45" s="5">
        <f t="shared" si="7"/>
        <v>7</v>
      </c>
      <c r="C45">
        <f t="shared" si="8"/>
        <v>49</v>
      </c>
      <c r="D45">
        <f>(1-Beta2)*C45</f>
        <v>0.049</v>
      </c>
      <c r="E45" s="6">
        <f t="shared" si="12"/>
        <v>0.545392737105754</v>
      </c>
      <c r="F45" s="6">
        <f>E45*Beta2</f>
        <v>0.544847344368648</v>
      </c>
      <c r="G45" s="6">
        <f t="shared" si="13"/>
        <v>0.593847344368648</v>
      </c>
      <c r="H45" s="7">
        <f t="shared" si="9"/>
        <v>0.770614913149654</v>
      </c>
      <c r="I45" s="7">
        <f t="shared" si="10"/>
        <v>9.08365498844245</v>
      </c>
    </row>
    <row r="46" spans="1:9">
      <c r="A46">
        <f t="shared" si="11"/>
        <v>13</v>
      </c>
      <c r="B46" s="5">
        <f t="shared" si="7"/>
        <v>14</v>
      </c>
      <c r="C46">
        <f t="shared" si="8"/>
        <v>196</v>
      </c>
      <c r="D46">
        <f>(1-Beta2)*C46</f>
        <v>0.196</v>
      </c>
      <c r="E46" s="6">
        <f t="shared" si="12"/>
        <v>0.593847344368648</v>
      </c>
      <c r="F46" s="6">
        <f>E46*Beta2</f>
        <v>0.593253497024279</v>
      </c>
      <c r="G46" s="6">
        <f t="shared" si="13"/>
        <v>0.78925349702428</v>
      </c>
      <c r="H46" s="7">
        <f t="shared" si="9"/>
        <v>0.888399401746917</v>
      </c>
      <c r="I46" s="7">
        <f t="shared" si="10"/>
        <v>15.7586778789708</v>
      </c>
    </row>
    <row r="47" spans="1:9">
      <c r="A47">
        <f t="shared" si="11"/>
        <v>14</v>
      </c>
      <c r="B47" s="5">
        <f t="shared" si="7"/>
        <v>3</v>
      </c>
      <c r="C47">
        <f t="shared" si="8"/>
        <v>9</v>
      </c>
      <c r="D47">
        <f>(1-Beta2)*C47</f>
        <v>0.00900000000000001</v>
      </c>
      <c r="E47" s="6">
        <f t="shared" si="12"/>
        <v>0.78925349702428</v>
      </c>
      <c r="F47" s="6">
        <f>E47*Beta2</f>
        <v>0.788464243527255</v>
      </c>
      <c r="G47" s="6">
        <f t="shared" si="13"/>
        <v>0.797464243527255</v>
      </c>
      <c r="H47" s="7">
        <f t="shared" si="9"/>
        <v>0.893008534968874</v>
      </c>
      <c r="I47" s="7">
        <f t="shared" si="10"/>
        <v>3.3594303777898</v>
      </c>
    </row>
    <row r="48" spans="1:9">
      <c r="A48">
        <f t="shared" si="11"/>
        <v>15</v>
      </c>
      <c r="B48" s="5">
        <f t="shared" si="7"/>
        <v>10</v>
      </c>
      <c r="C48">
        <f t="shared" si="8"/>
        <v>100</v>
      </c>
      <c r="D48">
        <f>(1-Beta2)*C48</f>
        <v>0.1</v>
      </c>
      <c r="E48" s="6">
        <f t="shared" si="12"/>
        <v>0.797464243527255</v>
      </c>
      <c r="F48" s="6">
        <f>E48*Beta2</f>
        <v>0.796666779283728</v>
      </c>
      <c r="G48" s="6">
        <f t="shared" si="13"/>
        <v>0.896666779283728</v>
      </c>
      <c r="H48" s="7">
        <f t="shared" si="9"/>
        <v>0.946924906887409</v>
      </c>
      <c r="I48" s="7">
        <f t="shared" si="10"/>
        <v>10.5604994939573</v>
      </c>
    </row>
    <row r="49" spans="1:9">
      <c r="A49">
        <f t="shared" si="11"/>
        <v>16</v>
      </c>
      <c r="B49" s="5">
        <f t="shared" si="7"/>
        <v>14</v>
      </c>
      <c r="C49">
        <f t="shared" si="8"/>
        <v>196</v>
      </c>
      <c r="D49">
        <f>(1-Beta2)*C49</f>
        <v>0.196</v>
      </c>
      <c r="E49" s="6">
        <f t="shared" si="12"/>
        <v>0.896666779283728</v>
      </c>
      <c r="F49" s="6">
        <f>E49*Beta2</f>
        <v>0.895770112504444</v>
      </c>
      <c r="G49" s="6">
        <f t="shared" si="13"/>
        <v>1.09177011250444</v>
      </c>
      <c r="H49" s="7">
        <f t="shared" si="9"/>
        <v>1.0448780371433</v>
      </c>
      <c r="I49" s="7">
        <f t="shared" si="10"/>
        <v>13.3986929596836</v>
      </c>
    </row>
    <row r="50" spans="1:9">
      <c r="A50">
        <f t="shared" si="11"/>
        <v>17</v>
      </c>
      <c r="B50" s="5">
        <f t="shared" si="7"/>
        <v>9</v>
      </c>
      <c r="C50">
        <f t="shared" si="8"/>
        <v>81</v>
      </c>
      <c r="D50">
        <f>(1-Beta2)*C50</f>
        <v>0.0810000000000001</v>
      </c>
      <c r="E50" s="6">
        <f t="shared" si="12"/>
        <v>1.09177011250444</v>
      </c>
      <c r="F50" s="6">
        <f>E50*Beta2</f>
        <v>1.09067834239194</v>
      </c>
      <c r="G50" s="6">
        <f t="shared" si="13"/>
        <v>1.17167834239194</v>
      </c>
      <c r="H50" s="7">
        <f t="shared" si="9"/>
        <v>1.08244091866113</v>
      </c>
      <c r="I50" s="7">
        <f t="shared" si="10"/>
        <v>8.31454155588661</v>
      </c>
    </row>
    <row r="51" spans="1:9">
      <c r="A51">
        <f t="shared" si="11"/>
        <v>18</v>
      </c>
      <c r="B51" s="5">
        <f t="shared" si="7"/>
        <v>2</v>
      </c>
      <c r="C51">
        <f t="shared" si="8"/>
        <v>4</v>
      </c>
      <c r="D51">
        <f>(1-Beta2)*C51</f>
        <v>0.004</v>
      </c>
      <c r="E51" s="6">
        <f t="shared" si="12"/>
        <v>1.17167834239194</v>
      </c>
      <c r="F51" s="6">
        <f>E51*Beta2</f>
        <v>1.17050666404955</v>
      </c>
      <c r="G51" s="6">
        <f t="shared" si="13"/>
        <v>1.17450666404955</v>
      </c>
      <c r="H51" s="7">
        <f t="shared" si="9"/>
        <v>1.08374658663802</v>
      </c>
      <c r="I51" s="7">
        <f t="shared" si="10"/>
        <v>1.84544987237688</v>
      </c>
    </row>
    <row r="52" spans="1:9">
      <c r="A52">
        <f t="shared" si="11"/>
        <v>19</v>
      </c>
      <c r="B52" s="5">
        <f t="shared" si="7"/>
        <v>12</v>
      </c>
      <c r="C52">
        <f t="shared" si="8"/>
        <v>144</v>
      </c>
      <c r="D52">
        <f>(1-Beta2)*C52</f>
        <v>0.144</v>
      </c>
      <c r="E52" s="6">
        <f t="shared" si="12"/>
        <v>1.17450666404955</v>
      </c>
      <c r="F52" s="6">
        <f>E52*Beta2</f>
        <v>1.1733321573855</v>
      </c>
      <c r="G52" s="6">
        <f t="shared" si="13"/>
        <v>1.3173321573855</v>
      </c>
      <c r="H52" s="7">
        <f t="shared" si="9"/>
        <v>1.14775091260495</v>
      </c>
      <c r="I52" s="7">
        <f t="shared" si="10"/>
        <v>10.4552301969115</v>
      </c>
    </row>
    <row r="53" spans="1:9">
      <c r="A53">
        <f t="shared" si="11"/>
        <v>20</v>
      </c>
      <c r="B53" s="5">
        <f t="shared" si="7"/>
        <v>5</v>
      </c>
      <c r="C53">
        <f t="shared" si="8"/>
        <v>25</v>
      </c>
      <c r="D53">
        <f>(1-Beta2)*C53</f>
        <v>0.025</v>
      </c>
      <c r="E53" s="6">
        <f t="shared" si="12"/>
        <v>1.3173321573855</v>
      </c>
      <c r="F53" s="6">
        <f>E53*Beta2</f>
        <v>1.31601482522811</v>
      </c>
      <c r="G53" s="6">
        <f t="shared" si="13"/>
        <v>1.34101482522811</v>
      </c>
      <c r="H53" s="7">
        <f t="shared" si="9"/>
        <v>1.15802194505463</v>
      </c>
      <c r="I53" s="7">
        <f t="shared" si="10"/>
        <v>4.31770746776661</v>
      </c>
    </row>
    <row r="54" spans="1:9">
      <c r="A54">
        <f t="shared" si="11"/>
        <v>21</v>
      </c>
      <c r="B54" s="5">
        <f t="shared" si="7"/>
        <v>2</v>
      </c>
      <c r="C54">
        <f t="shared" si="8"/>
        <v>4</v>
      </c>
      <c r="D54">
        <f>(1-Beta2)*C54</f>
        <v>0.004</v>
      </c>
      <c r="E54" s="6">
        <f t="shared" si="12"/>
        <v>1.34101482522811</v>
      </c>
      <c r="F54" s="6">
        <f>E54*Beta2</f>
        <v>1.33967381040289</v>
      </c>
      <c r="G54" s="6">
        <f t="shared" si="13"/>
        <v>1.34367381040289</v>
      </c>
      <c r="H54" s="7">
        <f t="shared" si="9"/>
        <v>1.15916944852894</v>
      </c>
      <c r="I54" s="7">
        <f t="shared" si="10"/>
        <v>1.72537328562112</v>
      </c>
    </row>
    <row r="55" spans="1:9">
      <c r="A55">
        <f t="shared" si="11"/>
        <v>22</v>
      </c>
      <c r="B55" s="5">
        <f t="shared" si="7"/>
        <v>-1</v>
      </c>
      <c r="C55">
        <f t="shared" si="8"/>
        <v>1</v>
      </c>
      <c r="D55">
        <f>(1-Beta2)*C55</f>
        <v>0.001</v>
      </c>
      <c r="E55" s="6">
        <f t="shared" si="12"/>
        <v>1.34367381040289</v>
      </c>
      <c r="F55" s="6">
        <f>E55*Beta2</f>
        <v>1.34233013659248</v>
      </c>
      <c r="G55" s="6">
        <f t="shared" si="13"/>
        <v>1.34333013659248</v>
      </c>
      <c r="H55" s="7">
        <f t="shared" si="9"/>
        <v>1.15902119764588</v>
      </c>
      <c r="I55" s="7">
        <f t="shared" si="10"/>
        <v>-0.862796989417562</v>
      </c>
    </row>
    <row r="56" spans="1:9">
      <c r="A56">
        <f t="shared" si="11"/>
        <v>23</v>
      </c>
      <c r="B56" s="5">
        <f t="shared" si="7"/>
        <v>-5</v>
      </c>
      <c r="C56">
        <f t="shared" si="8"/>
        <v>25</v>
      </c>
      <c r="D56">
        <f>(1-Beta2)*C56</f>
        <v>0.025</v>
      </c>
      <c r="E56" s="6">
        <f t="shared" si="12"/>
        <v>1.34333013659248</v>
      </c>
      <c r="F56" s="6">
        <f>E56*Beta2</f>
        <v>1.34198680645589</v>
      </c>
      <c r="G56" s="6">
        <f t="shared" si="13"/>
        <v>1.36698680645589</v>
      </c>
      <c r="H56" s="7">
        <f t="shared" si="9"/>
        <v>1.16918211004783</v>
      </c>
      <c r="I56" s="7">
        <f t="shared" si="10"/>
        <v>-4.27649376177631</v>
      </c>
    </row>
    <row r="57" spans="1:9">
      <c r="A57">
        <f t="shared" si="11"/>
        <v>24</v>
      </c>
      <c r="B57" s="5">
        <f t="shared" si="7"/>
        <v>13</v>
      </c>
      <c r="C57">
        <f t="shared" si="8"/>
        <v>169</v>
      </c>
      <c r="D57">
        <f>(1-Beta2)*C57</f>
        <v>0.169</v>
      </c>
      <c r="E57" s="6">
        <f t="shared" si="12"/>
        <v>1.36698680645589</v>
      </c>
      <c r="F57" s="6">
        <f>E57*Beta2</f>
        <v>1.36561981964943</v>
      </c>
      <c r="G57" s="6">
        <f t="shared" si="13"/>
        <v>1.53461981964943</v>
      </c>
      <c r="H57" s="7">
        <f t="shared" si="9"/>
        <v>1.23879773153224</v>
      </c>
      <c r="I57" s="7">
        <f t="shared" si="10"/>
        <v>10.4940456937393</v>
      </c>
    </row>
    <row r="58" spans="1:9">
      <c r="A58">
        <f t="shared" si="11"/>
        <v>25</v>
      </c>
      <c r="B58" s="5">
        <f t="shared" si="7"/>
        <v>1</v>
      </c>
      <c r="C58">
        <f t="shared" si="8"/>
        <v>1</v>
      </c>
      <c r="D58">
        <f>(1-Beta2)*C58</f>
        <v>0.001</v>
      </c>
      <c r="E58" s="6">
        <f t="shared" si="12"/>
        <v>1.53461981964943</v>
      </c>
      <c r="F58" s="6">
        <f>E58*Beta2</f>
        <v>1.53308519982979</v>
      </c>
      <c r="G58" s="6">
        <f t="shared" si="13"/>
        <v>1.53408519982979</v>
      </c>
      <c r="H58" s="7">
        <f t="shared" si="9"/>
        <v>1.23858193101215</v>
      </c>
      <c r="I58" s="7">
        <f t="shared" si="10"/>
        <v>0.807374930120946</v>
      </c>
    </row>
    <row r="64" s="1" customFormat="1" spans="1:1">
      <c r="A64" s="3" t="s">
        <v>31</v>
      </c>
    </row>
    <row r="67" spans="1:9">
      <c r="A67" s="2" t="s">
        <v>2</v>
      </c>
      <c r="B67" s="4" t="s">
        <v>32</v>
      </c>
      <c r="C67" t="s">
        <v>14</v>
      </c>
      <c r="D67" t="s">
        <v>15</v>
      </c>
      <c r="E67" t="s">
        <v>16</v>
      </c>
      <c r="F67" t="s">
        <v>17</v>
      </c>
      <c r="G67" t="s">
        <v>18</v>
      </c>
      <c r="H67" s="4" t="s">
        <v>19</v>
      </c>
      <c r="I67" s="4" t="s">
        <v>33</v>
      </c>
    </row>
    <row r="68" spans="1:9">
      <c r="A68">
        <v>1</v>
      </c>
      <c r="B68" s="5">
        <v>458</v>
      </c>
      <c r="C68">
        <f>B68^2</f>
        <v>209764</v>
      </c>
      <c r="D68">
        <f>(1-Beta2)*C68</f>
        <v>209.764</v>
      </c>
      <c r="E68" s="6">
        <v>0</v>
      </c>
      <c r="F68" s="6">
        <f>E68*Beta2</f>
        <v>0</v>
      </c>
      <c r="G68">
        <f>D68+F68</f>
        <v>209.764</v>
      </c>
      <c r="H68" s="16">
        <f>SQRT(G68)</f>
        <v>14.4832316835712</v>
      </c>
      <c r="I68" s="7">
        <f>B68/H68</f>
        <v>31.6227766016838</v>
      </c>
    </row>
    <row r="69" spans="1:9">
      <c r="A69">
        <f>A68+1</f>
        <v>2</v>
      </c>
      <c r="B69" s="5">
        <v>230</v>
      </c>
      <c r="C69">
        <f t="shared" ref="C69:C92" si="14">B69^2</f>
        <v>52900</v>
      </c>
      <c r="D69">
        <f>(1-Beta2)*C69</f>
        <v>52.9</v>
      </c>
      <c r="E69" s="6">
        <f>G68</f>
        <v>209.764</v>
      </c>
      <c r="F69" s="6">
        <f>E69*Beta2</f>
        <v>209.554236</v>
      </c>
      <c r="G69" s="6">
        <f>D69+F69</f>
        <v>262.454236</v>
      </c>
      <c r="H69" s="16">
        <f t="shared" ref="H69:H92" si="15">SQRT(G69)</f>
        <v>16.2004393767577</v>
      </c>
      <c r="I69" s="7">
        <f t="shared" ref="I69:I92" si="16">B69/H69</f>
        <v>14.1971458088955</v>
      </c>
    </row>
    <row r="70" spans="1:9">
      <c r="A70">
        <f t="shared" ref="A70:A92" si="17">A69+1</f>
        <v>3</v>
      </c>
      <c r="B70" s="5">
        <v>276</v>
      </c>
      <c r="C70">
        <f t="shared" si="14"/>
        <v>76176</v>
      </c>
      <c r="D70">
        <f>(1-Beta2)*C70</f>
        <v>76.1760000000001</v>
      </c>
      <c r="E70" s="6">
        <f t="shared" ref="E70:E92" si="18">G69</f>
        <v>262.454236</v>
      </c>
      <c r="F70" s="6">
        <f>E70*Beta2</f>
        <v>262.191781764</v>
      </c>
      <c r="G70" s="6">
        <f t="shared" ref="G70:G92" si="19">D70+F70</f>
        <v>338.367781764</v>
      </c>
      <c r="H70" s="16">
        <f t="shared" si="15"/>
        <v>18.3947759367708</v>
      </c>
      <c r="I70" s="7">
        <f t="shared" si="16"/>
        <v>15.0042599566697</v>
      </c>
    </row>
    <row r="71" spans="1:9">
      <c r="A71">
        <f t="shared" si="17"/>
        <v>4</v>
      </c>
      <c r="B71" s="5">
        <v>-80</v>
      </c>
      <c r="C71">
        <f t="shared" si="14"/>
        <v>6400</v>
      </c>
      <c r="D71">
        <f>(1-Beta2)*C71</f>
        <v>6.40000000000001</v>
      </c>
      <c r="E71" s="6">
        <f t="shared" si="18"/>
        <v>338.367781764</v>
      </c>
      <c r="F71" s="6">
        <f>E71*Beta2</f>
        <v>338.029413982236</v>
      </c>
      <c r="G71" s="6">
        <f t="shared" si="19"/>
        <v>344.429413982236</v>
      </c>
      <c r="H71" s="16">
        <f t="shared" si="15"/>
        <v>18.5588096057435</v>
      </c>
      <c r="I71" s="7">
        <f t="shared" si="16"/>
        <v>-4.31062130058396</v>
      </c>
    </row>
    <row r="72" spans="1:9">
      <c r="A72">
        <f t="shared" si="17"/>
        <v>5</v>
      </c>
      <c r="B72" s="5">
        <v>950</v>
      </c>
      <c r="C72">
        <f t="shared" si="14"/>
        <v>902500</v>
      </c>
      <c r="D72">
        <f>(1-Beta2)*C72</f>
        <v>902.500000000001</v>
      </c>
      <c r="E72" s="6">
        <f t="shared" si="18"/>
        <v>344.429413982236</v>
      </c>
      <c r="F72" s="6">
        <f>E72*Beta2</f>
        <v>344.084984568254</v>
      </c>
      <c r="G72" s="6">
        <f t="shared" si="19"/>
        <v>1246.58498456825</v>
      </c>
      <c r="H72" s="16">
        <f t="shared" si="15"/>
        <v>35.3070104167466</v>
      </c>
      <c r="I72" s="7">
        <f t="shared" si="16"/>
        <v>26.9068377295802</v>
      </c>
    </row>
    <row r="73" spans="1:9">
      <c r="A73">
        <f t="shared" si="17"/>
        <v>6</v>
      </c>
      <c r="B73" s="5">
        <v>39</v>
      </c>
      <c r="C73">
        <f t="shared" si="14"/>
        <v>1521</v>
      </c>
      <c r="D73">
        <f>(1-Beta2)*C73</f>
        <v>1.521</v>
      </c>
      <c r="E73" s="6">
        <f t="shared" si="18"/>
        <v>1246.58498456825</v>
      </c>
      <c r="F73" s="6">
        <f>E73*Beta2</f>
        <v>1245.33839958369</v>
      </c>
      <c r="G73" s="6">
        <f t="shared" si="19"/>
        <v>1246.85939958369</v>
      </c>
      <c r="H73" s="16">
        <f t="shared" si="15"/>
        <v>35.3108963293724</v>
      </c>
      <c r="I73" s="7">
        <f t="shared" si="16"/>
        <v>1.10447493703406</v>
      </c>
    </row>
    <row r="74" spans="1:9">
      <c r="A74">
        <f t="shared" si="17"/>
        <v>7</v>
      </c>
      <c r="B74" s="5">
        <v>1167</v>
      </c>
      <c r="C74">
        <f t="shared" si="14"/>
        <v>1361889</v>
      </c>
      <c r="D74">
        <f>(1-Beta2)*C74</f>
        <v>1361.889</v>
      </c>
      <c r="E74" s="6">
        <f t="shared" si="18"/>
        <v>1246.85939958369</v>
      </c>
      <c r="F74" s="6">
        <f>E74*Beta2</f>
        <v>1245.6125401841</v>
      </c>
      <c r="G74" s="6">
        <f t="shared" si="19"/>
        <v>2607.5015401841</v>
      </c>
      <c r="H74" s="16">
        <f t="shared" si="15"/>
        <v>51.0637008077568</v>
      </c>
      <c r="I74" s="7">
        <f t="shared" si="16"/>
        <v>22.8538077252467</v>
      </c>
    </row>
    <row r="75" spans="1:9">
      <c r="A75">
        <f t="shared" si="17"/>
        <v>8</v>
      </c>
      <c r="B75" s="5">
        <v>350</v>
      </c>
      <c r="C75">
        <f t="shared" si="14"/>
        <v>122500</v>
      </c>
      <c r="D75">
        <f>(1-Beta2)*C75</f>
        <v>122.5</v>
      </c>
      <c r="E75" s="6">
        <f t="shared" si="18"/>
        <v>2607.5015401841</v>
      </c>
      <c r="F75" s="6">
        <f>E75*Beta2</f>
        <v>2604.89403864392</v>
      </c>
      <c r="G75" s="6">
        <f t="shared" si="19"/>
        <v>2727.39403864392</v>
      </c>
      <c r="H75" s="16">
        <f t="shared" si="15"/>
        <v>52.2244582417465</v>
      </c>
      <c r="I75" s="7">
        <f t="shared" si="16"/>
        <v>6.70184070421284</v>
      </c>
    </row>
    <row r="76" spans="1:9">
      <c r="A76">
        <f t="shared" si="17"/>
        <v>9</v>
      </c>
      <c r="B76" s="5">
        <v>719</v>
      </c>
      <c r="C76">
        <f t="shared" si="14"/>
        <v>516961</v>
      </c>
      <c r="D76">
        <f>(1-Beta2)*C76</f>
        <v>516.961</v>
      </c>
      <c r="E76" s="6">
        <f t="shared" si="18"/>
        <v>2727.39403864392</v>
      </c>
      <c r="F76" s="6">
        <f>E76*Beta2</f>
        <v>2724.66664460528</v>
      </c>
      <c r="G76" s="6">
        <f t="shared" si="19"/>
        <v>3241.62764460528</v>
      </c>
      <c r="H76" s="16">
        <f t="shared" si="15"/>
        <v>56.9352934883564</v>
      </c>
      <c r="I76" s="7">
        <f t="shared" si="16"/>
        <v>12.6283708390305</v>
      </c>
    </row>
    <row r="77" spans="1:9">
      <c r="A77">
        <f t="shared" si="17"/>
        <v>10</v>
      </c>
      <c r="B77" s="5">
        <v>563</v>
      </c>
      <c r="C77">
        <f t="shared" si="14"/>
        <v>316969</v>
      </c>
      <c r="D77">
        <f>(1-Beta2)*C77</f>
        <v>316.969</v>
      </c>
      <c r="E77" s="6">
        <f t="shared" si="18"/>
        <v>3241.62764460528</v>
      </c>
      <c r="F77" s="6">
        <f>E77*Beta2</f>
        <v>3238.38601696067</v>
      </c>
      <c r="G77" s="6">
        <f t="shared" si="19"/>
        <v>3555.35501696067</v>
      </c>
      <c r="H77" s="16">
        <f t="shared" si="15"/>
        <v>59.6267978090445</v>
      </c>
      <c r="I77" s="7">
        <f t="shared" si="16"/>
        <v>9.44206331191915</v>
      </c>
    </row>
    <row r="78" spans="1:9">
      <c r="A78">
        <f t="shared" si="17"/>
        <v>11</v>
      </c>
      <c r="B78" s="5">
        <v>-460</v>
      </c>
      <c r="C78">
        <f t="shared" si="14"/>
        <v>211600</v>
      </c>
      <c r="D78">
        <f>(1-Beta2)*C78</f>
        <v>211.6</v>
      </c>
      <c r="E78" s="6">
        <f t="shared" si="18"/>
        <v>3555.35501696067</v>
      </c>
      <c r="F78" s="6">
        <f>E78*Beta2</f>
        <v>3551.79966194371</v>
      </c>
      <c r="G78" s="6">
        <f t="shared" si="19"/>
        <v>3763.39966194371</v>
      </c>
      <c r="H78" s="16">
        <f t="shared" si="15"/>
        <v>61.3465537902799</v>
      </c>
      <c r="I78" s="7">
        <f t="shared" si="16"/>
        <v>-7.49838371642784</v>
      </c>
    </row>
    <row r="79" spans="1:9">
      <c r="A79">
        <f t="shared" si="17"/>
        <v>12</v>
      </c>
      <c r="B79" s="5">
        <v>1451</v>
      </c>
      <c r="C79">
        <f t="shared" si="14"/>
        <v>2105401</v>
      </c>
      <c r="D79">
        <f>(1-Beta2)*C79</f>
        <v>2105.401</v>
      </c>
      <c r="E79" s="6">
        <f t="shared" si="18"/>
        <v>3763.39966194371</v>
      </c>
      <c r="F79" s="6">
        <f>E79*Beta2</f>
        <v>3759.63626228177</v>
      </c>
      <c r="G79" s="6">
        <f t="shared" si="19"/>
        <v>5865.03726228177</v>
      </c>
      <c r="H79" s="16">
        <f t="shared" si="15"/>
        <v>76.5835312732559</v>
      </c>
      <c r="I79" s="7">
        <f t="shared" si="16"/>
        <v>18.9466322050719</v>
      </c>
    </row>
    <row r="80" spans="1:9">
      <c r="A80">
        <f t="shared" si="17"/>
        <v>13</v>
      </c>
      <c r="B80" s="5">
        <v>1162</v>
      </c>
      <c r="C80">
        <f t="shared" si="14"/>
        <v>1350244</v>
      </c>
      <c r="D80">
        <f>(1-Beta2)*C80</f>
        <v>1350.244</v>
      </c>
      <c r="E80" s="6">
        <f t="shared" si="18"/>
        <v>5865.03726228177</v>
      </c>
      <c r="F80" s="6">
        <f>E80*Beta2</f>
        <v>5859.17222501949</v>
      </c>
      <c r="G80" s="6">
        <f t="shared" si="19"/>
        <v>7209.41622501949</v>
      </c>
      <c r="H80" s="16">
        <f t="shared" si="15"/>
        <v>84.9082812511211</v>
      </c>
      <c r="I80" s="7">
        <f t="shared" si="16"/>
        <v>13.6853553372882</v>
      </c>
    </row>
    <row r="81" spans="1:9">
      <c r="A81">
        <f t="shared" si="17"/>
        <v>14</v>
      </c>
      <c r="B81" s="5">
        <v>680</v>
      </c>
      <c r="C81">
        <f t="shared" si="14"/>
        <v>462400</v>
      </c>
      <c r="D81">
        <f>(1-Beta2)*C81</f>
        <v>462.4</v>
      </c>
      <c r="E81" s="6">
        <f t="shared" si="18"/>
        <v>7209.41622501949</v>
      </c>
      <c r="F81" s="6">
        <f>E81*Beta2</f>
        <v>7202.20680879447</v>
      </c>
      <c r="G81" s="6">
        <f t="shared" si="19"/>
        <v>7664.60680879447</v>
      </c>
      <c r="H81" s="16">
        <f t="shared" si="15"/>
        <v>87.5477401695468</v>
      </c>
      <c r="I81" s="7">
        <f t="shared" si="16"/>
        <v>7.76719077709028</v>
      </c>
    </row>
    <row r="82" spans="1:9">
      <c r="A82">
        <f t="shared" si="17"/>
        <v>15</v>
      </c>
      <c r="B82" s="5">
        <v>1071</v>
      </c>
      <c r="C82">
        <f t="shared" si="14"/>
        <v>1147041</v>
      </c>
      <c r="D82">
        <f>(1-Beta2)*C82</f>
        <v>1147.041</v>
      </c>
      <c r="E82" s="6">
        <f t="shared" si="18"/>
        <v>7664.60680879447</v>
      </c>
      <c r="F82" s="6">
        <f>E82*Beta2</f>
        <v>7656.94220198567</v>
      </c>
      <c r="G82" s="6">
        <f t="shared" si="19"/>
        <v>8803.98320198568</v>
      </c>
      <c r="H82" s="16">
        <f t="shared" si="15"/>
        <v>93.829543332501</v>
      </c>
      <c r="I82" s="7">
        <f t="shared" si="16"/>
        <v>11.4143153847049</v>
      </c>
    </row>
    <row r="83" spans="1:9">
      <c r="A83">
        <f t="shared" si="17"/>
        <v>16</v>
      </c>
      <c r="B83" s="5">
        <v>885</v>
      </c>
      <c r="C83">
        <f t="shared" si="14"/>
        <v>783225</v>
      </c>
      <c r="D83">
        <f>(1-Beta2)*C83</f>
        <v>783.225000000001</v>
      </c>
      <c r="E83" s="6">
        <f t="shared" si="18"/>
        <v>8803.98320198568</v>
      </c>
      <c r="F83" s="6">
        <f>E83*Beta2</f>
        <v>8795.17921878369</v>
      </c>
      <c r="G83" s="6">
        <f t="shared" si="19"/>
        <v>9578.40421878369</v>
      </c>
      <c r="H83" s="16">
        <f t="shared" si="15"/>
        <v>97.8693221534904</v>
      </c>
      <c r="I83" s="7">
        <f t="shared" si="16"/>
        <v>9.0426701700461</v>
      </c>
    </row>
    <row r="84" spans="1:9">
      <c r="A84">
        <f t="shared" si="17"/>
        <v>17</v>
      </c>
      <c r="B84" s="5">
        <v>1317</v>
      </c>
      <c r="C84">
        <f t="shared" si="14"/>
        <v>1734489</v>
      </c>
      <c r="D84">
        <f>(1-Beta2)*C84</f>
        <v>1734.489</v>
      </c>
      <c r="E84" s="6">
        <f t="shared" si="18"/>
        <v>9578.40421878369</v>
      </c>
      <c r="F84" s="6">
        <f>E84*Beta2</f>
        <v>9568.82581456491</v>
      </c>
      <c r="G84" s="6">
        <f t="shared" si="19"/>
        <v>11303.3148145649</v>
      </c>
      <c r="H84" s="16">
        <f t="shared" si="15"/>
        <v>106.317048560261</v>
      </c>
      <c r="I84" s="7">
        <f t="shared" si="16"/>
        <v>12.3874770588041</v>
      </c>
    </row>
    <row r="85" spans="1:9">
      <c r="A85">
        <f t="shared" si="17"/>
        <v>18</v>
      </c>
      <c r="B85" s="5">
        <v>468</v>
      </c>
      <c r="C85">
        <f t="shared" si="14"/>
        <v>219024</v>
      </c>
      <c r="D85">
        <f>(1-Beta2)*C85</f>
        <v>219.024</v>
      </c>
      <c r="E85" s="6">
        <f t="shared" si="18"/>
        <v>11303.3148145649</v>
      </c>
      <c r="F85" s="6">
        <f>E85*Beta2</f>
        <v>11292.0114997503</v>
      </c>
      <c r="G85" s="6">
        <f t="shared" si="19"/>
        <v>11511.0354997503</v>
      </c>
      <c r="H85" s="16">
        <f t="shared" si="15"/>
        <v>107.289493892694</v>
      </c>
      <c r="I85" s="7">
        <f t="shared" si="16"/>
        <v>4.36203008346813</v>
      </c>
    </row>
    <row r="86" spans="1:9">
      <c r="A86">
        <f t="shared" si="17"/>
        <v>19</v>
      </c>
      <c r="B86" s="5">
        <v>1318</v>
      </c>
      <c r="C86">
        <f t="shared" si="14"/>
        <v>1737124</v>
      </c>
      <c r="D86">
        <f>(1-Beta2)*C86</f>
        <v>1737.124</v>
      </c>
      <c r="E86" s="6">
        <f t="shared" si="18"/>
        <v>11511.0354997503</v>
      </c>
      <c r="F86" s="6">
        <f>E86*Beta2</f>
        <v>11499.5244642506</v>
      </c>
      <c r="G86" s="6">
        <f t="shared" si="19"/>
        <v>13236.6484642506</v>
      </c>
      <c r="H86" s="16">
        <f t="shared" si="15"/>
        <v>115.050634349623</v>
      </c>
      <c r="I86" s="7">
        <f t="shared" si="16"/>
        <v>11.4558255801944</v>
      </c>
    </row>
    <row r="87" spans="1:9">
      <c r="A87">
        <f t="shared" si="17"/>
        <v>20</v>
      </c>
      <c r="B87" s="5">
        <v>-271</v>
      </c>
      <c r="C87">
        <f t="shared" si="14"/>
        <v>73441</v>
      </c>
      <c r="D87">
        <f>(1-Beta2)*C87</f>
        <v>73.4410000000001</v>
      </c>
      <c r="E87" s="6">
        <f t="shared" si="18"/>
        <v>13236.6484642506</v>
      </c>
      <c r="F87" s="6">
        <f>E87*Beta2</f>
        <v>13223.4118157863</v>
      </c>
      <c r="G87" s="6">
        <f t="shared" si="19"/>
        <v>13296.8528157863</v>
      </c>
      <c r="H87" s="16">
        <f t="shared" si="15"/>
        <v>115.311980365382</v>
      </c>
      <c r="I87" s="7">
        <f t="shared" si="16"/>
        <v>-2.35014609185705</v>
      </c>
    </row>
    <row r="88" spans="1:9">
      <c r="A88">
        <f t="shared" si="17"/>
        <v>21</v>
      </c>
      <c r="B88" s="5">
        <v>-474</v>
      </c>
      <c r="C88">
        <f t="shared" si="14"/>
        <v>224676</v>
      </c>
      <c r="D88">
        <f>(1-Beta2)*C88</f>
        <v>224.676</v>
      </c>
      <c r="E88" s="6">
        <f t="shared" si="18"/>
        <v>13296.8528157863</v>
      </c>
      <c r="F88" s="6">
        <f>E88*Beta2</f>
        <v>13283.5559629706</v>
      </c>
      <c r="G88" s="6">
        <f t="shared" si="19"/>
        <v>13508.2319629706</v>
      </c>
      <c r="H88" s="16">
        <f t="shared" si="15"/>
        <v>116.224919715914</v>
      </c>
      <c r="I88" s="7">
        <f t="shared" si="16"/>
        <v>-4.07829922497335</v>
      </c>
    </row>
    <row r="89" spans="1:9">
      <c r="A89">
        <f t="shared" si="17"/>
        <v>22</v>
      </c>
      <c r="B89" s="5">
        <v>-103</v>
      </c>
      <c r="C89">
        <f t="shared" si="14"/>
        <v>10609</v>
      </c>
      <c r="D89">
        <f>(1-Beta2)*C89</f>
        <v>10.609</v>
      </c>
      <c r="E89" s="6">
        <f t="shared" si="18"/>
        <v>13508.2319629706</v>
      </c>
      <c r="F89" s="6">
        <f>E89*Beta2</f>
        <v>13494.7237310076</v>
      </c>
      <c r="G89" s="6">
        <f t="shared" si="19"/>
        <v>13505.3327310076</v>
      </c>
      <c r="H89" s="16">
        <f t="shared" si="15"/>
        <v>116.21244654084</v>
      </c>
      <c r="I89" s="7">
        <f t="shared" si="16"/>
        <v>-0.886307818705144</v>
      </c>
    </row>
    <row r="90" spans="1:9">
      <c r="A90">
        <f t="shared" si="17"/>
        <v>23</v>
      </c>
      <c r="B90" s="5">
        <v>-425</v>
      </c>
      <c r="C90">
        <f t="shared" si="14"/>
        <v>180625</v>
      </c>
      <c r="D90">
        <f>(1-Beta2)*C90</f>
        <v>180.625</v>
      </c>
      <c r="E90" s="6">
        <f t="shared" si="18"/>
        <v>13505.3327310076</v>
      </c>
      <c r="F90" s="6">
        <f>E90*Beta2</f>
        <v>13491.8273982766</v>
      </c>
      <c r="G90" s="6">
        <f t="shared" si="19"/>
        <v>13672.4523982766</v>
      </c>
      <c r="H90" s="16">
        <f t="shared" si="15"/>
        <v>116.929262369505</v>
      </c>
      <c r="I90" s="7">
        <f t="shared" si="16"/>
        <v>-3.63467613998084</v>
      </c>
    </row>
    <row r="91" spans="1:9">
      <c r="A91">
        <f t="shared" si="17"/>
        <v>24</v>
      </c>
      <c r="B91" s="5">
        <v>474</v>
      </c>
      <c r="C91">
        <f t="shared" si="14"/>
        <v>224676</v>
      </c>
      <c r="D91">
        <f>(1-Beta2)*C91</f>
        <v>224.676</v>
      </c>
      <c r="E91" s="6">
        <f t="shared" si="18"/>
        <v>13672.4523982766</v>
      </c>
      <c r="F91" s="6">
        <f>E91*Beta2</f>
        <v>13658.7799458783</v>
      </c>
      <c r="G91" s="6">
        <f t="shared" si="19"/>
        <v>13883.4559458783</v>
      </c>
      <c r="H91" s="16">
        <f t="shared" si="15"/>
        <v>117.828077918119</v>
      </c>
      <c r="I91" s="7">
        <f t="shared" si="16"/>
        <v>4.02281025350674</v>
      </c>
    </row>
    <row r="92" spans="1:9">
      <c r="A92">
        <f t="shared" si="17"/>
        <v>25</v>
      </c>
      <c r="B92" s="5">
        <v>542</v>
      </c>
      <c r="C92">
        <f t="shared" si="14"/>
        <v>293764</v>
      </c>
      <c r="D92">
        <f>(1-Beta2)*C92</f>
        <v>293.764</v>
      </c>
      <c r="E92" s="6">
        <f t="shared" si="18"/>
        <v>13883.4559458783</v>
      </c>
      <c r="F92" s="6">
        <f>E92*Beta2</f>
        <v>13869.5724899324</v>
      </c>
      <c r="G92" s="6">
        <f t="shared" si="19"/>
        <v>14163.3364899324</v>
      </c>
      <c r="H92" s="16">
        <f t="shared" si="15"/>
        <v>119.009816779678</v>
      </c>
      <c r="I92" s="7">
        <f t="shared" si="16"/>
        <v>4.55424615099948</v>
      </c>
    </row>
    <row r="96" s="1" customFormat="1" spans="1:1">
      <c r="A96" s="3" t="s">
        <v>34</v>
      </c>
    </row>
    <row r="100" spans="1:9">
      <c r="A100" s="2" t="s">
        <v>2</v>
      </c>
      <c r="B100" s="4" t="s">
        <v>3</v>
      </c>
      <c r="C100" t="s">
        <v>14</v>
      </c>
      <c r="D100" t="s">
        <v>15</v>
      </c>
      <c r="E100" t="s">
        <v>16</v>
      </c>
      <c r="F100" t="s">
        <v>17</v>
      </c>
      <c r="G100" t="s">
        <v>18</v>
      </c>
      <c r="H100" s="4" t="s">
        <v>19</v>
      </c>
      <c r="I100" s="4" t="s">
        <v>20</v>
      </c>
    </row>
    <row r="101" spans="1:9">
      <c r="A101">
        <v>1</v>
      </c>
      <c r="B101" s="5">
        <v>5</v>
      </c>
      <c r="C101">
        <f>B101^2</f>
        <v>25</v>
      </c>
      <c r="D101">
        <f>(1-Beta2)*C101</f>
        <v>0.025</v>
      </c>
      <c r="E101" s="6">
        <v>0</v>
      </c>
      <c r="F101" s="6">
        <f>E101*Beta2</f>
        <v>0</v>
      </c>
      <c r="G101">
        <f>D101+F101</f>
        <v>0.025</v>
      </c>
      <c r="H101" s="7">
        <f>SQRT(G101)</f>
        <v>0.158113883008419</v>
      </c>
      <c r="I101" s="7">
        <f>B101/H101</f>
        <v>31.6227766016838</v>
      </c>
    </row>
    <row r="102" spans="1:9">
      <c r="A102">
        <f>A101+1</f>
        <v>2</v>
      </c>
      <c r="B102" s="5">
        <v>5</v>
      </c>
      <c r="C102">
        <f t="shared" ref="C102:C125" si="20">B102^2</f>
        <v>25</v>
      </c>
      <c r="D102">
        <f>(1-Beta2)*C102</f>
        <v>0.025</v>
      </c>
      <c r="E102" s="6">
        <f>G101</f>
        <v>0.025</v>
      </c>
      <c r="F102" s="6">
        <f>E102*Beta2</f>
        <v>0.024975</v>
      </c>
      <c r="G102" s="6">
        <f>D102+F102</f>
        <v>0.049975</v>
      </c>
      <c r="H102" s="7">
        <f t="shared" ref="H102:H125" si="21">SQRT(G102)</f>
        <v>0.223550889061082</v>
      </c>
      <c r="I102" s="7">
        <f t="shared" ref="I102:I125" si="22">B102/H102</f>
        <v>22.3662720421292</v>
      </c>
    </row>
    <row r="103" spans="1:9">
      <c r="A103">
        <f t="shared" ref="A103:A125" si="23">A102+1</f>
        <v>3</v>
      </c>
      <c r="B103" s="5">
        <v>5</v>
      </c>
      <c r="C103">
        <f t="shared" si="20"/>
        <v>25</v>
      </c>
      <c r="D103">
        <f>(1-Beta2)*C103</f>
        <v>0.025</v>
      </c>
      <c r="E103" s="6">
        <f t="shared" ref="E103:E125" si="24">G102</f>
        <v>0.049975</v>
      </c>
      <c r="F103" s="6">
        <f>E103*Beta2</f>
        <v>0.049925025</v>
      </c>
      <c r="G103" s="6">
        <f t="shared" ref="G103:G125" si="25">D103+F103</f>
        <v>0.0749250250000001</v>
      </c>
      <c r="H103" s="7">
        <f t="shared" si="21"/>
        <v>0.273724359529802</v>
      </c>
      <c r="I103" s="7">
        <f t="shared" si="22"/>
        <v>18.2665510975673</v>
      </c>
    </row>
    <row r="104" spans="1:9">
      <c r="A104">
        <f t="shared" si="23"/>
        <v>4</v>
      </c>
      <c r="B104" s="5">
        <v>5</v>
      </c>
      <c r="C104">
        <f t="shared" si="20"/>
        <v>25</v>
      </c>
      <c r="D104">
        <f>(1-Beta2)*C104</f>
        <v>0.025</v>
      </c>
      <c r="E104" s="6">
        <f t="shared" si="24"/>
        <v>0.0749250250000001</v>
      </c>
      <c r="F104" s="6">
        <f>E104*Beta2</f>
        <v>0.0748500999750001</v>
      </c>
      <c r="G104" s="6">
        <f t="shared" si="25"/>
        <v>0.0998500999750001</v>
      </c>
      <c r="H104" s="7">
        <f t="shared" si="21"/>
        <v>0.315990664379504</v>
      </c>
      <c r="I104" s="7">
        <f t="shared" si="22"/>
        <v>15.8232522780958</v>
      </c>
    </row>
    <row r="105" spans="1:9">
      <c r="A105">
        <f t="shared" si="23"/>
        <v>5</v>
      </c>
      <c r="B105" s="5">
        <v>5</v>
      </c>
      <c r="C105">
        <f t="shared" si="20"/>
        <v>25</v>
      </c>
      <c r="D105">
        <f>(1-Beta2)*C105</f>
        <v>0.025</v>
      </c>
      <c r="E105" s="6">
        <f t="shared" si="24"/>
        <v>0.0998500999750001</v>
      </c>
      <c r="F105" s="6">
        <f>E105*Beta2</f>
        <v>0.0997502498750251</v>
      </c>
      <c r="G105" s="6">
        <f t="shared" si="25"/>
        <v>0.124750249875025</v>
      </c>
      <c r="H105" s="7">
        <f t="shared" si="21"/>
        <v>0.353200013979367</v>
      </c>
      <c r="I105" s="7">
        <f t="shared" si="22"/>
        <v>14.1562848304193</v>
      </c>
    </row>
    <row r="106" spans="1:9">
      <c r="A106">
        <f t="shared" si="23"/>
        <v>6</v>
      </c>
      <c r="B106" s="5">
        <v>5</v>
      </c>
      <c r="C106">
        <f t="shared" si="20"/>
        <v>25</v>
      </c>
      <c r="D106">
        <f>(1-Beta2)*C106</f>
        <v>0.025</v>
      </c>
      <c r="E106" s="6">
        <f t="shared" si="24"/>
        <v>0.124750249875025</v>
      </c>
      <c r="F106" s="6">
        <f>E106*Beta2</f>
        <v>0.12462549962515</v>
      </c>
      <c r="G106" s="6">
        <f t="shared" si="25"/>
        <v>0.14962549962515</v>
      </c>
      <c r="H106" s="7">
        <f t="shared" si="21"/>
        <v>0.386814554567366</v>
      </c>
      <c r="I106" s="7">
        <f t="shared" si="22"/>
        <v>12.9260906575562</v>
      </c>
    </row>
    <row r="107" spans="1:9">
      <c r="A107">
        <f t="shared" si="23"/>
        <v>7</v>
      </c>
      <c r="B107" s="5">
        <v>5</v>
      </c>
      <c r="C107">
        <f t="shared" si="20"/>
        <v>25</v>
      </c>
      <c r="D107">
        <f>(1-Beta2)*C107</f>
        <v>0.025</v>
      </c>
      <c r="E107" s="6">
        <f t="shared" si="24"/>
        <v>0.14962549962515</v>
      </c>
      <c r="F107" s="6">
        <f>E107*Beta2</f>
        <v>0.149475874125525</v>
      </c>
      <c r="G107" s="6">
        <f t="shared" si="25"/>
        <v>0.174475874125525</v>
      </c>
      <c r="H107" s="7">
        <f t="shared" si="21"/>
        <v>0.417703093267844</v>
      </c>
      <c r="I107" s="7">
        <f t="shared" si="22"/>
        <v>11.9702249769883</v>
      </c>
    </row>
    <row r="108" spans="1:9">
      <c r="A108">
        <f t="shared" si="23"/>
        <v>8</v>
      </c>
      <c r="B108" s="5">
        <v>5</v>
      </c>
      <c r="C108">
        <f t="shared" si="20"/>
        <v>25</v>
      </c>
      <c r="D108">
        <f>(1-Beta2)*C108</f>
        <v>0.025</v>
      </c>
      <c r="E108" s="6">
        <f t="shared" si="24"/>
        <v>0.174475874125525</v>
      </c>
      <c r="F108" s="6">
        <f>E108*Beta2</f>
        <v>0.174301398251399</v>
      </c>
      <c r="G108" s="6">
        <f t="shared" si="25"/>
        <v>0.199301398251399</v>
      </c>
      <c r="H108" s="7">
        <f t="shared" si="21"/>
        <v>0.446431851743801</v>
      </c>
      <c r="I108" s="7">
        <f t="shared" si="22"/>
        <v>11.1999177040562</v>
      </c>
    </row>
    <row r="109" spans="1:9">
      <c r="A109">
        <f t="shared" si="23"/>
        <v>9</v>
      </c>
      <c r="B109" s="5">
        <v>5</v>
      </c>
      <c r="C109">
        <f t="shared" si="20"/>
        <v>25</v>
      </c>
      <c r="D109">
        <f>(1-Beta2)*C109</f>
        <v>0.025</v>
      </c>
      <c r="E109" s="6">
        <f t="shared" si="24"/>
        <v>0.199301398251399</v>
      </c>
      <c r="F109" s="6">
        <f>E109*Beta2</f>
        <v>0.199102096853148</v>
      </c>
      <c r="G109" s="6">
        <f t="shared" si="25"/>
        <v>0.224102096853148</v>
      </c>
      <c r="H109" s="7">
        <f t="shared" si="21"/>
        <v>0.473394229847754</v>
      </c>
      <c r="I109" s="7">
        <f t="shared" si="22"/>
        <v>10.5620214289642</v>
      </c>
    </row>
    <row r="110" spans="1:9">
      <c r="A110">
        <f t="shared" si="23"/>
        <v>10</v>
      </c>
      <c r="B110" s="5">
        <v>5</v>
      </c>
      <c r="C110">
        <f t="shared" si="20"/>
        <v>25</v>
      </c>
      <c r="D110">
        <f>(1-Beta2)*C110</f>
        <v>0.025</v>
      </c>
      <c r="E110" s="6">
        <f t="shared" si="24"/>
        <v>0.224102096853148</v>
      </c>
      <c r="F110" s="6">
        <f>E110*Beta2</f>
        <v>0.223877994756295</v>
      </c>
      <c r="G110" s="6">
        <f t="shared" si="25"/>
        <v>0.248877994756295</v>
      </c>
      <c r="H110" s="7">
        <f t="shared" si="21"/>
        <v>0.498876733027604</v>
      </c>
      <c r="I110" s="7">
        <f t="shared" si="22"/>
        <v>10.0225159222315</v>
      </c>
    </row>
    <row r="111" spans="1:9">
      <c r="A111">
        <f t="shared" si="23"/>
        <v>11</v>
      </c>
      <c r="B111" s="5">
        <v>5</v>
      </c>
      <c r="C111">
        <f t="shared" si="20"/>
        <v>25</v>
      </c>
      <c r="D111">
        <f>(1-Beta2)*C111</f>
        <v>0.025</v>
      </c>
      <c r="E111" s="6">
        <f t="shared" si="24"/>
        <v>0.248877994756295</v>
      </c>
      <c r="F111" s="6">
        <f>E111*Beta2</f>
        <v>0.248629116761539</v>
      </c>
      <c r="G111" s="6">
        <f t="shared" si="25"/>
        <v>0.273629116761539</v>
      </c>
      <c r="H111" s="7">
        <f t="shared" si="21"/>
        <v>0.523095705164493</v>
      </c>
      <c r="I111" s="7">
        <f t="shared" si="22"/>
        <v>9.55848031370797</v>
      </c>
    </row>
    <row r="112" spans="1:9">
      <c r="A112">
        <f t="shared" si="23"/>
        <v>12</v>
      </c>
      <c r="B112" s="5">
        <v>5</v>
      </c>
      <c r="C112">
        <f t="shared" si="20"/>
        <v>25</v>
      </c>
      <c r="D112">
        <f>(1-Beta2)*C112</f>
        <v>0.025</v>
      </c>
      <c r="E112" s="6">
        <f t="shared" si="24"/>
        <v>0.273629116761539</v>
      </c>
      <c r="F112" s="6">
        <f>E112*Beta2</f>
        <v>0.273355487644777</v>
      </c>
      <c r="G112" s="6">
        <f t="shared" si="25"/>
        <v>0.298355487644777</v>
      </c>
      <c r="H112" s="7">
        <f t="shared" si="21"/>
        <v>0.546219267002526</v>
      </c>
      <c r="I112" s="7">
        <f t="shared" si="22"/>
        <v>9.15383308874909</v>
      </c>
    </row>
    <row r="113" spans="1:9">
      <c r="A113">
        <f t="shared" si="23"/>
        <v>13</v>
      </c>
      <c r="B113" s="5">
        <v>5</v>
      </c>
      <c r="C113">
        <f t="shared" si="20"/>
        <v>25</v>
      </c>
      <c r="D113">
        <f>(1-Beta2)*C113</f>
        <v>0.025</v>
      </c>
      <c r="E113" s="6">
        <f t="shared" si="24"/>
        <v>0.298355487644777</v>
      </c>
      <c r="F113" s="6">
        <f>E113*Beta2</f>
        <v>0.298057132157132</v>
      </c>
      <c r="G113" s="6">
        <f t="shared" si="25"/>
        <v>0.323057132157132</v>
      </c>
      <c r="H113" s="7">
        <f t="shared" si="21"/>
        <v>0.568381150423844</v>
      </c>
      <c r="I113" s="7">
        <f t="shared" si="22"/>
        <v>8.79691382494209</v>
      </c>
    </row>
    <row r="114" spans="1:9">
      <c r="A114">
        <f t="shared" si="23"/>
        <v>14</v>
      </c>
      <c r="B114" s="5">
        <v>5</v>
      </c>
      <c r="C114">
        <f t="shared" si="20"/>
        <v>25</v>
      </c>
      <c r="D114">
        <f>(1-Beta2)*C114</f>
        <v>0.025</v>
      </c>
      <c r="E114" s="6">
        <f t="shared" si="24"/>
        <v>0.323057132157132</v>
      </c>
      <c r="F114" s="6">
        <f>E114*Beta2</f>
        <v>0.322734075024975</v>
      </c>
      <c r="G114" s="6">
        <f t="shared" si="25"/>
        <v>0.347734075024975</v>
      </c>
      <c r="H114" s="7">
        <f t="shared" si="21"/>
        <v>0.589689812549764</v>
      </c>
      <c r="I114" s="7">
        <f t="shared" si="22"/>
        <v>8.47903405076725</v>
      </c>
    </row>
    <row r="115" spans="1:9">
      <c r="A115">
        <f t="shared" si="23"/>
        <v>15</v>
      </c>
      <c r="B115" s="5">
        <v>5</v>
      </c>
      <c r="C115">
        <f t="shared" si="20"/>
        <v>25</v>
      </c>
      <c r="D115">
        <f>(1-Beta2)*C115</f>
        <v>0.025</v>
      </c>
      <c r="E115" s="6">
        <f t="shared" si="24"/>
        <v>0.347734075024975</v>
      </c>
      <c r="F115" s="6">
        <f>E115*Beta2</f>
        <v>0.34738634094995</v>
      </c>
      <c r="G115" s="6">
        <f t="shared" si="25"/>
        <v>0.37238634094995</v>
      </c>
      <c r="H115" s="7">
        <f t="shared" si="21"/>
        <v>0.61023466056096</v>
      </c>
      <c r="I115" s="7">
        <f t="shared" si="22"/>
        <v>8.19356933184315</v>
      </c>
    </row>
    <row r="116" spans="1:9">
      <c r="A116">
        <f t="shared" si="23"/>
        <v>16</v>
      </c>
      <c r="B116" s="5">
        <v>5</v>
      </c>
      <c r="C116">
        <f t="shared" si="20"/>
        <v>25</v>
      </c>
      <c r="D116">
        <f>(1-Beta2)*C116</f>
        <v>0.025</v>
      </c>
      <c r="E116" s="6">
        <f t="shared" si="24"/>
        <v>0.37238634094995</v>
      </c>
      <c r="F116" s="6">
        <f>E116*Beta2</f>
        <v>0.372013954609</v>
      </c>
      <c r="G116" s="6">
        <f t="shared" si="25"/>
        <v>0.397013954609</v>
      </c>
      <c r="H116" s="7">
        <f t="shared" si="21"/>
        <v>0.630090433675199</v>
      </c>
      <c r="I116" s="7">
        <f t="shared" si="22"/>
        <v>7.93536884989023</v>
      </c>
    </row>
    <row r="117" spans="1:9">
      <c r="A117">
        <f t="shared" si="23"/>
        <v>17</v>
      </c>
      <c r="B117" s="5">
        <v>5</v>
      </c>
      <c r="C117">
        <f t="shared" si="20"/>
        <v>25</v>
      </c>
      <c r="D117">
        <f>(1-Beta2)*C117</f>
        <v>0.025</v>
      </c>
      <c r="E117" s="6">
        <f t="shared" si="24"/>
        <v>0.397013954609</v>
      </c>
      <c r="F117" s="6">
        <f>E117*Beta2</f>
        <v>0.396616940654391</v>
      </c>
      <c r="G117" s="6">
        <f t="shared" si="25"/>
        <v>0.421616940654391</v>
      </c>
      <c r="H117" s="7">
        <f t="shared" si="21"/>
        <v>0.649320368273159</v>
      </c>
      <c r="I117" s="7">
        <f t="shared" si="22"/>
        <v>7.70035908976226</v>
      </c>
    </row>
    <row r="118" spans="1:9">
      <c r="A118">
        <f t="shared" si="23"/>
        <v>18</v>
      </c>
      <c r="B118" s="5">
        <v>5</v>
      </c>
      <c r="C118">
        <f t="shared" si="20"/>
        <v>25</v>
      </c>
      <c r="D118">
        <f>(1-Beta2)*C118</f>
        <v>0.025</v>
      </c>
      <c r="E118" s="6">
        <f t="shared" si="24"/>
        <v>0.421616940654391</v>
      </c>
      <c r="F118" s="6">
        <f>E118*Beta2</f>
        <v>0.421195323713737</v>
      </c>
      <c r="G118" s="6">
        <f t="shared" si="25"/>
        <v>0.446195323713737</v>
      </c>
      <c r="H118" s="7">
        <f t="shared" si="21"/>
        <v>0.667978535369017</v>
      </c>
      <c r="I118" s="7">
        <f t="shared" si="22"/>
        <v>7.48527046192855</v>
      </c>
    </row>
    <row r="119" spans="1:9">
      <c r="A119">
        <f t="shared" si="23"/>
        <v>19</v>
      </c>
      <c r="B119" s="5">
        <v>5</v>
      </c>
      <c r="C119">
        <f t="shared" si="20"/>
        <v>25</v>
      </c>
      <c r="D119">
        <f>(1-Beta2)*C119</f>
        <v>0.025</v>
      </c>
      <c r="E119" s="6">
        <f t="shared" si="24"/>
        <v>0.446195323713737</v>
      </c>
      <c r="F119" s="6">
        <f>E119*Beta2</f>
        <v>0.445749128390023</v>
      </c>
      <c r="G119" s="6">
        <f t="shared" si="25"/>
        <v>0.470749128390023</v>
      </c>
      <c r="H119" s="7">
        <f t="shared" si="21"/>
        <v>0.686111600535965</v>
      </c>
      <c r="I119" s="7">
        <f t="shared" si="22"/>
        <v>7.28744419434708</v>
      </c>
    </row>
    <row r="120" spans="1:9">
      <c r="A120">
        <f t="shared" si="23"/>
        <v>20</v>
      </c>
      <c r="B120" s="5">
        <v>5</v>
      </c>
      <c r="C120">
        <f t="shared" si="20"/>
        <v>25</v>
      </c>
      <c r="D120">
        <f>(1-Beta2)*C120</f>
        <v>0.025</v>
      </c>
      <c r="E120" s="6">
        <f t="shared" si="24"/>
        <v>0.470749128390023</v>
      </c>
      <c r="F120" s="6">
        <f>E120*Beta2</f>
        <v>0.470278379261633</v>
      </c>
      <c r="G120" s="6">
        <f t="shared" si="25"/>
        <v>0.495278379261633</v>
      </c>
      <c r="H120" s="7">
        <f t="shared" si="21"/>
        <v>0.703760171693194</v>
      </c>
      <c r="I120" s="7">
        <f t="shared" si="22"/>
        <v>7.10469304901182</v>
      </c>
    </row>
    <row r="121" spans="1:9">
      <c r="A121">
        <f t="shared" si="23"/>
        <v>21</v>
      </c>
      <c r="B121" s="5">
        <v>5</v>
      </c>
      <c r="C121">
        <f t="shared" si="20"/>
        <v>25</v>
      </c>
      <c r="D121">
        <f>(1-Beta2)*C121</f>
        <v>0.025</v>
      </c>
      <c r="E121" s="6">
        <f t="shared" si="24"/>
        <v>0.495278379261633</v>
      </c>
      <c r="F121" s="6">
        <f>E121*Beta2</f>
        <v>0.494783100882372</v>
      </c>
      <c r="G121" s="6">
        <f t="shared" si="25"/>
        <v>0.519783100882372</v>
      </c>
      <c r="H121" s="7">
        <f t="shared" si="21"/>
        <v>0.720959846927949</v>
      </c>
      <c r="I121" s="7">
        <f t="shared" si="22"/>
        <v>6.93519898688573</v>
      </c>
    </row>
    <row r="122" spans="1:9">
      <c r="A122">
        <f t="shared" si="23"/>
        <v>22</v>
      </c>
      <c r="B122" s="5">
        <v>5</v>
      </c>
      <c r="C122">
        <f t="shared" si="20"/>
        <v>25</v>
      </c>
      <c r="D122">
        <f>(1-Beta2)*C122</f>
        <v>0.025</v>
      </c>
      <c r="E122" s="6">
        <f t="shared" si="24"/>
        <v>0.519783100882372</v>
      </c>
      <c r="F122" s="6">
        <f>E122*Beta2</f>
        <v>0.519263317781489</v>
      </c>
      <c r="G122" s="6">
        <f t="shared" si="25"/>
        <v>0.544263317781489</v>
      </c>
      <c r="H122" s="7">
        <f t="shared" si="21"/>
        <v>0.73774204013428</v>
      </c>
      <c r="I122" s="7">
        <f t="shared" si="22"/>
        <v>6.77743672990349</v>
      </c>
    </row>
    <row r="123" spans="1:9">
      <c r="A123">
        <f t="shared" si="23"/>
        <v>23</v>
      </c>
      <c r="B123" s="5">
        <v>5</v>
      </c>
      <c r="C123">
        <f t="shared" si="20"/>
        <v>25</v>
      </c>
      <c r="D123">
        <f>(1-Beta2)*C123</f>
        <v>0.025</v>
      </c>
      <c r="E123" s="6">
        <f t="shared" si="24"/>
        <v>0.544263317781489</v>
      </c>
      <c r="F123" s="6">
        <f>E123*Beta2</f>
        <v>0.543719054463708</v>
      </c>
      <c r="G123" s="6">
        <f t="shared" si="25"/>
        <v>0.568719054463708</v>
      </c>
      <c r="H123" s="7">
        <f t="shared" si="21"/>
        <v>0.754134639480052</v>
      </c>
      <c r="I123" s="7">
        <f t="shared" si="22"/>
        <v>6.63011581519093</v>
      </c>
    </row>
    <row r="124" spans="1:9">
      <c r="A124">
        <f t="shared" si="23"/>
        <v>24</v>
      </c>
      <c r="B124" s="5">
        <v>5</v>
      </c>
      <c r="C124">
        <f t="shared" si="20"/>
        <v>25</v>
      </c>
      <c r="D124">
        <f>(1-Beta2)*C124</f>
        <v>0.025</v>
      </c>
      <c r="E124" s="6">
        <f t="shared" si="24"/>
        <v>0.568719054463708</v>
      </c>
      <c r="F124" s="6">
        <f>E124*Beta2</f>
        <v>0.568150335409244</v>
      </c>
      <c r="G124" s="6">
        <f t="shared" si="25"/>
        <v>0.593150335409244</v>
      </c>
      <c r="H124" s="7">
        <f t="shared" si="21"/>
        <v>0.770162538305548</v>
      </c>
      <c r="I124" s="7">
        <f t="shared" si="22"/>
        <v>6.4921360768866</v>
      </c>
    </row>
    <row r="125" spans="1:9">
      <c r="A125">
        <f t="shared" si="23"/>
        <v>25</v>
      </c>
      <c r="B125" s="5">
        <v>5</v>
      </c>
      <c r="C125">
        <f t="shared" si="20"/>
        <v>25</v>
      </c>
      <c r="D125">
        <f>(1-Beta2)*C125</f>
        <v>0.025</v>
      </c>
      <c r="E125" s="6">
        <f t="shared" si="24"/>
        <v>0.593150335409244</v>
      </c>
      <c r="F125" s="6">
        <f>E125*Beta2</f>
        <v>0.592557185073835</v>
      </c>
      <c r="G125" s="6">
        <f t="shared" si="25"/>
        <v>0.617557185073835</v>
      </c>
      <c r="H125" s="7">
        <f t="shared" si="21"/>
        <v>0.785848067423872</v>
      </c>
      <c r="I125" s="7">
        <f t="shared" si="22"/>
        <v>6.3625530268093</v>
      </c>
    </row>
  </sheetData>
  <conditionalFormatting sqref="C34:C5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{d1ad41fb-c1e5-454a-9a09-94b7c70330d0}</x14:id>
        </ext>
      </extLst>
    </cfRule>
  </conditionalFormatting>
  <conditionalFormatting sqref="C68:C9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{b783f6b1-01a7-4d53-ab2c-21f6cb01aca1}</x14:id>
        </ext>
      </extLst>
    </cfRule>
  </conditionalFormatting>
  <conditionalFormatting sqref="C101:C1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{b9dca828-fa42-4ed1-a813-0e45108625cc}</x14:id>
        </ext>
      </extLst>
    </cfRule>
  </conditionalFormatting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ad41fb-c1e5-454a-9a09-94b7c7033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C34:C58</xm:sqref>
        </x14:conditionalFormatting>
        <x14:conditionalFormatting xmlns:xm="http://schemas.microsoft.com/office/excel/2006/main">
          <x14:cfRule type="dataBar" id="{b783f6b1-01a7-4d53-ab2c-21f6cb01ac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C68:C92</xm:sqref>
        </x14:conditionalFormatting>
        <x14:conditionalFormatting xmlns:xm="http://schemas.microsoft.com/office/excel/2006/main">
          <x14:cfRule type="dataBar" id="{b9dca828-fa42-4ed1-a813-0e4510862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C101:C125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Optimizers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Think</cp:lastModifiedBy>
  <dcterms:created xsi:type="dcterms:W3CDTF">2017-10-17T11:52:00Z</dcterms:created>
  <dcterms:modified xsi:type="dcterms:W3CDTF">2019-12-02T19:25:59Z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