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DonVon\Desktop\咩\秘密猎人（SH）\"/>
    </mc:Choice>
  </mc:AlternateContent>
  <bookViews>
    <workbookView xWindow="0" yWindow="0" windowWidth="19050" windowHeight="8610" activeTab="4"/>
  </bookViews>
  <sheets>
    <sheet name="如何车卡" sheetId="5" r:id="rId1"/>
    <sheet name="人物信息" sheetId="1" r:id="rId2"/>
    <sheet name="人物背景" sheetId="7" r:id="rId3"/>
    <sheet name="人物技能" sheetId="2" r:id="rId4"/>
    <sheet name="数据设定" sheetId="6" r:id="rId5"/>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01" i="2" l="1"/>
  <c r="C100" i="2"/>
  <c r="C99" i="2"/>
  <c r="C98" i="2"/>
  <c r="C97" i="2"/>
  <c r="C96" i="2"/>
  <c r="I3" i="2" l="1"/>
  <c r="G3" i="2"/>
  <c r="C45" i="2"/>
  <c r="C48" i="2"/>
  <c r="C94" i="2" l="1"/>
  <c r="C93" i="2"/>
  <c r="C92" i="2"/>
  <c r="C91" i="2"/>
  <c r="C90" i="2"/>
  <c r="C89" i="2"/>
  <c r="D62" i="2"/>
  <c r="C62" i="2" s="1"/>
  <c r="C80" i="2"/>
  <c r="C81" i="2"/>
  <c r="C82" i="2"/>
  <c r="C83" i="2"/>
  <c r="C84" i="2"/>
  <c r="C85" i="2"/>
  <c r="C87" i="2"/>
  <c r="C88" i="2"/>
  <c r="C79" i="2"/>
  <c r="C78" i="2"/>
  <c r="C47" i="2"/>
  <c r="C46" i="2"/>
  <c r="D51" i="2"/>
  <c r="C25" i="2"/>
  <c r="C26" i="2"/>
  <c r="C27" i="2"/>
  <c r="C28" i="2"/>
  <c r="C29" i="2"/>
  <c r="C30" i="2"/>
  <c r="C31" i="2"/>
  <c r="C44" i="2"/>
  <c r="B21" i="1"/>
  <c r="B26" i="1"/>
  <c r="B24" i="1"/>
  <c r="B23" i="1"/>
  <c r="B27" i="1"/>
  <c r="C43" i="2"/>
  <c r="C60" i="2"/>
  <c r="C63" i="2"/>
  <c r="C64" i="2"/>
  <c r="C65" i="2"/>
  <c r="C66" i="2"/>
  <c r="C67" i="2"/>
  <c r="C68" i="2"/>
  <c r="C69" i="2"/>
  <c r="C70" i="2"/>
  <c r="C71" i="2"/>
  <c r="C72" i="2"/>
  <c r="C73" i="2"/>
  <c r="C74" i="2"/>
  <c r="C75" i="2"/>
  <c r="C76" i="2"/>
  <c r="I6" i="2"/>
  <c r="I10" i="2"/>
  <c r="C14" i="2"/>
  <c r="C10" i="2"/>
  <c r="C6" i="2"/>
  <c r="D24" i="2" l="1"/>
  <c r="C24" i="2" s="1"/>
  <c r="H12" i="1"/>
  <c r="C59" i="2" l="1"/>
  <c r="C58" i="2"/>
  <c r="C57" i="2"/>
  <c r="C56" i="2"/>
  <c r="C54" i="2"/>
  <c r="C53" i="2"/>
  <c r="C52" i="2"/>
  <c r="C51" i="2"/>
  <c r="C42" i="2"/>
  <c r="C41" i="2"/>
  <c r="C40" i="2"/>
  <c r="C39" i="2"/>
  <c r="C38" i="2"/>
  <c r="C37" i="2"/>
  <c r="C36" i="2"/>
  <c r="C35" i="2"/>
  <c r="C34" i="2"/>
  <c r="C33" i="2"/>
  <c r="C22" i="2"/>
  <c r="C21" i="2"/>
  <c r="C20" i="2"/>
  <c r="C19" i="2"/>
  <c r="I14" i="2"/>
  <c r="D12" i="2"/>
  <c r="C12" i="2" s="1"/>
  <c r="D9" i="2"/>
  <c r="C15" i="2"/>
  <c r="C16" i="2"/>
  <c r="C17" i="2"/>
  <c r="H14" i="1"/>
  <c r="E14" i="1"/>
  <c r="E15" i="1"/>
  <c r="E16" i="1"/>
  <c r="E17" i="1"/>
  <c r="E18" i="1"/>
  <c r="E19" i="1"/>
  <c r="E20" i="1"/>
  <c r="E13" i="1"/>
  <c r="E21" i="1"/>
  <c r="D7" i="2" l="1"/>
  <c r="C7" i="2" s="1"/>
  <c r="D8" i="2"/>
  <c r="C8" i="2" s="1"/>
  <c r="D13" i="2"/>
  <c r="C13" i="2" s="1"/>
  <c r="D11" i="2"/>
  <c r="C11" i="2" s="1"/>
  <c r="C9" i="2"/>
</calcChain>
</file>

<file path=xl/comments1.xml><?xml version="1.0" encoding="utf-8"?>
<comments xmlns="http://schemas.openxmlformats.org/spreadsheetml/2006/main">
  <authors>
    <author>DonVon</author>
  </authors>
  <commentList>
    <comment ref="B40" authorId="0" shapeId="0">
      <text>
        <r>
          <rPr>
            <b/>
            <sz val="9"/>
            <color indexed="81"/>
            <rFont val="Tahoma"/>
            <family val="2"/>
          </rPr>
          <t>DonVon:</t>
        </r>
        <r>
          <rPr>
            <sz val="9"/>
            <color indexed="81"/>
            <rFont val="Tahoma"/>
            <family val="2"/>
          </rPr>
          <t xml:space="preserve">
</t>
        </r>
        <r>
          <rPr>
            <sz val="9"/>
            <color indexed="81"/>
            <rFont val="宋体"/>
            <family val="3"/>
            <charset val="134"/>
          </rPr>
          <t>原版按的是教育，但实际上，母语掌握程度与教育关系没有与智力（大脑）和经历关系大，故这里采用智力。</t>
        </r>
      </text>
    </comment>
  </commentList>
</comments>
</file>

<file path=xl/comments2.xml><?xml version="1.0" encoding="utf-8"?>
<comments xmlns="http://schemas.openxmlformats.org/spreadsheetml/2006/main">
  <authors>
    <author>DonVon</author>
  </authors>
  <commentList>
    <comment ref="G13" authorId="0" shapeId="0">
      <text>
        <r>
          <rPr>
            <b/>
            <sz val="9"/>
            <color indexed="81"/>
            <rFont val="Tahoma"/>
            <family val="2"/>
          </rPr>
          <t>DonVon:</t>
        </r>
        <r>
          <rPr>
            <sz val="9"/>
            <color indexed="81"/>
            <rFont val="Tahoma"/>
            <family val="2"/>
          </rPr>
          <t xml:space="preserve">
KP</t>
        </r>
        <r>
          <rPr>
            <sz val="9"/>
            <color indexed="81"/>
            <rFont val="宋体"/>
            <family val="3"/>
            <charset val="134"/>
          </rPr>
          <t>允许根据职业而附赠多少成长属性点</t>
        </r>
      </text>
    </comment>
    <comment ref="C35" authorId="0" shapeId="0">
      <text>
        <r>
          <rPr>
            <b/>
            <sz val="9"/>
            <color indexed="81"/>
            <rFont val="Tahoma"/>
            <family val="2"/>
          </rPr>
          <t>DonVon:</t>
        </r>
        <r>
          <rPr>
            <sz val="9"/>
            <color indexed="81"/>
            <rFont val="Tahoma"/>
            <family val="2"/>
          </rPr>
          <t xml:space="preserve">
</t>
        </r>
        <r>
          <rPr>
            <sz val="9"/>
            <color indexed="81"/>
            <rFont val="宋体"/>
            <family val="3"/>
            <charset val="134"/>
          </rPr>
          <t>总额不可超过根据资产调整的随身金额（原版规则）</t>
        </r>
      </text>
    </comment>
    <comment ref="D35" authorId="0" shapeId="0">
      <text>
        <r>
          <rPr>
            <b/>
            <sz val="9"/>
            <color indexed="81"/>
            <rFont val="Tahoma"/>
            <family val="2"/>
          </rPr>
          <t>DonVon:</t>
        </r>
        <r>
          <rPr>
            <sz val="9"/>
            <color indexed="81"/>
            <rFont val="Tahoma"/>
            <family val="2"/>
          </rPr>
          <t xml:space="preserve">
</t>
        </r>
        <r>
          <rPr>
            <sz val="9"/>
            <color indexed="81"/>
            <rFont val="宋体"/>
            <family val="3"/>
            <charset val="134"/>
          </rPr>
          <t>超过</t>
        </r>
        <r>
          <rPr>
            <sz val="9"/>
            <color indexed="81"/>
            <rFont val="Tahoma"/>
            <family val="2"/>
          </rPr>
          <t>10</t>
        </r>
        <r>
          <rPr>
            <sz val="9"/>
            <color indexed="81"/>
            <rFont val="宋体"/>
            <family val="3"/>
            <charset val="134"/>
          </rPr>
          <t>公斤可能需要解释一下</t>
        </r>
      </text>
    </comment>
  </commentList>
</comments>
</file>

<file path=xl/comments3.xml><?xml version="1.0" encoding="utf-8"?>
<comments xmlns="http://schemas.openxmlformats.org/spreadsheetml/2006/main">
  <authors>
    <author>DonVon</author>
  </authors>
  <commentList>
    <comment ref="A6" authorId="0" shapeId="0">
      <text>
        <r>
          <rPr>
            <b/>
            <sz val="9"/>
            <color indexed="81"/>
            <rFont val="Tahoma"/>
            <family val="2"/>
          </rPr>
          <t>DonVon:</t>
        </r>
        <r>
          <rPr>
            <sz val="9"/>
            <color indexed="81"/>
            <rFont val="Tahoma"/>
            <family val="2"/>
          </rPr>
          <t xml:space="preserve">
</t>
        </r>
        <r>
          <rPr>
            <sz val="9"/>
            <color indexed="81"/>
            <rFont val="宋体"/>
            <family val="3"/>
            <charset val="134"/>
          </rPr>
          <t>有拆分的，在</t>
        </r>
        <r>
          <rPr>
            <sz val="9"/>
            <color indexed="81"/>
            <rFont val="Tahoma"/>
            <family val="2"/>
          </rPr>
          <t>A</t>
        </r>
        <r>
          <rPr>
            <sz val="9"/>
            <color indexed="81"/>
            <rFont val="宋体"/>
            <family val="3"/>
            <charset val="134"/>
          </rPr>
          <t>列的格子里填个</t>
        </r>
        <r>
          <rPr>
            <sz val="9"/>
            <color indexed="81"/>
            <rFont val="Tahoma"/>
            <family val="2"/>
          </rPr>
          <t>1</t>
        </r>
        <r>
          <rPr>
            <sz val="9"/>
            <color indexed="81"/>
            <rFont val="宋体"/>
            <family val="3"/>
            <charset val="134"/>
          </rPr>
          <t>，然后表格会自动计算。</t>
        </r>
      </text>
    </comment>
    <comment ref="B35" authorId="0" shapeId="0">
      <text>
        <r>
          <rPr>
            <b/>
            <sz val="9"/>
            <color indexed="81"/>
            <rFont val="Tahoma"/>
            <family val="2"/>
          </rPr>
          <t>DonVon:</t>
        </r>
        <r>
          <rPr>
            <sz val="9"/>
            <color indexed="81"/>
            <rFont val="Tahoma"/>
            <family val="2"/>
          </rPr>
          <t xml:space="preserve">
</t>
        </r>
        <r>
          <rPr>
            <sz val="9"/>
            <color indexed="81"/>
            <rFont val="宋体"/>
            <family val="3"/>
            <charset val="134"/>
          </rPr>
          <t>不和资产挂钩</t>
        </r>
      </text>
    </comment>
    <comment ref="B37" authorId="0" shapeId="0">
      <text>
        <r>
          <rPr>
            <b/>
            <sz val="9"/>
            <color indexed="81"/>
            <rFont val="Tahoma"/>
            <family val="2"/>
          </rPr>
          <t>DonVon:</t>
        </r>
        <r>
          <rPr>
            <sz val="9"/>
            <color indexed="81"/>
            <rFont val="Tahoma"/>
            <family val="2"/>
          </rPr>
          <t xml:space="preserve">
</t>
        </r>
        <r>
          <rPr>
            <sz val="9"/>
            <color indexed="81"/>
            <rFont val="宋体"/>
            <family val="3"/>
            <charset val="134"/>
          </rPr>
          <t>略等于灵感，但运用在</t>
        </r>
        <r>
          <rPr>
            <sz val="9"/>
            <color indexed="81"/>
            <rFont val="Tahoma"/>
            <family val="2"/>
          </rPr>
          <t>PL</t>
        </r>
        <r>
          <rPr>
            <sz val="9"/>
            <color indexed="81"/>
            <rFont val="宋体"/>
            <family val="3"/>
            <charset val="134"/>
          </rPr>
          <t>对当地情况不熟悉但</t>
        </r>
        <r>
          <rPr>
            <sz val="9"/>
            <color indexed="81"/>
            <rFont val="Tahoma"/>
            <family val="2"/>
          </rPr>
          <t>PC</t>
        </r>
        <r>
          <rPr>
            <sz val="9"/>
            <color indexed="81"/>
            <rFont val="宋体"/>
            <family val="3"/>
            <charset val="134"/>
          </rPr>
          <t>却默认熟悉当地情况时。</t>
        </r>
      </text>
    </comment>
    <comment ref="B48" authorId="0" shapeId="0">
      <text>
        <r>
          <rPr>
            <b/>
            <sz val="9"/>
            <color indexed="81"/>
            <rFont val="Tahoma"/>
            <family val="2"/>
          </rPr>
          <t>DonVon:</t>
        </r>
        <r>
          <rPr>
            <sz val="9"/>
            <color indexed="81"/>
            <rFont val="Tahoma"/>
            <family val="2"/>
          </rPr>
          <t xml:space="preserve">
</t>
        </r>
        <r>
          <rPr>
            <sz val="9"/>
            <color indexed="81"/>
            <rFont val="宋体"/>
            <family val="3"/>
            <charset val="134"/>
          </rPr>
          <t>无牌驾驶一般出门会过</t>
        </r>
        <r>
          <rPr>
            <sz val="9"/>
            <color indexed="81"/>
            <rFont val="Tahoma"/>
            <family val="2"/>
          </rPr>
          <t>1d100</t>
        </r>
        <r>
          <rPr>
            <sz val="9"/>
            <color indexed="81"/>
            <rFont val="宋体"/>
            <family val="3"/>
            <charset val="134"/>
          </rPr>
          <t>，大于</t>
        </r>
        <r>
          <rPr>
            <sz val="9"/>
            <color indexed="81"/>
            <rFont val="Tahoma"/>
            <family val="2"/>
          </rPr>
          <t>80</t>
        </r>
        <r>
          <rPr>
            <sz val="9"/>
            <color indexed="81"/>
            <rFont val="宋体"/>
            <family val="3"/>
            <charset val="134"/>
          </rPr>
          <t>则被拦截。另外不会驾驶的工具只有专家以上才能花费时间触类旁通学习基础操作。</t>
        </r>
      </text>
    </comment>
    <comment ref="B49" authorId="0" shapeId="0">
      <text>
        <r>
          <rPr>
            <b/>
            <sz val="9"/>
            <color indexed="81"/>
            <rFont val="Tahoma"/>
            <family val="2"/>
          </rPr>
          <t>DonVon:</t>
        </r>
        <r>
          <rPr>
            <sz val="9"/>
            <color indexed="81"/>
            <rFont val="Tahoma"/>
            <family val="2"/>
          </rPr>
          <t xml:space="preserve">
</t>
        </r>
        <r>
          <rPr>
            <sz val="9"/>
            <color indexed="81"/>
            <rFont val="宋体"/>
            <family val="3"/>
            <charset val="134"/>
          </rPr>
          <t>总觉得原版的闪避不科学</t>
        </r>
      </text>
    </comment>
    <comment ref="B56" authorId="0" shapeId="0">
      <text>
        <r>
          <rPr>
            <b/>
            <sz val="9"/>
            <color indexed="81"/>
            <rFont val="Tahoma"/>
            <family val="2"/>
          </rPr>
          <t>DonVon:</t>
        </r>
        <r>
          <rPr>
            <sz val="9"/>
            <color indexed="81"/>
            <rFont val="Tahoma"/>
            <family val="2"/>
          </rPr>
          <t xml:space="preserve">
</t>
        </r>
        <r>
          <rPr>
            <sz val="9"/>
            <color indexed="81"/>
            <rFont val="宋体"/>
            <family val="3"/>
            <charset val="134"/>
          </rPr>
          <t>包括手机等联网产品</t>
        </r>
      </text>
    </comment>
    <comment ref="B58" authorId="0" shapeId="0">
      <text>
        <r>
          <rPr>
            <b/>
            <sz val="9"/>
            <color indexed="81"/>
            <rFont val="Tahoma"/>
            <family val="2"/>
          </rPr>
          <t>DonVon:</t>
        </r>
        <r>
          <rPr>
            <sz val="9"/>
            <color indexed="81"/>
            <rFont val="Tahoma"/>
            <family val="2"/>
          </rPr>
          <t xml:space="preserve">
</t>
        </r>
        <r>
          <rPr>
            <sz val="9"/>
            <color indexed="81"/>
            <rFont val="宋体"/>
            <family val="3"/>
            <charset val="134"/>
          </rPr>
          <t>家用电器</t>
        </r>
      </text>
    </comment>
    <comment ref="A95" authorId="0" shapeId="0">
      <text>
        <r>
          <rPr>
            <b/>
            <sz val="9"/>
            <color indexed="81"/>
            <rFont val="Tahoma"/>
            <family val="2"/>
          </rPr>
          <t>DonVon:</t>
        </r>
        <r>
          <rPr>
            <sz val="9"/>
            <color indexed="81"/>
            <rFont val="Tahoma"/>
            <family val="2"/>
          </rPr>
          <t xml:space="preserve">
</t>
        </r>
        <r>
          <rPr>
            <sz val="9"/>
            <color indexed="81"/>
            <rFont val="宋体"/>
            <family val="3"/>
            <charset val="134"/>
          </rPr>
          <t>能用到这栏，说明你的脑洞很大！</t>
        </r>
      </text>
    </comment>
  </commentList>
</comments>
</file>

<file path=xl/sharedStrings.xml><?xml version="1.0" encoding="utf-8"?>
<sst xmlns="http://schemas.openxmlformats.org/spreadsheetml/2006/main" count="204" uniqueCount="196">
  <si>
    <t>姓名</t>
    <phoneticPr fontId="1" type="noConversion"/>
  </si>
  <si>
    <t>玩家</t>
    <phoneticPr fontId="1" type="noConversion"/>
  </si>
  <si>
    <t>时代</t>
    <phoneticPr fontId="1" type="noConversion"/>
  </si>
  <si>
    <t>职业</t>
    <phoneticPr fontId="1" type="noConversion"/>
  </si>
  <si>
    <t>年龄</t>
    <phoneticPr fontId="1" type="noConversion"/>
  </si>
  <si>
    <t>性别</t>
    <phoneticPr fontId="1" type="noConversion"/>
  </si>
  <si>
    <t>住地</t>
    <phoneticPr fontId="1" type="noConversion"/>
  </si>
  <si>
    <t>故乡</t>
    <phoneticPr fontId="1" type="noConversion"/>
  </si>
  <si>
    <t>力量</t>
    <phoneticPr fontId="1" type="noConversion"/>
  </si>
  <si>
    <t>敏捷</t>
    <phoneticPr fontId="1" type="noConversion"/>
  </si>
  <si>
    <t>体质</t>
    <phoneticPr fontId="1" type="noConversion"/>
  </si>
  <si>
    <t>体形</t>
    <phoneticPr fontId="1" type="noConversion"/>
  </si>
  <si>
    <t>外表</t>
    <phoneticPr fontId="1" type="noConversion"/>
  </si>
  <si>
    <t>智力</t>
    <phoneticPr fontId="1" type="noConversion"/>
  </si>
  <si>
    <t>意志</t>
    <phoneticPr fontId="1" type="noConversion"/>
  </si>
  <si>
    <t>移动力</t>
    <phoneticPr fontId="1" type="noConversion"/>
  </si>
  <si>
    <t>体力</t>
    <phoneticPr fontId="1" type="noConversion"/>
  </si>
  <si>
    <t>理智</t>
    <phoneticPr fontId="1" type="noConversion"/>
  </si>
  <si>
    <t>幸运</t>
    <phoneticPr fontId="1" type="noConversion"/>
  </si>
  <si>
    <t>魔法</t>
    <phoneticPr fontId="1" type="noConversion"/>
  </si>
  <si>
    <t>状态</t>
    <phoneticPr fontId="1" type="noConversion"/>
  </si>
  <si>
    <t>总值</t>
    <phoneticPr fontId="1" type="noConversion"/>
  </si>
  <si>
    <t>人物信息</t>
    <phoneticPr fontId="1" type="noConversion"/>
  </si>
  <si>
    <t>四围</t>
    <phoneticPr fontId="1" type="noConversion"/>
  </si>
  <si>
    <t>特殊</t>
    <phoneticPr fontId="1" type="noConversion"/>
  </si>
  <si>
    <t>成长</t>
    <phoneticPr fontId="1" type="noConversion"/>
  </si>
  <si>
    <t>教育</t>
    <phoneticPr fontId="1" type="noConversion"/>
  </si>
  <si>
    <t>口胡奖励</t>
    <phoneticPr fontId="1" type="noConversion"/>
  </si>
  <si>
    <t>口胡剩余</t>
    <phoneticPr fontId="1" type="noConversion"/>
  </si>
  <si>
    <t>基础剩余</t>
    <phoneticPr fontId="1" type="noConversion"/>
  </si>
  <si>
    <t>物品加成</t>
    <phoneticPr fontId="1" type="noConversion"/>
  </si>
  <si>
    <t>技能名称</t>
    <phoneticPr fontId="1" type="noConversion"/>
  </si>
  <si>
    <t>初始</t>
    <phoneticPr fontId="1" type="noConversion"/>
  </si>
  <si>
    <t>职业</t>
    <phoneticPr fontId="1" type="noConversion"/>
  </si>
  <si>
    <t>兴趣</t>
    <phoneticPr fontId="1" type="noConversion"/>
  </si>
  <si>
    <t>法学</t>
    <phoneticPr fontId="1" type="noConversion"/>
  </si>
  <si>
    <t>法医</t>
    <phoneticPr fontId="1" type="noConversion"/>
  </si>
  <si>
    <t>物证学</t>
    <phoneticPr fontId="1" type="noConversion"/>
  </si>
  <si>
    <t>化学</t>
    <phoneticPr fontId="1" type="noConversion"/>
  </si>
  <si>
    <t>土壤分析</t>
    <phoneticPr fontId="1" type="noConversion"/>
  </si>
  <si>
    <t>毒品知识</t>
    <phoneticPr fontId="1" type="noConversion"/>
  </si>
  <si>
    <t>美国刑法</t>
    <phoneticPr fontId="1" type="noConversion"/>
  </si>
  <si>
    <t>美国宪法</t>
    <phoneticPr fontId="1" type="noConversion"/>
  </si>
  <si>
    <t>人体组织检验</t>
    <phoneticPr fontId="1" type="noConversion"/>
  </si>
  <si>
    <t>遗传学</t>
    <phoneticPr fontId="1" type="noConversion"/>
  </si>
  <si>
    <t>材料提取</t>
    <phoneticPr fontId="1" type="noConversion"/>
  </si>
  <si>
    <t>电脑使用</t>
    <phoneticPr fontId="1" type="noConversion"/>
  </si>
  <si>
    <t>攀爬</t>
    <phoneticPr fontId="1" type="noConversion"/>
  </si>
  <si>
    <t>信誉</t>
    <phoneticPr fontId="1" type="noConversion"/>
  </si>
  <si>
    <t>急救</t>
    <phoneticPr fontId="1" type="noConversion"/>
  </si>
  <si>
    <t>跳跃</t>
    <phoneticPr fontId="1" type="noConversion"/>
  </si>
  <si>
    <t>聆听</t>
    <phoneticPr fontId="1" type="noConversion"/>
  </si>
  <si>
    <t>侦查</t>
    <phoneticPr fontId="1" type="noConversion"/>
  </si>
  <si>
    <t>驾驶</t>
    <phoneticPr fontId="1" type="noConversion"/>
  </si>
  <si>
    <t>追踪</t>
    <phoneticPr fontId="1" type="noConversion"/>
  </si>
  <si>
    <t>投掷</t>
    <phoneticPr fontId="1" type="noConversion"/>
  </si>
  <si>
    <t>估价</t>
    <phoneticPr fontId="1" type="noConversion"/>
  </si>
  <si>
    <t>魅惑</t>
    <phoneticPr fontId="1" type="noConversion"/>
  </si>
  <si>
    <t>说服</t>
    <phoneticPr fontId="1" type="noConversion"/>
  </si>
  <si>
    <t>恐吓</t>
    <phoneticPr fontId="1" type="noConversion"/>
  </si>
  <si>
    <t>话术</t>
    <phoneticPr fontId="1" type="noConversion"/>
  </si>
  <si>
    <t>电脑理解（黑客）</t>
    <phoneticPr fontId="1" type="noConversion"/>
  </si>
  <si>
    <t>电器使用</t>
    <phoneticPr fontId="1" type="noConversion"/>
  </si>
  <si>
    <t>电器理解（维修）</t>
    <phoneticPr fontId="1" type="noConversion"/>
  </si>
  <si>
    <t>乔装</t>
    <phoneticPr fontId="1" type="noConversion"/>
  </si>
  <si>
    <t>隐藏</t>
    <phoneticPr fontId="1" type="noConversion"/>
  </si>
  <si>
    <t>潜行</t>
    <phoneticPr fontId="1" type="noConversion"/>
  </si>
  <si>
    <t>闪避</t>
    <phoneticPr fontId="1" type="noConversion"/>
  </si>
  <si>
    <t>基础属性</t>
    <phoneticPr fontId="1" type="noConversion"/>
  </si>
  <si>
    <t>资产</t>
    <phoneticPr fontId="1" type="noConversion"/>
  </si>
  <si>
    <t>随身金额</t>
    <phoneticPr fontId="1" type="noConversion"/>
  </si>
  <si>
    <t>常识</t>
    <phoneticPr fontId="1" type="noConversion"/>
  </si>
  <si>
    <t>主要职业技能（自行脑洞，基础30+学历）</t>
    <phoneticPr fontId="1" type="noConversion"/>
  </si>
  <si>
    <t>时代技能：现代（兴趣+口胡值）</t>
    <phoneticPr fontId="1" type="noConversion"/>
  </si>
  <si>
    <t>技艺：毁尸灭迹</t>
    <phoneticPr fontId="1" type="noConversion"/>
  </si>
  <si>
    <t>人造语言：</t>
    <phoneticPr fontId="1" type="noConversion"/>
  </si>
  <si>
    <t>领航</t>
    <phoneticPr fontId="1" type="noConversion"/>
  </si>
  <si>
    <t>通用技能（如果含有职业技能则无视该项，兴趣+年龄/经历口胡值）</t>
    <phoneticPr fontId="1" type="noConversion"/>
  </si>
  <si>
    <t>游泳</t>
    <phoneticPr fontId="1" type="noConversion"/>
  </si>
  <si>
    <t>母语：</t>
    <phoneticPr fontId="1" type="noConversion"/>
  </si>
  <si>
    <t>外语</t>
    <phoneticPr fontId="1" type="noConversion"/>
  </si>
  <si>
    <t>语言（背景/经历+口胡值）</t>
    <phoneticPr fontId="1" type="noConversion"/>
  </si>
  <si>
    <t>战斗技能（背景/经历+口胡值）</t>
    <phoneticPr fontId="1" type="noConversion"/>
  </si>
  <si>
    <t>格斗：</t>
    <phoneticPr fontId="1" type="noConversion"/>
  </si>
  <si>
    <t>射击：</t>
    <phoneticPr fontId="1" type="noConversion"/>
  </si>
  <si>
    <t>生存技能（背景/经历+兴趣+口胡值）</t>
    <phoneticPr fontId="1" type="noConversion"/>
  </si>
  <si>
    <t>潜水</t>
    <phoneticPr fontId="1" type="noConversion"/>
  </si>
  <si>
    <t>求生：沙漠</t>
    <phoneticPr fontId="1" type="noConversion"/>
  </si>
  <si>
    <t>新手</t>
    <phoneticPr fontId="1" type="noConversion"/>
  </si>
  <si>
    <t>0-5</t>
    <phoneticPr fontId="1" type="noConversion"/>
  </si>
  <si>
    <t>初学者</t>
    <phoneticPr fontId="1" type="noConversion"/>
  </si>
  <si>
    <t>6-19</t>
    <phoneticPr fontId="1" type="noConversion"/>
  </si>
  <si>
    <t>20-49</t>
    <phoneticPr fontId="1" type="noConversion"/>
  </si>
  <si>
    <t>业余</t>
    <phoneticPr fontId="1" type="noConversion"/>
  </si>
  <si>
    <t>专家</t>
    <phoneticPr fontId="1" type="noConversion"/>
  </si>
  <si>
    <t>职业</t>
    <phoneticPr fontId="1" type="noConversion"/>
  </si>
  <si>
    <t>大师</t>
    <phoneticPr fontId="1" type="noConversion"/>
  </si>
  <si>
    <t>90+</t>
    <phoneticPr fontId="1" type="noConversion"/>
  </si>
  <si>
    <t>75-89</t>
    <phoneticPr fontId="1" type="noConversion"/>
  </si>
  <si>
    <t>50-74</t>
    <phoneticPr fontId="1" type="noConversion"/>
  </si>
  <si>
    <t>（一）</t>
    <phoneticPr fontId="1" type="noConversion"/>
  </si>
  <si>
    <t>（二）</t>
    <phoneticPr fontId="1" type="noConversion"/>
  </si>
  <si>
    <t>根据模组背景要求，填写相应的人物信息，以及写一个符合时代的人物经历。</t>
    <phoneticPr fontId="1" type="noConversion"/>
  </si>
  <si>
    <t>决定人物主要职业技能</t>
    <phoneticPr fontId="1" type="noConversion"/>
  </si>
  <si>
    <t>教育：0-59</t>
    <phoneticPr fontId="1" type="noConversion"/>
  </si>
  <si>
    <t>无加成</t>
    <phoneticPr fontId="1" type="noConversion"/>
  </si>
  <si>
    <t>60-69</t>
    <phoneticPr fontId="1" type="noConversion"/>
  </si>
  <si>
    <t>高中毕业，+5</t>
    <phoneticPr fontId="1" type="noConversion"/>
  </si>
  <si>
    <t>70-79</t>
    <phoneticPr fontId="1" type="noConversion"/>
  </si>
  <si>
    <t>大学毕业，+10</t>
    <phoneticPr fontId="1" type="noConversion"/>
  </si>
  <si>
    <t>80-89</t>
    <phoneticPr fontId="1" type="noConversion"/>
  </si>
  <si>
    <t>硕士毕业，+15</t>
    <phoneticPr fontId="1" type="noConversion"/>
  </si>
  <si>
    <t>90+</t>
    <phoneticPr fontId="1" type="noConversion"/>
  </si>
  <si>
    <t>博士毕业，+20</t>
    <phoneticPr fontId="1" type="noConversion"/>
  </si>
  <si>
    <t>每5年工作经验+5点。超过70的每5点智力为每年工作经验+1点。</t>
    <phoneticPr fontId="1" type="noConversion"/>
  </si>
  <si>
    <t>拥有职业头衔、知名度、家庭背景、对应经历，每个背景故事里的点可以为该职业技能增加5-40点。自行斟酌。</t>
    <phoneticPr fontId="1" type="noConversion"/>
  </si>
  <si>
    <t>将所有除了外貌以外的属性填上50，并且计算总值。</t>
    <phoneticPr fontId="1" type="noConversion"/>
  </si>
  <si>
    <t>2项专精</t>
    <phoneticPr fontId="1" type="noConversion"/>
  </si>
  <si>
    <t>根据人物的经历，调整主要职业技能的口胡值。以下为主要职业技能的修正方式：</t>
    <phoneticPr fontId="1" type="noConversion"/>
  </si>
  <si>
    <t>第一项为主项基础值的80%，第二项为60%</t>
    <phoneticPr fontId="1" type="noConversion"/>
  </si>
  <si>
    <t>3项专精</t>
    <phoneticPr fontId="1" type="noConversion"/>
  </si>
  <si>
    <t>第一项为主项基础值的70%，第二项为60%，第三项为40%</t>
    <phoneticPr fontId="1" type="noConversion"/>
  </si>
  <si>
    <t>举例</t>
    <phoneticPr fontId="1" type="noConversion"/>
  </si>
  <si>
    <t>（三）</t>
    <phoneticPr fontId="1" type="noConversion"/>
  </si>
  <si>
    <t>决定人物次要职业技能</t>
    <phoneticPr fontId="1" type="noConversion"/>
  </si>
  <si>
    <t>（四）</t>
    <phoneticPr fontId="1" type="noConversion"/>
  </si>
  <si>
    <t>兴趣爱好</t>
    <phoneticPr fontId="1" type="noConversion"/>
  </si>
  <si>
    <t>兴趣技能与技艺（自行脑洞，兴趣基础5+学历+年龄/经历口胡值，技艺=2职业/2*0.8）</t>
    <phoneticPr fontId="1" type="noConversion"/>
  </si>
  <si>
    <t>次要职业技能不能像主要职业技能那样拆分。</t>
    <phoneticPr fontId="1" type="noConversion"/>
  </si>
  <si>
    <t>心理学</t>
    <phoneticPr fontId="1" type="noConversion"/>
  </si>
  <si>
    <t>侦查</t>
    <phoneticPr fontId="1" type="noConversion"/>
  </si>
  <si>
    <t>次要职业技能（自行脑洞，基础20，+学历，兴趣）</t>
    <phoneticPr fontId="1" type="noConversion"/>
  </si>
  <si>
    <t>（五）</t>
    <phoneticPr fontId="1" type="noConversion"/>
  </si>
  <si>
    <t>技艺</t>
    <phoneticPr fontId="1" type="noConversion"/>
  </si>
  <si>
    <t>决定年龄，并且根据年龄调整值以及个人喜好，调整角色的属性。属性总数不可超过年龄调整值+KP允许的口胡值（一般是50点）。</t>
    <phoneticPr fontId="1" type="noConversion"/>
  </si>
  <si>
    <t>每5年工作经验+2点。超过70的每5点智力为每2年工作经验+1点。</t>
    <phoneticPr fontId="1" type="noConversion"/>
  </si>
  <si>
    <t>举例：法医的掩盖物证技艺来源于物证学75和化学60。则‘掩盖物证’的基础技能点为54（75和60的平均数乘以0.8）。</t>
    <phoneticPr fontId="1" type="noConversion"/>
  </si>
  <si>
    <t>社交技能（除了魅惑=app，其他按兴趣+职业/外表描述/经历口胡值）</t>
    <phoneticPr fontId="1" type="noConversion"/>
  </si>
  <si>
    <t>闪避</t>
    <phoneticPr fontId="1" type="noConversion"/>
  </si>
  <si>
    <t>武器</t>
    <phoneticPr fontId="1" type="noConversion"/>
  </si>
  <si>
    <t>伤害</t>
    <phoneticPr fontId="1" type="noConversion"/>
  </si>
  <si>
    <t>范围</t>
    <phoneticPr fontId="1" type="noConversion"/>
  </si>
  <si>
    <t>故障率</t>
    <phoneticPr fontId="1" type="noConversion"/>
  </si>
  <si>
    <t>穿刺与否</t>
    <phoneticPr fontId="1" type="noConversion"/>
  </si>
  <si>
    <t>取100减体型或敏捷低者的一半</t>
    <phoneticPr fontId="1" type="noConversion"/>
  </si>
  <si>
    <t>（六）</t>
    <phoneticPr fontId="1" type="noConversion"/>
  </si>
  <si>
    <t>语言</t>
    <phoneticPr fontId="1" type="noConversion"/>
  </si>
  <si>
    <t>语言的数值在平日交流无需骰骰子。</t>
    <phoneticPr fontId="1" type="noConversion"/>
  </si>
  <si>
    <t>学习的语言不可超过49（也就是业余水平），除非有对应背景，比如大学主修该语言。在当地混了10年以上才可提升（口胡）至专业水平。因为专业水平代表是可以从语义上、词源上、学术地解释/理解该门语言。</t>
    <phoneticPr fontId="1" type="noConversion"/>
  </si>
  <si>
    <t>双母语则第一母语=100%智力，第二母语=80%智力。三母语则第二母语=70%智力，第三母语=60%智力。第四或其他为50%智力。这些再增加的母语最高只能到40，并且需要从‘听’、‘写’、‘说’选择一项。</t>
    <phoneticPr fontId="1" type="noConversion"/>
  </si>
  <si>
    <r>
      <t>声称一个职业（比如诉讼律师），然后为这个职业选择职业点数的来源（比如教育+智力的平均值）。职业点数来源为1个人物属性，或者2个人物属性的平均值。</t>
    </r>
    <r>
      <rPr>
        <sz val="12"/>
        <color theme="4"/>
        <rFont val="微软雅黑"/>
        <family val="2"/>
        <charset val="134"/>
      </rPr>
      <t>比如这位诉讼律师的教育是80，智力是70，则有75点职业点数。不可花费兴趣点数增加数值。</t>
    </r>
    <phoneticPr fontId="1" type="noConversion"/>
  </si>
  <si>
    <r>
      <t>技艺为职业所能够习得的知识/技能，但是违法、灰色或者违背工作内容，</t>
    </r>
    <r>
      <rPr>
        <sz val="12"/>
        <color theme="4"/>
        <rFont val="微软雅黑"/>
        <family val="2"/>
        <charset val="134"/>
      </rPr>
      <t>比如法医的’掩盖物证‘、律师的‘利用法律漏洞’等。</t>
    </r>
    <r>
      <rPr>
        <sz val="12"/>
        <color theme="1"/>
        <rFont val="微软雅黑"/>
        <family val="2"/>
        <charset val="134"/>
      </rPr>
      <t>技艺=自选2职业技能/2*0.8。每种职业技能的组合只可成为一个技艺的点数来源。</t>
    </r>
    <phoneticPr fontId="1" type="noConversion"/>
  </si>
  <si>
    <t>兴趣基础5，调整值为+兴趣+年龄/经历口胡值。</t>
    <phoneticPr fontId="1" type="noConversion"/>
  </si>
  <si>
    <t>兴趣比如攀岩、游泳、神秘学、心理学、人类学、历史、宗教史等。</t>
    <phoneticPr fontId="1" type="noConversion"/>
  </si>
  <si>
    <t>（七）</t>
    <phoneticPr fontId="1" type="noConversion"/>
  </si>
  <si>
    <t>人物特质</t>
    <phoneticPr fontId="1" type="noConversion"/>
  </si>
  <si>
    <t>决定人物信息，如何创建人物卡</t>
    <phoneticPr fontId="1" type="noConversion"/>
  </si>
  <si>
    <t>根据人物经历以及状态，填写随身物品，以及决定资产与随身携带的金额总值</t>
    <phoneticPr fontId="1" type="noConversion"/>
  </si>
  <si>
    <r>
      <rPr>
        <sz val="12"/>
        <color rgb="FFFF0000"/>
        <rFont val="微软雅黑"/>
        <family val="2"/>
        <charset val="134"/>
      </rPr>
      <t>此项可选。</t>
    </r>
    <r>
      <rPr>
        <sz val="12"/>
        <color theme="1"/>
        <rFont val="微软雅黑"/>
        <family val="2"/>
        <charset val="134"/>
      </rPr>
      <t>根据人物经历设定人物的特质。正面特质（超游性特质）用8属性换，负面特质（阻止超游性特质）每个增加5点属性点。与KP商量。</t>
    </r>
    <phoneticPr fontId="1" type="noConversion"/>
  </si>
  <si>
    <r>
      <t>次要职业技能基础为20+学历，可以花费兴趣点数以及职业点数。次要技能最多4个。次要技能为可以帮助人物在该行业取得成功，但不必须是职业必须有的技能。</t>
    </r>
    <r>
      <rPr>
        <sz val="12"/>
        <color theme="4"/>
        <rFont val="微软雅黑"/>
        <family val="2"/>
        <charset val="134"/>
      </rPr>
      <t>举例，法医的次要技能可以是侦查（寻找物证隐秘处）、诉讼律师可以是心理学（筛选陪审团或观察对方神色）。</t>
    </r>
    <phoneticPr fontId="1" type="noConversion"/>
  </si>
  <si>
    <t>人物可以选择以8点生理属性换取1个正面特质，或者增加一个负面特质并增加5点自由属性点。他的特质会影响他在一些情况下的行动。这是为了避免PL毫无根据地超游或者忘记TRPG中最重要的RP。一些相关的行动可以使用65%判定决定是否成功。</t>
    <phoneticPr fontId="1" type="noConversion"/>
  </si>
  <si>
    <t>急智：可以在1个回合内反应过来，想到并且执行无经验/普通人意想不到，却在能力范围内最为有效的应对。比如一个毫无遇袭经验的人半夜惊醒就知道自己被刺杀了。此能力无需判定想法，但KP可以为PC没有对应技能的急智行动做出判定并自行设置调整值。</t>
    <phoneticPr fontId="1" type="noConversion"/>
  </si>
  <si>
    <t>团队精神：所有搜集到的线索会优先在空白时间告诉所有队友，以及永远做出对团队最有利的行为。就算PL没有考虑到。在同伴询问自己是否拥有该线索时，若拥有团队精神的PC曾有可传送消息的可能性，则进行判定。</t>
    <phoneticPr fontId="1" type="noConversion"/>
  </si>
  <si>
    <t>巨细无遗：PC会非常仔细地检查任何有可能有线索的地方，考虑有没有任何遗漏。非常适合为骰子狂魔以及超游找借口。但请在发挥此特性时非常详细地说明你的举动、目的以及思考逻辑。也请KP在PL发言后给出有可能影响判断的、无需技能判定的所有特殊情况。比如地上有地毯可能导致抛出去的球不能反弹起来。</t>
    <phoneticPr fontId="1" type="noConversion"/>
  </si>
  <si>
    <t>稳妥：PC会避免不稳妥的事情，比如就算打不过却因为PL知道其他PC都过了聆听战斗的声音而勇敢地一挑三等（骰子女神知道你会不会被一回合秒）。PC会在毫无根据的情况下将（就算他不知道是）重要信息藏在最安全的地方、永远留个心眼/后手等。在没有特意描述时，一些PC遗漏但后悔的情况可以进行判定。</t>
    <phoneticPr fontId="1" type="noConversion"/>
  </si>
  <si>
    <t>举例</t>
    <phoneticPr fontId="1" type="noConversion"/>
  </si>
  <si>
    <t>属性来源</t>
    <phoneticPr fontId="1" type="noConversion"/>
  </si>
  <si>
    <t>职业</t>
    <phoneticPr fontId="1" type="noConversion"/>
  </si>
  <si>
    <t>剩余</t>
    <phoneticPr fontId="1" type="noConversion"/>
  </si>
  <si>
    <t>学历调整</t>
    <phoneticPr fontId="1" type="noConversion"/>
  </si>
  <si>
    <t>硕士</t>
    <phoneticPr fontId="1" type="noConversion"/>
  </si>
  <si>
    <t>拆分数</t>
    <phoneticPr fontId="1" type="noConversion"/>
  </si>
  <si>
    <t>总和（自填）</t>
    <phoneticPr fontId="1" type="noConversion"/>
  </si>
  <si>
    <t>兴趣点</t>
    <phoneticPr fontId="1" type="noConversion"/>
  </si>
  <si>
    <t>其他技能（背景/经历+口胡值）</t>
    <phoneticPr fontId="1" type="noConversion"/>
  </si>
  <si>
    <t>口胡</t>
    <phoneticPr fontId="1" type="noConversion"/>
  </si>
  <si>
    <t>灰色为不可填</t>
    <phoneticPr fontId="1" type="noConversion"/>
  </si>
  <si>
    <t>审卡</t>
    <phoneticPr fontId="1" type="noConversion"/>
  </si>
  <si>
    <t>比如该法医刚从硕士毕业为新入行萌新，他的‘物证学’数值为30（基础）+15（硕士毕业）。玩家为人物的物证学投入了35点职业点数，则该法医的物证学总值为80（此处PL应为专家级数据口胡，比如他来自法医世家），拆分出3个专精，则第一个专精有80x0.8=64，而第二个专精有80*0.6=48点基础技能点。</t>
    <phoneticPr fontId="1" type="noConversion"/>
  </si>
  <si>
    <t>决定人物的‘主要职业技能’‘专精（可选）’‘次要职业技能’‘兴趣爱好’‘社交技能’‘通用技能’‘技艺’‘语言’等技能的总值。</t>
    <phoneticPr fontId="1" type="noConversion"/>
  </si>
  <si>
    <t>看下面的表格来估计一个人的技能 的能力标准（原版数据）。每个到达职业水平的业余技能都需要有对应的描述，如果职业技能到达专家/大师级也需要相应描述。因为秘密猎人参考了一些TOC的血统，某些技能只要水平到了，然后PC描述到位，可能便不需要投掷骰子便成功。</t>
    <phoneticPr fontId="1" type="noConversion"/>
  </si>
  <si>
    <t>随身物品</t>
    <phoneticPr fontId="1" type="noConversion"/>
  </si>
  <si>
    <t>人物背景：</t>
    <phoneticPr fontId="1" type="noConversion"/>
  </si>
  <si>
    <t>补充信息（如动力、特质、信仰等）：</t>
    <phoneticPr fontId="1" type="noConversion"/>
  </si>
  <si>
    <t>编号</t>
    <phoneticPr fontId="1" type="noConversion"/>
  </si>
  <si>
    <t>负重</t>
    <phoneticPr fontId="1" type="noConversion"/>
  </si>
  <si>
    <t>价格</t>
    <phoneticPr fontId="1" type="noConversion"/>
  </si>
  <si>
    <t>秘密猎人车卡（有什么表达不清/bug/错误/遗漏请私聊whitewood）</t>
    <phoneticPr fontId="1" type="noConversion"/>
  </si>
  <si>
    <t>职业=任1属性或任2属性平均</t>
    <phoneticPr fontId="1" type="noConversion"/>
  </si>
  <si>
    <r>
      <rPr>
        <sz val="12"/>
        <color rgb="FFFF0000"/>
        <rFont val="微软雅黑"/>
        <family val="2"/>
        <charset val="134"/>
      </rPr>
      <t>此项可选。</t>
    </r>
    <r>
      <rPr>
        <sz val="12"/>
        <color theme="1"/>
        <rFont val="微软雅黑"/>
        <family val="2"/>
        <charset val="134"/>
      </rPr>
      <t>由于在秘密猎人扩展中，若有专业非常对口的技能，则有加成，也更能够模拟现实。故允许人物在拥有主要职业技能的同时，根据该技能拆分出2-3个专精。</t>
    </r>
    <r>
      <rPr>
        <sz val="12"/>
        <color theme="4"/>
        <rFont val="微软雅黑"/>
        <family val="2"/>
        <charset val="134"/>
      </rPr>
      <t>比如法医，在物证学这个职业技能之下，可以拆分出 遗传学、人体组织检验、材料提取 等三个专精。</t>
    </r>
    <r>
      <rPr>
        <sz val="12"/>
        <color theme="1"/>
        <rFont val="微软雅黑"/>
        <family val="2"/>
        <charset val="134"/>
      </rPr>
      <t>如此，在分析某人dna时，可以获得有加成的遗传学骰子，PL可以选择物证学和加成后的遗传学之高者，进行成功与否的判定，甚至在一些情况下根本不需要骰子判定直接成功。拆分出的专精的基础值根据主项的总值（基础值+职业点+成长+口胡值）调整（向下取整），不可花费职业点数提升：</t>
    </r>
    <phoneticPr fontId="1" type="noConversion"/>
  </si>
  <si>
    <t>更换过职业的每2年遗忘10%职业技能数值。</t>
    <phoneticPr fontId="1" type="noConversion"/>
  </si>
  <si>
    <t>PS1</t>
    <phoneticPr fontId="1" type="noConversion"/>
  </si>
  <si>
    <t>PS2</t>
    <phoneticPr fontId="1" type="noConversion"/>
  </si>
  <si>
    <r>
      <t>有鉴于世界上虽懂得十几门语言者不算凤毛菱角，但COC原版里对懂得多种语言的限制有点高，故玩家可以随意口胡合理理由为自己的人物争取多门语言——</t>
    </r>
    <r>
      <rPr>
        <sz val="12"/>
        <color rgb="FF0070C0"/>
        <rFont val="微软雅黑"/>
        <family val="2"/>
        <charset val="134"/>
      </rPr>
      <t>比如说出生于有四门官方语言又有法律规定几乎必须懂得其中3种的瑞士，又或比如高中时在学校选修了一门外语后又出别国深造一门近乎灭绝的语言等。</t>
    </r>
    <phoneticPr fontId="1" type="noConversion"/>
  </si>
  <si>
    <r>
      <t>主要职业技能最多3个，基础点数为30。教育达到相对水平会有对应的基础加成。</t>
    </r>
    <r>
      <rPr>
        <sz val="12"/>
        <color rgb="FF0070C0"/>
        <rFont val="微软雅黑"/>
        <family val="2"/>
        <charset val="134"/>
      </rPr>
      <t>也就是说，如果此人物高中毕业，则所有主要职业技能的基础值均为35。</t>
    </r>
    <r>
      <rPr>
        <sz val="12"/>
        <color theme="1"/>
        <rFont val="微软雅黑"/>
        <family val="2"/>
        <charset val="134"/>
      </rPr>
      <t>以下是加成表：</t>
    </r>
    <phoneticPr fontId="1" type="noConversion"/>
  </si>
  <si>
    <t>双职业的（比如学生兼职侦探），按主职业计算工作经验，主要职业技能只能是主职业的范围内，次要职业技能只能是副职业范围内的技能。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</si>
</sst>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theme="1"/>
      <name val="等线"/>
      <family val="2"/>
      <charset val="134"/>
      <scheme val="minor"/>
    </font>
    <font>
      <sz val="9"/>
      <name val="等线"/>
      <family val="2"/>
      <charset val="134"/>
      <scheme val="minor"/>
    </font>
    <font>
      <sz val="9"/>
      <color indexed="81"/>
      <name val="Tahoma"/>
      <family val="2"/>
    </font>
    <font>
      <b/>
      <sz val="9"/>
      <color indexed="81"/>
      <name val="Tahoma"/>
      <family val="2"/>
    </font>
    <font>
      <sz val="9"/>
      <color indexed="81"/>
      <name val="宋体"/>
      <family val="3"/>
      <charset val="134"/>
    </font>
    <font>
      <sz val="12"/>
      <color theme="1"/>
      <name val="微软雅黑"/>
      <family val="2"/>
      <charset val="134"/>
    </font>
    <font>
      <sz val="20"/>
      <color theme="1"/>
      <name val="微软雅黑"/>
      <family val="2"/>
      <charset val="134"/>
    </font>
    <font>
      <b/>
      <sz val="12"/>
      <color theme="1"/>
      <name val="微软雅黑"/>
      <family val="2"/>
      <charset val="134"/>
    </font>
    <font>
      <sz val="12"/>
      <color rgb="FFFF0000"/>
      <name val="微软雅黑"/>
      <family val="2"/>
      <charset val="134"/>
    </font>
    <font>
      <sz val="12"/>
      <color theme="0"/>
      <name val="微软雅黑"/>
      <family val="2"/>
      <charset val="134"/>
    </font>
    <font>
      <sz val="12"/>
      <name val="微软雅黑"/>
      <family val="2"/>
      <charset val="134"/>
    </font>
    <font>
      <sz val="12"/>
      <color theme="4"/>
      <name val="微软雅黑"/>
      <family val="2"/>
      <charset val="134"/>
    </font>
    <font>
      <sz val="12"/>
      <color rgb="FF0070C0"/>
      <name val="微软雅黑"/>
      <family val="2"/>
      <charset val="134"/>
    </font>
  </fonts>
  <fills count="12">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9"/>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bgColor indexed="64"/>
      </patternFill>
    </fill>
    <fill>
      <patternFill patternType="solid">
        <fgColor rgb="FF00B050"/>
        <bgColor indexed="64"/>
      </patternFill>
    </fill>
    <fill>
      <patternFill patternType="solid">
        <fgColor theme="5" tint="0.79998168889431442"/>
        <bgColor indexed="64"/>
      </patternFill>
    </fill>
    <fill>
      <patternFill patternType="solid">
        <fgColor theme="0" tint="-0.499984740745262"/>
        <bgColor indexed="64"/>
      </patternFill>
    </fill>
    <fill>
      <patternFill patternType="solid">
        <fgColor rgb="FFFFC000"/>
        <bgColor indexed="64"/>
      </patternFill>
    </fill>
  </fills>
  <borders count="15">
    <border>
      <left/>
      <right/>
      <top/>
      <bottom/>
      <diagonal/>
    </border>
    <border>
      <left/>
      <right/>
      <top/>
      <bottom style="thin">
        <color indexed="64"/>
      </bottom>
      <diagonal/>
    </border>
    <border>
      <left/>
      <right/>
      <top/>
      <bottom style="thin">
        <color theme="9" tint="-0.499984740745262"/>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theme="9" tint="-0.499984740745262"/>
      </left>
      <right/>
      <top style="thin">
        <color theme="9" tint="-0.499984740745262"/>
      </top>
      <bottom/>
      <diagonal/>
    </border>
    <border>
      <left/>
      <right style="thin">
        <color theme="9" tint="-0.499984740745262"/>
      </right>
      <top style="thin">
        <color theme="9" tint="-0.499984740745262"/>
      </top>
      <bottom/>
      <diagonal/>
    </border>
    <border>
      <left style="thin">
        <color theme="9" tint="-0.499984740745262"/>
      </left>
      <right/>
      <top/>
      <bottom style="thin">
        <color theme="9" tint="-0.499984740745262"/>
      </bottom>
      <diagonal/>
    </border>
    <border>
      <left/>
      <right style="thin">
        <color theme="9" tint="-0.499984740745262"/>
      </right>
      <top/>
      <bottom style="thin">
        <color theme="9" tint="-0.499984740745262"/>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alignment vertical="center"/>
    </xf>
  </cellStyleXfs>
  <cellXfs count="41">
    <xf numFmtId="0" fontId="0" fillId="0" borderId="0" xfId="0">
      <alignment vertical="center"/>
    </xf>
    <xf numFmtId="0" fontId="5" fillId="0" borderId="0" xfId="0" applyFont="1">
      <alignment vertical="center"/>
    </xf>
    <xf numFmtId="0" fontId="6" fillId="0" borderId="0" xfId="0" applyFont="1" applyAlignment="1">
      <alignment vertical="center" wrapText="1"/>
    </xf>
    <xf numFmtId="0" fontId="7" fillId="8" borderId="0" xfId="0" applyFont="1" applyFill="1" applyAlignment="1">
      <alignment vertical="center" wrapText="1"/>
    </xf>
    <xf numFmtId="0" fontId="5" fillId="0" borderId="0" xfId="0" applyFont="1" applyAlignment="1">
      <alignment vertical="center" wrapText="1"/>
    </xf>
    <xf numFmtId="0" fontId="5" fillId="2" borderId="1" xfId="0" applyFont="1" applyFill="1" applyBorder="1" applyAlignment="1">
      <alignment horizontal="center" vertical="center"/>
    </xf>
    <xf numFmtId="0" fontId="5" fillId="2" borderId="2" xfId="0" applyFont="1" applyFill="1" applyBorder="1">
      <alignment vertical="center"/>
    </xf>
    <xf numFmtId="0" fontId="5" fillId="2" borderId="0" xfId="0" applyFont="1" applyFill="1">
      <alignment vertical="center"/>
    </xf>
    <xf numFmtId="0" fontId="5" fillId="0" borderId="0" xfId="0" applyFont="1" applyBorder="1">
      <alignment vertical="center"/>
    </xf>
    <xf numFmtId="0" fontId="5" fillId="0" borderId="3" xfId="0" applyFont="1" applyBorder="1">
      <alignment vertical="center"/>
    </xf>
    <xf numFmtId="0" fontId="5" fillId="0" borderId="4" xfId="0" applyFont="1" applyBorder="1">
      <alignment vertical="center"/>
    </xf>
    <xf numFmtId="0" fontId="5" fillId="5" borderId="0" xfId="0" applyFont="1" applyFill="1" applyBorder="1">
      <alignment vertical="center"/>
    </xf>
    <xf numFmtId="0" fontId="5" fillId="0" borderId="5" xfId="0" applyFont="1" applyBorder="1">
      <alignment vertical="center"/>
    </xf>
    <xf numFmtId="0" fontId="5" fillId="0" borderId="6" xfId="0" applyFont="1" applyBorder="1">
      <alignment vertical="center"/>
    </xf>
    <xf numFmtId="0" fontId="5" fillId="0" borderId="7" xfId="0" applyFont="1" applyBorder="1">
      <alignment vertical="center"/>
    </xf>
    <xf numFmtId="0" fontId="5" fillId="0" borderId="8" xfId="0" applyFont="1" applyBorder="1">
      <alignment vertical="center"/>
    </xf>
    <xf numFmtId="0" fontId="5" fillId="0" borderId="0" xfId="0" applyFont="1" applyAlignment="1">
      <alignment horizontal="center" vertical="center"/>
    </xf>
    <xf numFmtId="0" fontId="9" fillId="4" borderId="0" xfId="0" applyFont="1" applyFill="1">
      <alignment vertical="center"/>
    </xf>
    <xf numFmtId="0" fontId="5" fillId="5" borderId="0" xfId="0" applyFont="1" applyFill="1" applyAlignment="1">
      <alignment horizontal="center" vertical="center"/>
    </xf>
    <xf numFmtId="0" fontId="5" fillId="2" borderId="0" xfId="0" applyFont="1" applyFill="1" applyAlignment="1">
      <alignment horizontal="center" vertical="center"/>
    </xf>
    <xf numFmtId="0" fontId="5" fillId="3" borderId="0" xfId="0" applyFont="1" applyFill="1" applyAlignment="1">
      <alignment horizontal="center" vertical="center"/>
    </xf>
    <xf numFmtId="0" fontId="5" fillId="6" borderId="0" xfId="0" applyFont="1" applyFill="1" applyAlignment="1">
      <alignment horizontal="center" vertical="center"/>
    </xf>
    <xf numFmtId="0" fontId="8" fillId="3" borderId="0" xfId="0" applyFont="1" applyFill="1" applyAlignment="1">
      <alignment horizontal="center" vertical="center"/>
    </xf>
    <xf numFmtId="49" fontId="5" fillId="0" borderId="0" xfId="0" applyNumberFormat="1"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5" fillId="0" borderId="9" xfId="0" applyFont="1" applyBorder="1">
      <alignment vertical="center"/>
    </xf>
    <xf numFmtId="0" fontId="5" fillId="0" borderId="10" xfId="0" applyFont="1" applyBorder="1">
      <alignment vertical="center"/>
    </xf>
    <xf numFmtId="0" fontId="5" fillId="0" borderId="11" xfId="0" applyFont="1" applyBorder="1">
      <alignment vertical="center"/>
    </xf>
    <xf numFmtId="0" fontId="5" fillId="9" borderId="12" xfId="0" applyFont="1" applyFill="1" applyBorder="1">
      <alignment vertical="center"/>
    </xf>
    <xf numFmtId="0" fontId="5" fillId="9" borderId="13" xfId="0" applyFont="1" applyFill="1" applyBorder="1">
      <alignment vertical="center"/>
    </xf>
    <xf numFmtId="0" fontId="5" fillId="9" borderId="14" xfId="0" applyFont="1" applyFill="1" applyBorder="1">
      <alignment vertical="center"/>
    </xf>
    <xf numFmtId="0" fontId="5" fillId="9" borderId="0" xfId="0" applyFont="1" applyFill="1" applyBorder="1">
      <alignment vertical="center"/>
    </xf>
    <xf numFmtId="0" fontId="5" fillId="10" borderId="0" xfId="0" applyFont="1" applyFill="1" applyAlignment="1">
      <alignment horizontal="center" vertical="center"/>
    </xf>
    <xf numFmtId="0" fontId="5" fillId="10" borderId="0" xfId="0" applyFont="1" applyFill="1">
      <alignment vertical="center"/>
    </xf>
    <xf numFmtId="0" fontId="0" fillId="0" borderId="0" xfId="0" applyAlignment="1">
      <alignment vertical="top" wrapText="1"/>
    </xf>
    <xf numFmtId="0" fontId="0" fillId="0" borderId="0" xfId="0" applyAlignment="1">
      <alignment vertical="top" wrapText="1"/>
    </xf>
    <xf numFmtId="0" fontId="5" fillId="7" borderId="0" xfId="0" applyFont="1" applyFill="1" applyAlignment="1">
      <alignment horizontal="center" vertical="center"/>
    </xf>
    <xf numFmtId="0" fontId="5" fillId="0" borderId="0" xfId="0" applyFont="1" applyAlignment="1">
      <alignment horizontal="center" vertical="center"/>
    </xf>
    <xf numFmtId="0" fontId="5" fillId="11" borderId="0" xfId="0" applyFont="1" applyFill="1" applyAlignment="1">
      <alignment horizontal="center" vertical="center"/>
    </xf>
    <xf numFmtId="0" fontId="10" fillId="11" borderId="0" xfId="0" applyFont="1" applyFill="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47"/>
  <sheetViews>
    <sheetView topLeftCell="A44" workbookViewId="0">
      <selection activeCell="B37" sqref="B37"/>
    </sheetView>
  </sheetViews>
  <sheetFormatPr defaultRowHeight="17.25" x14ac:dyDescent="0.25"/>
  <cols>
    <col min="1" max="1" width="13.5" style="1" customWidth="1"/>
    <col min="2" max="2" width="127.75" style="4" customWidth="1"/>
    <col min="3" max="16384" width="9" style="1"/>
  </cols>
  <sheetData>
    <row r="1" spans="1:2" ht="27.75" x14ac:dyDescent="0.25">
      <c r="B1" s="2" t="s">
        <v>187</v>
      </c>
    </row>
    <row r="2" spans="1:2" ht="18" x14ac:dyDescent="0.25">
      <c r="A2" s="1" t="s">
        <v>100</v>
      </c>
      <c r="B2" s="3" t="s">
        <v>156</v>
      </c>
    </row>
    <row r="3" spans="1:2" x14ac:dyDescent="0.25">
      <c r="A3" s="1">
        <v>1</v>
      </c>
      <c r="B3" s="4" t="s">
        <v>116</v>
      </c>
    </row>
    <row r="4" spans="1:2" x14ac:dyDescent="0.25">
      <c r="A4" s="1">
        <v>2</v>
      </c>
      <c r="B4" s="4" t="s">
        <v>134</v>
      </c>
    </row>
    <row r="5" spans="1:2" x14ac:dyDescent="0.25">
      <c r="A5" s="1">
        <v>3</v>
      </c>
      <c r="B5" s="4" t="s">
        <v>102</v>
      </c>
    </row>
    <row r="6" spans="1:2" x14ac:dyDescent="0.25">
      <c r="A6" s="1">
        <v>4</v>
      </c>
      <c r="B6" s="4" t="s">
        <v>157</v>
      </c>
    </row>
    <row r="7" spans="1:2" x14ac:dyDescent="0.25">
      <c r="A7" s="1">
        <v>5</v>
      </c>
      <c r="B7" s="4" t="s">
        <v>158</v>
      </c>
    </row>
    <row r="8" spans="1:2" x14ac:dyDescent="0.25">
      <c r="A8" s="1">
        <v>6</v>
      </c>
      <c r="B8" s="4" t="s">
        <v>179</v>
      </c>
    </row>
    <row r="9" spans="1:2" x14ac:dyDescent="0.25">
      <c r="A9" s="1">
        <v>7</v>
      </c>
      <c r="B9" s="4" t="s">
        <v>177</v>
      </c>
    </row>
    <row r="10" spans="1:2" ht="18" x14ac:dyDescent="0.25">
      <c r="A10" s="1" t="s">
        <v>101</v>
      </c>
      <c r="B10" s="3" t="s">
        <v>103</v>
      </c>
    </row>
    <row r="11" spans="1:2" ht="34.5" x14ac:dyDescent="0.25">
      <c r="A11" s="1">
        <v>1</v>
      </c>
      <c r="B11" s="4" t="s">
        <v>150</v>
      </c>
    </row>
    <row r="12" spans="1:2" ht="34.5" x14ac:dyDescent="0.25">
      <c r="A12" s="1">
        <v>2</v>
      </c>
      <c r="B12" s="4" t="s">
        <v>194</v>
      </c>
    </row>
    <row r="13" spans="1:2" x14ac:dyDescent="0.25">
      <c r="A13" s="1" t="s">
        <v>104</v>
      </c>
      <c r="B13" s="4" t="s">
        <v>105</v>
      </c>
    </row>
    <row r="14" spans="1:2" x14ac:dyDescent="0.25">
      <c r="A14" s="1" t="s">
        <v>106</v>
      </c>
      <c r="B14" s="4" t="s">
        <v>107</v>
      </c>
    </row>
    <row r="15" spans="1:2" x14ac:dyDescent="0.25">
      <c r="A15" s="1" t="s">
        <v>108</v>
      </c>
      <c r="B15" s="4" t="s">
        <v>109</v>
      </c>
    </row>
    <row r="16" spans="1:2" x14ac:dyDescent="0.25">
      <c r="A16" s="1" t="s">
        <v>110</v>
      </c>
      <c r="B16" s="4" t="s">
        <v>111</v>
      </c>
    </row>
    <row r="17" spans="1:2" x14ac:dyDescent="0.25">
      <c r="A17" s="1" t="s">
        <v>112</v>
      </c>
      <c r="B17" s="4" t="s">
        <v>113</v>
      </c>
    </row>
    <row r="18" spans="1:2" x14ac:dyDescent="0.25">
      <c r="A18" s="1">
        <v>3</v>
      </c>
      <c r="B18" s="4" t="s">
        <v>118</v>
      </c>
    </row>
    <row r="19" spans="1:2" x14ac:dyDescent="0.25">
      <c r="B19" s="4" t="s">
        <v>114</v>
      </c>
    </row>
    <row r="20" spans="1:2" x14ac:dyDescent="0.25">
      <c r="B20" s="4" t="s">
        <v>115</v>
      </c>
    </row>
    <row r="21" spans="1:2" x14ac:dyDescent="0.25">
      <c r="A21" s="1" t="s">
        <v>191</v>
      </c>
      <c r="B21" s="4" t="s">
        <v>190</v>
      </c>
    </row>
    <row r="22" spans="1:2" x14ac:dyDescent="0.25">
      <c r="A22" s="1" t="s">
        <v>192</v>
      </c>
      <c r="B22" s="4" t="s">
        <v>195</v>
      </c>
    </row>
    <row r="23" spans="1:2" ht="69" x14ac:dyDescent="0.25">
      <c r="A23" s="1">
        <v>4</v>
      </c>
      <c r="B23" s="4" t="s">
        <v>189</v>
      </c>
    </row>
    <row r="24" spans="1:2" x14ac:dyDescent="0.25">
      <c r="A24" s="1" t="s">
        <v>117</v>
      </c>
      <c r="B24" s="4" t="s">
        <v>119</v>
      </c>
    </row>
    <row r="25" spans="1:2" x14ac:dyDescent="0.25">
      <c r="A25" s="1" t="s">
        <v>120</v>
      </c>
      <c r="B25" s="4" t="s">
        <v>121</v>
      </c>
    </row>
    <row r="26" spans="1:2" ht="51.75" x14ac:dyDescent="0.25">
      <c r="A26" s="1" t="s">
        <v>122</v>
      </c>
      <c r="B26" s="24" t="s">
        <v>178</v>
      </c>
    </row>
    <row r="27" spans="1:2" ht="18" x14ac:dyDescent="0.25">
      <c r="A27" s="1" t="s">
        <v>123</v>
      </c>
      <c r="B27" s="3" t="s">
        <v>124</v>
      </c>
    </row>
    <row r="28" spans="1:2" ht="34.5" x14ac:dyDescent="0.25">
      <c r="A28" s="1">
        <v>1</v>
      </c>
      <c r="B28" s="4" t="s">
        <v>159</v>
      </c>
    </row>
    <row r="29" spans="1:2" x14ac:dyDescent="0.25">
      <c r="A29" s="1">
        <v>2</v>
      </c>
      <c r="B29" s="4" t="s">
        <v>128</v>
      </c>
    </row>
    <row r="30" spans="1:2" x14ac:dyDescent="0.25">
      <c r="A30" s="1">
        <v>3</v>
      </c>
      <c r="B30" s="4" t="s">
        <v>135</v>
      </c>
    </row>
    <row r="31" spans="1:2" ht="18" x14ac:dyDescent="0.25">
      <c r="A31" s="1" t="s">
        <v>125</v>
      </c>
      <c r="B31" s="3" t="s">
        <v>126</v>
      </c>
    </row>
    <row r="32" spans="1:2" x14ac:dyDescent="0.25">
      <c r="A32" s="1">
        <v>1</v>
      </c>
      <c r="B32" s="4" t="s">
        <v>152</v>
      </c>
    </row>
    <row r="33" spans="1:2" x14ac:dyDescent="0.25">
      <c r="A33" s="1">
        <v>2</v>
      </c>
      <c r="B33" s="4" t="s">
        <v>153</v>
      </c>
    </row>
    <row r="34" spans="1:2" ht="18" x14ac:dyDescent="0.25">
      <c r="A34" s="1" t="s">
        <v>132</v>
      </c>
      <c r="B34" s="3" t="s">
        <v>133</v>
      </c>
    </row>
    <row r="35" spans="1:2" ht="34.5" x14ac:dyDescent="0.25">
      <c r="A35" s="1">
        <v>1</v>
      </c>
      <c r="B35" s="4" t="s">
        <v>151</v>
      </c>
    </row>
    <row r="36" spans="1:2" x14ac:dyDescent="0.25">
      <c r="A36" s="1">
        <v>2</v>
      </c>
      <c r="B36" s="4" t="s">
        <v>136</v>
      </c>
    </row>
    <row r="37" spans="1:2" ht="18" x14ac:dyDescent="0.25">
      <c r="A37" s="1" t="s">
        <v>145</v>
      </c>
      <c r="B37" s="3" t="s">
        <v>146</v>
      </c>
    </row>
    <row r="38" spans="1:2" ht="51.75" x14ac:dyDescent="0.25">
      <c r="A38" s="1">
        <v>1</v>
      </c>
      <c r="B38" s="4" t="s">
        <v>193</v>
      </c>
    </row>
    <row r="39" spans="1:2" x14ac:dyDescent="0.25">
      <c r="A39" s="1">
        <v>2</v>
      </c>
      <c r="B39" s="4" t="s">
        <v>147</v>
      </c>
    </row>
    <row r="40" spans="1:2" ht="34.5" x14ac:dyDescent="0.25">
      <c r="A40" s="1">
        <v>3</v>
      </c>
      <c r="B40" s="4" t="s">
        <v>149</v>
      </c>
    </row>
    <row r="41" spans="1:2" ht="34.5" x14ac:dyDescent="0.25">
      <c r="A41" s="1">
        <v>4</v>
      </c>
      <c r="B41" s="4" t="s">
        <v>148</v>
      </c>
    </row>
    <row r="42" spans="1:2" ht="18" x14ac:dyDescent="0.25">
      <c r="A42" s="1" t="s">
        <v>154</v>
      </c>
      <c r="B42" s="3" t="s">
        <v>155</v>
      </c>
    </row>
    <row r="43" spans="1:2" ht="34.5" x14ac:dyDescent="0.25">
      <c r="A43" s="1">
        <v>1</v>
      </c>
      <c r="B43" s="4" t="s">
        <v>160</v>
      </c>
    </row>
    <row r="44" spans="1:2" ht="34.5" x14ac:dyDescent="0.25">
      <c r="A44" s="1" t="s">
        <v>165</v>
      </c>
      <c r="B44" s="25" t="s">
        <v>161</v>
      </c>
    </row>
    <row r="45" spans="1:2" ht="34.5" x14ac:dyDescent="0.25">
      <c r="B45" s="25" t="s">
        <v>162</v>
      </c>
    </row>
    <row r="46" spans="1:2" ht="51.75" x14ac:dyDescent="0.25">
      <c r="B46" s="25" t="s">
        <v>163</v>
      </c>
    </row>
    <row r="47" spans="1:2" ht="51.75" x14ac:dyDescent="0.25">
      <c r="B47" s="25" t="s">
        <v>164</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5"/>
  <sheetViews>
    <sheetView workbookViewId="0">
      <selection activeCell="H12" sqref="H12"/>
    </sheetView>
  </sheetViews>
  <sheetFormatPr defaultRowHeight="17.25" x14ac:dyDescent="0.25"/>
  <cols>
    <col min="1" max="1" width="9" style="1"/>
    <col min="2" max="2" width="33.125" style="1" customWidth="1"/>
    <col min="3" max="4" width="9" style="8"/>
    <col min="5" max="16384" width="9" style="1"/>
  </cols>
  <sheetData>
    <row r="1" spans="1:8" x14ac:dyDescent="0.25">
      <c r="B1" s="5" t="s">
        <v>22</v>
      </c>
      <c r="C1" s="6" t="s">
        <v>25</v>
      </c>
      <c r="D1" s="6" t="s">
        <v>21</v>
      </c>
    </row>
    <row r="2" spans="1:8" x14ac:dyDescent="0.25">
      <c r="A2" s="7" t="s">
        <v>0</v>
      </c>
    </row>
    <row r="3" spans="1:8" x14ac:dyDescent="0.25">
      <c r="A3" s="7" t="s">
        <v>1</v>
      </c>
    </row>
    <row r="4" spans="1:8" x14ac:dyDescent="0.25">
      <c r="A4" s="7" t="s">
        <v>2</v>
      </c>
    </row>
    <row r="5" spans="1:8" x14ac:dyDescent="0.25">
      <c r="A5" s="7" t="s">
        <v>3</v>
      </c>
    </row>
    <row r="6" spans="1:8" x14ac:dyDescent="0.25">
      <c r="A6" s="7" t="s">
        <v>4</v>
      </c>
      <c r="B6" s="1">
        <v>41</v>
      </c>
    </row>
    <row r="7" spans="1:8" x14ac:dyDescent="0.25">
      <c r="A7" s="7" t="s">
        <v>5</v>
      </c>
    </row>
    <row r="8" spans="1:8" x14ac:dyDescent="0.25">
      <c r="A8" s="7" t="s">
        <v>6</v>
      </c>
    </row>
    <row r="9" spans="1:8" x14ac:dyDescent="0.25">
      <c r="A9" s="7" t="s">
        <v>7</v>
      </c>
    </row>
    <row r="10" spans="1:8" x14ac:dyDescent="0.25">
      <c r="A10" s="7" t="s">
        <v>69</v>
      </c>
    </row>
    <row r="11" spans="1:8" x14ac:dyDescent="0.25">
      <c r="A11" s="7" t="s">
        <v>70</v>
      </c>
    </row>
    <row r="12" spans="1:8" x14ac:dyDescent="0.25">
      <c r="B12" s="5" t="s">
        <v>68</v>
      </c>
      <c r="C12" s="6" t="s">
        <v>27</v>
      </c>
      <c r="D12" s="6" t="s">
        <v>25</v>
      </c>
      <c r="E12" s="6" t="s">
        <v>21</v>
      </c>
      <c r="F12" s="8"/>
      <c r="G12" s="9" t="s">
        <v>29</v>
      </c>
      <c r="H12" s="10">
        <f>IF(B6&gt;49,390,IF(B6&gt;35,385,IF(B6&gt;0,395,395)))-SUM(B13:B19)</f>
        <v>0</v>
      </c>
    </row>
    <row r="13" spans="1:8" x14ac:dyDescent="0.25">
      <c r="A13" s="7" t="s">
        <v>8</v>
      </c>
      <c r="B13" s="1">
        <v>55</v>
      </c>
      <c r="E13" s="11">
        <f>B13+C13+D13</f>
        <v>55</v>
      </c>
      <c r="G13" s="12" t="s">
        <v>27</v>
      </c>
      <c r="H13" s="13">
        <v>50</v>
      </c>
    </row>
    <row r="14" spans="1:8" x14ac:dyDescent="0.25">
      <c r="A14" s="7" t="s">
        <v>9</v>
      </c>
      <c r="B14" s="1">
        <v>50</v>
      </c>
      <c r="C14" s="8">
        <v>20</v>
      </c>
      <c r="E14" s="11">
        <f t="shared" ref="E14:E21" si="0">B14+C14+D14</f>
        <v>70</v>
      </c>
      <c r="G14" s="14" t="s">
        <v>28</v>
      </c>
      <c r="H14" s="15">
        <f>H13-SUM(C13:C20)</f>
        <v>0</v>
      </c>
    </row>
    <row r="15" spans="1:8" x14ac:dyDescent="0.25">
      <c r="A15" s="7" t="s">
        <v>10</v>
      </c>
      <c r="B15" s="1">
        <v>55</v>
      </c>
      <c r="E15" s="11">
        <f t="shared" si="0"/>
        <v>55</v>
      </c>
    </row>
    <row r="16" spans="1:8" x14ac:dyDescent="0.25">
      <c r="A16" s="7" t="s">
        <v>11</v>
      </c>
      <c r="B16" s="1">
        <v>50</v>
      </c>
      <c r="E16" s="11">
        <f t="shared" si="0"/>
        <v>50</v>
      </c>
    </row>
    <row r="17" spans="1:5" x14ac:dyDescent="0.25">
      <c r="A17" s="7" t="s">
        <v>26</v>
      </c>
      <c r="B17" s="1">
        <v>55</v>
      </c>
      <c r="C17" s="8">
        <v>30</v>
      </c>
      <c r="E17" s="11">
        <f t="shared" si="0"/>
        <v>85</v>
      </c>
    </row>
    <row r="18" spans="1:5" x14ac:dyDescent="0.25">
      <c r="A18" s="7" t="s">
        <v>13</v>
      </c>
      <c r="B18" s="1">
        <v>70</v>
      </c>
      <c r="E18" s="11">
        <f t="shared" si="0"/>
        <v>70</v>
      </c>
    </row>
    <row r="19" spans="1:5" x14ac:dyDescent="0.25">
      <c r="A19" s="7" t="s">
        <v>14</v>
      </c>
      <c r="B19" s="1">
        <v>50</v>
      </c>
      <c r="E19" s="11">
        <f t="shared" si="0"/>
        <v>50</v>
      </c>
    </row>
    <row r="20" spans="1:5" x14ac:dyDescent="0.25">
      <c r="A20" s="7" t="s">
        <v>12</v>
      </c>
      <c r="B20" s="1">
        <v>60</v>
      </c>
      <c r="E20" s="11">
        <f t="shared" si="0"/>
        <v>60</v>
      </c>
    </row>
    <row r="21" spans="1:5" x14ac:dyDescent="0.25">
      <c r="A21" s="7" t="s">
        <v>15</v>
      </c>
      <c r="B21" s="1">
        <f>ROUNDUP(B14/9,0)</f>
        <v>6</v>
      </c>
      <c r="E21" s="11">
        <f t="shared" si="0"/>
        <v>6</v>
      </c>
    </row>
    <row r="22" spans="1:5" x14ac:dyDescent="0.25">
      <c r="B22" s="5" t="s">
        <v>23</v>
      </c>
      <c r="C22" s="6" t="s">
        <v>30</v>
      </c>
      <c r="D22" s="6" t="s">
        <v>25</v>
      </c>
      <c r="E22" s="6" t="s">
        <v>21</v>
      </c>
    </row>
    <row r="23" spans="1:5" x14ac:dyDescent="0.25">
      <c r="A23" s="7" t="s">
        <v>16</v>
      </c>
      <c r="B23" s="1">
        <f>ROUNDDOWN(B15/5,0)</f>
        <v>11</v>
      </c>
    </row>
    <row r="24" spans="1:5" x14ac:dyDescent="0.25">
      <c r="A24" s="7" t="s">
        <v>17</v>
      </c>
      <c r="B24" s="1">
        <f>B19</f>
        <v>50</v>
      </c>
    </row>
    <row r="25" spans="1:5" x14ac:dyDescent="0.25">
      <c r="A25" s="7" t="s">
        <v>18</v>
      </c>
    </row>
    <row r="26" spans="1:5" x14ac:dyDescent="0.25">
      <c r="A26" s="7" t="s">
        <v>19</v>
      </c>
      <c r="B26" s="1">
        <f>ROUNDDOWN(B19/5,0)</f>
        <v>10</v>
      </c>
    </row>
    <row r="27" spans="1:5" x14ac:dyDescent="0.25">
      <c r="A27" s="7" t="s">
        <v>67</v>
      </c>
      <c r="B27" s="1">
        <f>ROUNDDOWN(B14/2,0)</f>
        <v>25</v>
      </c>
    </row>
    <row r="28" spans="1:5" x14ac:dyDescent="0.25">
      <c r="B28" s="5" t="s">
        <v>24</v>
      </c>
    </row>
    <row r="29" spans="1:5" x14ac:dyDescent="0.25">
      <c r="A29" s="7" t="s">
        <v>20</v>
      </c>
    </row>
    <row r="30" spans="1:5" x14ac:dyDescent="0.25">
      <c r="A30" s="6" t="s">
        <v>143</v>
      </c>
      <c r="B30" s="5" t="s">
        <v>139</v>
      </c>
      <c r="C30" s="6" t="s">
        <v>140</v>
      </c>
      <c r="D30" s="6" t="s">
        <v>141</v>
      </c>
      <c r="E30" s="6" t="s">
        <v>142</v>
      </c>
    </row>
    <row r="35" spans="1:4" x14ac:dyDescent="0.25">
      <c r="A35" s="6" t="s">
        <v>184</v>
      </c>
      <c r="B35" s="5" t="s">
        <v>181</v>
      </c>
      <c r="C35" s="6" t="s">
        <v>186</v>
      </c>
      <c r="D35" s="6" t="s">
        <v>185</v>
      </c>
    </row>
    <row r="36" spans="1:4" x14ac:dyDescent="0.25">
      <c r="A36" s="1">
        <v>1</v>
      </c>
    </row>
    <row r="37" spans="1:4" x14ac:dyDescent="0.25">
      <c r="A37" s="1">
        <v>2</v>
      </c>
    </row>
    <row r="38" spans="1:4" x14ac:dyDescent="0.25">
      <c r="A38" s="1">
        <v>3</v>
      </c>
    </row>
    <row r="39" spans="1:4" x14ac:dyDescent="0.25">
      <c r="A39" s="1">
        <v>4</v>
      </c>
    </row>
    <row r="40" spans="1:4" x14ac:dyDescent="0.25">
      <c r="A40" s="1">
        <v>5</v>
      </c>
    </row>
    <row r="41" spans="1:4" x14ac:dyDescent="0.25">
      <c r="A41" s="1">
        <v>6</v>
      </c>
    </row>
    <row r="42" spans="1:4" x14ac:dyDescent="0.25">
      <c r="A42" s="1">
        <v>7</v>
      </c>
    </row>
    <row r="43" spans="1:4" x14ac:dyDescent="0.25">
      <c r="A43" s="1">
        <v>8</v>
      </c>
    </row>
    <row r="44" spans="1:4" x14ac:dyDescent="0.25">
      <c r="A44" s="1">
        <v>9</v>
      </c>
    </row>
    <row r="45" spans="1:4" x14ac:dyDescent="0.25">
      <c r="A45" s="1">
        <v>10</v>
      </c>
    </row>
  </sheetData>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election activeCell="A11" sqref="A11:K20"/>
    </sheetView>
  </sheetViews>
  <sheetFormatPr defaultRowHeight="15.75" x14ac:dyDescent="0.25"/>
  <sheetData>
    <row r="1" spans="1:12" ht="15.75" customHeight="1" x14ac:dyDescent="0.25">
      <c r="A1" s="36" t="s">
        <v>182</v>
      </c>
      <c r="B1" s="36"/>
      <c r="C1" s="36"/>
      <c r="D1" s="36"/>
      <c r="E1" s="36"/>
      <c r="F1" s="36"/>
      <c r="G1" s="36"/>
      <c r="H1" s="36"/>
      <c r="I1" s="36"/>
      <c r="J1" s="36"/>
      <c r="K1" s="36"/>
      <c r="L1" s="35"/>
    </row>
    <row r="2" spans="1:12" x14ac:dyDescent="0.25">
      <c r="A2" s="36"/>
      <c r="B2" s="36"/>
      <c r="C2" s="36"/>
      <c r="D2" s="36"/>
      <c r="E2" s="36"/>
      <c r="F2" s="36"/>
      <c r="G2" s="36"/>
      <c r="H2" s="36"/>
      <c r="I2" s="36"/>
      <c r="J2" s="36"/>
      <c r="K2" s="36"/>
      <c r="L2" s="35"/>
    </row>
    <row r="3" spans="1:12" x14ac:dyDescent="0.25">
      <c r="A3" s="36"/>
      <c r="B3" s="36"/>
      <c r="C3" s="36"/>
      <c r="D3" s="36"/>
      <c r="E3" s="36"/>
      <c r="F3" s="36"/>
      <c r="G3" s="36"/>
      <c r="H3" s="36"/>
      <c r="I3" s="36"/>
      <c r="J3" s="36"/>
      <c r="K3" s="36"/>
      <c r="L3" s="35"/>
    </row>
    <row r="4" spans="1:12" x14ac:dyDescent="0.25">
      <c r="A4" s="36"/>
      <c r="B4" s="36"/>
      <c r="C4" s="36"/>
      <c r="D4" s="36"/>
      <c r="E4" s="36"/>
      <c r="F4" s="36"/>
      <c r="G4" s="36"/>
      <c r="H4" s="36"/>
      <c r="I4" s="36"/>
      <c r="J4" s="36"/>
      <c r="K4" s="36"/>
      <c r="L4" s="35"/>
    </row>
    <row r="5" spans="1:12" x14ac:dyDescent="0.25">
      <c r="A5" s="36"/>
      <c r="B5" s="36"/>
      <c r="C5" s="36"/>
      <c r="D5" s="36"/>
      <c r="E5" s="36"/>
      <c r="F5" s="36"/>
      <c r="G5" s="36"/>
      <c r="H5" s="36"/>
      <c r="I5" s="36"/>
      <c r="J5" s="36"/>
      <c r="K5" s="36"/>
      <c r="L5" s="35"/>
    </row>
    <row r="6" spans="1:12" x14ac:dyDescent="0.25">
      <c r="A6" s="36"/>
      <c r="B6" s="36"/>
      <c r="C6" s="36"/>
      <c r="D6" s="36"/>
      <c r="E6" s="36"/>
      <c r="F6" s="36"/>
      <c r="G6" s="36"/>
      <c r="H6" s="36"/>
      <c r="I6" s="36"/>
      <c r="J6" s="36"/>
      <c r="K6" s="36"/>
      <c r="L6" s="35"/>
    </row>
    <row r="7" spans="1:12" x14ac:dyDescent="0.25">
      <c r="A7" s="36"/>
      <c r="B7" s="36"/>
      <c r="C7" s="36"/>
      <c r="D7" s="36"/>
      <c r="E7" s="36"/>
      <c r="F7" s="36"/>
      <c r="G7" s="36"/>
      <c r="H7" s="36"/>
      <c r="I7" s="36"/>
      <c r="J7" s="36"/>
      <c r="K7" s="36"/>
      <c r="L7" s="35"/>
    </row>
    <row r="8" spans="1:12" x14ac:dyDescent="0.25">
      <c r="A8" s="36"/>
      <c r="B8" s="36"/>
      <c r="C8" s="36"/>
      <c r="D8" s="36"/>
      <c r="E8" s="36"/>
      <c r="F8" s="36"/>
      <c r="G8" s="36"/>
      <c r="H8" s="36"/>
      <c r="I8" s="36"/>
      <c r="J8" s="36"/>
      <c r="K8" s="36"/>
      <c r="L8" s="35"/>
    </row>
    <row r="9" spans="1:12" x14ac:dyDescent="0.25">
      <c r="A9" s="36"/>
      <c r="B9" s="36"/>
      <c r="C9" s="36"/>
      <c r="D9" s="36"/>
      <c r="E9" s="36"/>
      <c r="F9" s="36"/>
      <c r="G9" s="36"/>
      <c r="H9" s="36"/>
      <c r="I9" s="36"/>
      <c r="J9" s="36"/>
      <c r="K9" s="36"/>
      <c r="L9" s="35"/>
    </row>
    <row r="10" spans="1:12" x14ac:dyDescent="0.25">
      <c r="A10" s="36"/>
      <c r="B10" s="36"/>
      <c r="C10" s="36"/>
      <c r="D10" s="36"/>
      <c r="E10" s="36"/>
      <c r="F10" s="36"/>
      <c r="G10" s="36"/>
      <c r="H10" s="36"/>
      <c r="I10" s="36"/>
      <c r="J10" s="36"/>
      <c r="K10" s="36"/>
      <c r="L10" s="35"/>
    </row>
    <row r="11" spans="1:12" x14ac:dyDescent="0.25">
      <c r="A11" s="36" t="s">
        <v>183</v>
      </c>
      <c r="B11" s="36"/>
      <c r="C11" s="36"/>
      <c r="D11" s="36"/>
      <c r="E11" s="36"/>
      <c r="F11" s="36"/>
      <c r="G11" s="36"/>
      <c r="H11" s="36"/>
      <c r="I11" s="36"/>
      <c r="J11" s="36"/>
      <c r="K11" s="36"/>
      <c r="L11" s="35"/>
    </row>
    <row r="12" spans="1:12" x14ac:dyDescent="0.25">
      <c r="A12" s="36"/>
      <c r="B12" s="36"/>
      <c r="C12" s="36"/>
      <c r="D12" s="36"/>
      <c r="E12" s="36"/>
      <c r="F12" s="36"/>
      <c r="G12" s="36"/>
      <c r="H12" s="36"/>
      <c r="I12" s="36"/>
      <c r="J12" s="36"/>
      <c r="K12" s="36"/>
      <c r="L12" s="35"/>
    </row>
    <row r="13" spans="1:12" x14ac:dyDescent="0.25">
      <c r="A13" s="36"/>
      <c r="B13" s="36"/>
      <c r="C13" s="36"/>
      <c r="D13" s="36"/>
      <c r="E13" s="36"/>
      <c r="F13" s="36"/>
      <c r="G13" s="36"/>
      <c r="H13" s="36"/>
      <c r="I13" s="36"/>
      <c r="J13" s="36"/>
      <c r="K13" s="36"/>
      <c r="L13" s="35"/>
    </row>
    <row r="14" spans="1:12" x14ac:dyDescent="0.25">
      <c r="A14" s="36"/>
      <c r="B14" s="36"/>
      <c r="C14" s="36"/>
      <c r="D14" s="36"/>
      <c r="E14" s="36"/>
      <c r="F14" s="36"/>
      <c r="G14" s="36"/>
      <c r="H14" s="36"/>
      <c r="I14" s="36"/>
      <c r="J14" s="36"/>
      <c r="K14" s="36"/>
      <c r="L14" s="35"/>
    </row>
    <row r="15" spans="1:12" x14ac:dyDescent="0.25">
      <c r="A15" s="36"/>
      <c r="B15" s="36"/>
      <c r="C15" s="36"/>
      <c r="D15" s="36"/>
      <c r="E15" s="36"/>
      <c r="F15" s="36"/>
      <c r="G15" s="36"/>
      <c r="H15" s="36"/>
      <c r="I15" s="36"/>
      <c r="J15" s="36"/>
      <c r="K15" s="36"/>
      <c r="L15" s="35"/>
    </row>
    <row r="16" spans="1:12" x14ac:dyDescent="0.25">
      <c r="A16" s="36"/>
      <c r="B16" s="36"/>
      <c r="C16" s="36"/>
      <c r="D16" s="36"/>
      <c r="E16" s="36"/>
      <c r="F16" s="36"/>
      <c r="G16" s="36"/>
      <c r="H16" s="36"/>
      <c r="I16" s="36"/>
      <c r="J16" s="36"/>
      <c r="K16" s="36"/>
      <c r="L16" s="35"/>
    </row>
    <row r="17" spans="1:12" x14ac:dyDescent="0.25">
      <c r="A17" s="36"/>
      <c r="B17" s="36"/>
      <c r="C17" s="36"/>
      <c r="D17" s="36"/>
      <c r="E17" s="36"/>
      <c r="F17" s="36"/>
      <c r="G17" s="36"/>
      <c r="H17" s="36"/>
      <c r="I17" s="36"/>
      <c r="J17" s="36"/>
      <c r="K17" s="36"/>
      <c r="L17" s="35"/>
    </row>
    <row r="18" spans="1:12" x14ac:dyDescent="0.25">
      <c r="A18" s="36"/>
      <c r="B18" s="36"/>
      <c r="C18" s="36"/>
      <c r="D18" s="36"/>
      <c r="E18" s="36"/>
      <c r="F18" s="36"/>
      <c r="G18" s="36"/>
      <c r="H18" s="36"/>
      <c r="I18" s="36"/>
      <c r="J18" s="36"/>
      <c r="K18" s="36"/>
      <c r="L18" s="35"/>
    </row>
    <row r="19" spans="1:12" x14ac:dyDescent="0.25">
      <c r="A19" s="36"/>
      <c r="B19" s="36"/>
      <c r="C19" s="36"/>
      <c r="D19" s="36"/>
      <c r="E19" s="36"/>
      <c r="F19" s="36"/>
      <c r="G19" s="36"/>
      <c r="H19" s="36"/>
      <c r="I19" s="36"/>
      <c r="J19" s="36"/>
      <c r="K19" s="36"/>
      <c r="L19" s="35"/>
    </row>
    <row r="20" spans="1:12" x14ac:dyDescent="0.25">
      <c r="A20" s="36"/>
      <c r="B20" s="36"/>
      <c r="C20" s="36"/>
      <c r="D20" s="36"/>
      <c r="E20" s="36"/>
      <c r="F20" s="36"/>
      <c r="G20" s="36"/>
      <c r="H20" s="36"/>
      <c r="I20" s="36"/>
      <c r="J20" s="36"/>
      <c r="K20" s="36"/>
      <c r="L20" s="35"/>
    </row>
  </sheetData>
  <mergeCells count="2">
    <mergeCell ref="A1:K10"/>
    <mergeCell ref="A11:K20"/>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01"/>
  <sheetViews>
    <sheetView workbookViewId="0">
      <pane ySplit="4" topLeftCell="A59" activePane="bottomLeft" state="frozen"/>
      <selection pane="bottomLeft" activeCell="F78" sqref="F78:F85"/>
    </sheetView>
  </sheetViews>
  <sheetFormatPr defaultRowHeight="15.75" x14ac:dyDescent="0.25"/>
  <cols>
    <col min="1" max="1" width="8.875" customWidth="1"/>
    <col min="2" max="2" width="19.125" customWidth="1"/>
    <col min="9" max="9" width="10" bestFit="1" customWidth="1"/>
  </cols>
  <sheetData>
    <row r="1" spans="1:9" ht="16.5" thickBot="1" x14ac:dyDescent="0.3"/>
    <row r="2" spans="1:9" ht="17.25" x14ac:dyDescent="0.25">
      <c r="B2" s="34" t="s">
        <v>176</v>
      </c>
      <c r="D2" s="29" t="s">
        <v>167</v>
      </c>
      <c r="E2" s="30" t="s">
        <v>166</v>
      </c>
      <c r="F2" s="30" t="s">
        <v>172</v>
      </c>
      <c r="G2" s="30" t="s">
        <v>168</v>
      </c>
      <c r="H2" s="31" t="s">
        <v>169</v>
      </c>
      <c r="I2" s="32" t="s">
        <v>173</v>
      </c>
    </row>
    <row r="3" spans="1:9" ht="18" thickBot="1" x14ac:dyDescent="0.3">
      <c r="A3" s="16"/>
      <c r="B3" s="38" t="s">
        <v>188</v>
      </c>
      <c r="C3" s="38"/>
      <c r="D3" s="26" t="s">
        <v>36</v>
      </c>
      <c r="E3" s="27" t="s">
        <v>13</v>
      </c>
      <c r="F3" s="27">
        <v>80</v>
      </c>
      <c r="G3" s="27">
        <f>F3-SUM(F6:F17)-SUM(F19:F22)</f>
        <v>0</v>
      </c>
      <c r="H3" s="28" t="s">
        <v>170</v>
      </c>
      <c r="I3" s="1">
        <f>人物信息!B18*2-SUM(人物技能!G33:G49,人物技能!G24:G31,人物技能!G19:G22,人物技能!G51:G54,人物技能!G56:G60,人物技能!G62:G76,人物技能!G78:G85,人物技能!G87:G94)</f>
        <v>140</v>
      </c>
    </row>
    <row r="4" spans="1:9" ht="17.25" x14ac:dyDescent="0.25">
      <c r="A4" s="1"/>
      <c r="B4" s="17" t="s">
        <v>31</v>
      </c>
      <c r="C4" s="17" t="s">
        <v>21</v>
      </c>
      <c r="D4" s="17" t="s">
        <v>32</v>
      </c>
      <c r="E4" s="17" t="s">
        <v>25</v>
      </c>
      <c r="F4" s="17" t="s">
        <v>33</v>
      </c>
      <c r="G4" s="17" t="s">
        <v>34</v>
      </c>
      <c r="H4" s="17" t="s">
        <v>175</v>
      </c>
      <c r="I4" s="1"/>
    </row>
    <row r="5" spans="1:9" ht="17.25" x14ac:dyDescent="0.25">
      <c r="A5" s="37" t="s">
        <v>72</v>
      </c>
      <c r="B5" s="37"/>
      <c r="C5" s="37"/>
      <c r="D5" s="37"/>
      <c r="E5" s="37"/>
      <c r="F5" s="37"/>
      <c r="G5" s="37"/>
      <c r="H5" s="37"/>
      <c r="I5" s="1"/>
    </row>
    <row r="6" spans="1:9" ht="17.25" x14ac:dyDescent="0.25">
      <c r="A6" s="16" t="s">
        <v>171</v>
      </c>
      <c r="B6" s="18" t="s">
        <v>35</v>
      </c>
      <c r="C6" s="19">
        <f t="shared" ref="C6:C17" si="0">SUM(D6:H6)</f>
        <v>75</v>
      </c>
      <c r="D6" s="20">
        <v>45</v>
      </c>
      <c r="E6" s="20"/>
      <c r="F6" s="20">
        <v>30</v>
      </c>
      <c r="G6" s="33"/>
      <c r="H6" s="20"/>
      <c r="I6" s="1">
        <f>COUNT(A7:A9)</f>
        <v>2</v>
      </c>
    </row>
    <row r="7" spans="1:9" ht="17.25" x14ac:dyDescent="0.25">
      <c r="A7" s="16">
        <v>1</v>
      </c>
      <c r="B7" s="21" t="s">
        <v>41</v>
      </c>
      <c r="C7" s="19">
        <f t="shared" si="0"/>
        <v>60</v>
      </c>
      <c r="D7" s="19">
        <f>ROUNDDOWN(IF(I$6&gt;2,$C$6*0.7,$C$6*0.8),0)</f>
        <v>60</v>
      </c>
      <c r="E7" s="19"/>
      <c r="F7" s="19"/>
      <c r="G7" s="33"/>
      <c r="H7" s="19"/>
      <c r="I7" s="1"/>
    </row>
    <row r="8" spans="1:9" ht="17.25" x14ac:dyDescent="0.25">
      <c r="A8" s="16">
        <v>1</v>
      </c>
      <c r="B8" s="21" t="s">
        <v>42</v>
      </c>
      <c r="C8" s="19">
        <f t="shared" si="0"/>
        <v>45</v>
      </c>
      <c r="D8" s="19">
        <f>ROUNDDOWN(IF(I$6&gt;2,$C$6*0.6,$C$6*0.6),0)</f>
        <v>45</v>
      </c>
      <c r="E8" s="19"/>
      <c r="F8" s="19"/>
      <c r="G8" s="33"/>
      <c r="H8" s="19"/>
      <c r="I8" s="1"/>
    </row>
    <row r="9" spans="1:9" ht="17.25" x14ac:dyDescent="0.25">
      <c r="A9" s="16"/>
      <c r="B9" s="21"/>
      <c r="C9" s="19">
        <f t="shared" si="0"/>
        <v>0</v>
      </c>
      <c r="D9" s="19">
        <f>ROUNDDOWN(IF(I$6&gt;2,$C$6*0.4,0),0)</f>
        <v>0</v>
      </c>
      <c r="E9" s="19"/>
      <c r="F9" s="19"/>
      <c r="G9" s="33"/>
      <c r="H9" s="19"/>
      <c r="I9" s="1"/>
    </row>
    <row r="10" spans="1:9" ht="17.25" x14ac:dyDescent="0.25">
      <c r="A10" s="16"/>
      <c r="B10" s="18" t="s">
        <v>37</v>
      </c>
      <c r="C10" s="19">
        <f t="shared" si="0"/>
        <v>60</v>
      </c>
      <c r="D10" s="20">
        <v>45</v>
      </c>
      <c r="E10" s="20"/>
      <c r="F10" s="20">
        <v>15</v>
      </c>
      <c r="G10" s="33"/>
      <c r="H10" s="20"/>
      <c r="I10" s="1">
        <f>COUNT(A11:A13)</f>
        <v>3</v>
      </c>
    </row>
    <row r="11" spans="1:9" ht="17.25" x14ac:dyDescent="0.25">
      <c r="A11" s="16">
        <v>1</v>
      </c>
      <c r="B11" s="21" t="s">
        <v>43</v>
      </c>
      <c r="C11" s="19">
        <f t="shared" si="0"/>
        <v>42</v>
      </c>
      <c r="D11" s="19">
        <f>ROUNDDOWN(IF(I$10&gt;2,$C$10*0.7,$C$10*0.8),0)</f>
        <v>42</v>
      </c>
      <c r="E11" s="19"/>
      <c r="F11" s="19"/>
      <c r="G11" s="33"/>
      <c r="H11" s="19"/>
      <c r="I11" s="1"/>
    </row>
    <row r="12" spans="1:9" ht="17.25" x14ac:dyDescent="0.25">
      <c r="A12" s="16">
        <v>1</v>
      </c>
      <c r="B12" s="21" t="s">
        <v>44</v>
      </c>
      <c r="C12" s="19">
        <f t="shared" si="0"/>
        <v>36</v>
      </c>
      <c r="D12" s="19">
        <f>ROUNDDOWN(IF(I$10&gt;2,$C$10*0.6,$C$10*0.6),0)</f>
        <v>36</v>
      </c>
      <c r="E12" s="19"/>
      <c r="F12" s="19"/>
      <c r="G12" s="33"/>
      <c r="H12" s="19"/>
      <c r="I12" s="1"/>
    </row>
    <row r="13" spans="1:9" ht="17.25" x14ac:dyDescent="0.25">
      <c r="A13" s="16">
        <v>1</v>
      </c>
      <c r="B13" s="21" t="s">
        <v>45</v>
      </c>
      <c r="C13" s="19">
        <f t="shared" si="0"/>
        <v>24</v>
      </c>
      <c r="D13" s="19">
        <f>ROUNDDOWN(IF(I$10&gt;2,$C$10*0.4,0),0)</f>
        <v>24</v>
      </c>
      <c r="E13" s="19"/>
      <c r="F13" s="19"/>
      <c r="G13" s="33"/>
      <c r="H13" s="19"/>
      <c r="I13" s="1"/>
    </row>
    <row r="14" spans="1:9" ht="17.25" x14ac:dyDescent="0.25">
      <c r="A14" s="16"/>
      <c r="B14" s="18" t="s">
        <v>38</v>
      </c>
      <c r="C14" s="19">
        <f t="shared" si="0"/>
        <v>50</v>
      </c>
      <c r="D14" s="20">
        <v>45</v>
      </c>
      <c r="E14" s="20"/>
      <c r="F14" s="20">
        <v>5</v>
      </c>
      <c r="G14" s="33"/>
      <c r="H14" s="20"/>
      <c r="I14" s="1">
        <f>COUNT(B15:B17)</f>
        <v>0</v>
      </c>
    </row>
    <row r="15" spans="1:9" ht="17.25" x14ac:dyDescent="0.25">
      <c r="A15" s="16"/>
      <c r="B15" s="21"/>
      <c r="C15" s="19">
        <f t="shared" si="0"/>
        <v>0</v>
      </c>
      <c r="D15" s="19"/>
      <c r="E15" s="19"/>
      <c r="F15" s="19"/>
      <c r="G15" s="33"/>
      <c r="H15" s="19"/>
      <c r="I15" s="1"/>
    </row>
    <row r="16" spans="1:9" ht="17.25" x14ac:dyDescent="0.25">
      <c r="A16" s="16"/>
      <c r="B16" s="21"/>
      <c r="C16" s="19">
        <f t="shared" si="0"/>
        <v>0</v>
      </c>
      <c r="D16" s="19"/>
      <c r="E16" s="19"/>
      <c r="F16" s="19"/>
      <c r="G16" s="33"/>
      <c r="H16" s="19"/>
      <c r="I16" s="1"/>
    </row>
    <row r="17" spans="1:9" ht="17.25" x14ac:dyDescent="0.25">
      <c r="A17" s="16"/>
      <c r="B17" s="21"/>
      <c r="C17" s="19">
        <f t="shared" si="0"/>
        <v>0</v>
      </c>
      <c r="D17" s="19"/>
      <c r="E17" s="19"/>
      <c r="F17" s="19"/>
      <c r="G17" s="33"/>
      <c r="H17" s="19"/>
      <c r="I17" s="1"/>
    </row>
    <row r="18" spans="1:9" ht="17.25" x14ac:dyDescent="0.25">
      <c r="A18" s="37" t="s">
        <v>131</v>
      </c>
      <c r="B18" s="37"/>
      <c r="C18" s="37"/>
      <c r="D18" s="37"/>
      <c r="E18" s="37"/>
      <c r="F18" s="37"/>
      <c r="G18" s="37"/>
      <c r="H18" s="37"/>
      <c r="I18" s="1"/>
    </row>
    <row r="19" spans="1:9" ht="17.25" x14ac:dyDescent="0.25">
      <c r="A19" s="16"/>
      <c r="B19" s="18" t="s">
        <v>39</v>
      </c>
      <c r="C19" s="20">
        <f t="shared" ref="C19" si="1">SUM(D19:H19)</f>
        <v>55</v>
      </c>
      <c r="D19" s="20">
        <v>35</v>
      </c>
      <c r="E19" s="20"/>
      <c r="F19" s="20">
        <v>20</v>
      </c>
      <c r="G19" s="20"/>
      <c r="H19" s="20"/>
      <c r="I19" s="1"/>
    </row>
    <row r="20" spans="1:9" ht="17.25" x14ac:dyDescent="0.25">
      <c r="A20" s="16"/>
      <c r="B20" s="18" t="s">
        <v>40</v>
      </c>
      <c r="C20" s="20">
        <f t="shared" ref="C20:C31" si="2">SUM(D20:H20)</f>
        <v>40</v>
      </c>
      <c r="D20" s="20">
        <v>35</v>
      </c>
      <c r="E20" s="20"/>
      <c r="F20" s="20">
        <v>5</v>
      </c>
      <c r="G20" s="20"/>
      <c r="H20" s="20"/>
      <c r="I20" s="1"/>
    </row>
    <row r="21" spans="1:9" ht="17.25" x14ac:dyDescent="0.25">
      <c r="A21" s="16"/>
      <c r="B21" s="18" t="s">
        <v>129</v>
      </c>
      <c r="C21" s="20">
        <f t="shared" si="2"/>
        <v>40</v>
      </c>
      <c r="D21" s="20">
        <v>35</v>
      </c>
      <c r="E21" s="20"/>
      <c r="F21" s="20">
        <v>5</v>
      </c>
      <c r="G21" s="20"/>
      <c r="H21" s="20"/>
      <c r="I21" s="1"/>
    </row>
    <row r="22" spans="1:9" ht="17.25" x14ac:dyDescent="0.25">
      <c r="A22" s="16"/>
      <c r="B22" s="18" t="s">
        <v>130</v>
      </c>
      <c r="C22" s="20">
        <f t="shared" si="2"/>
        <v>35</v>
      </c>
      <c r="D22" s="20">
        <v>35</v>
      </c>
      <c r="E22" s="20"/>
      <c r="F22" s="20"/>
      <c r="G22" s="20"/>
      <c r="H22" s="20"/>
      <c r="I22" s="1"/>
    </row>
    <row r="23" spans="1:9" ht="17.25" x14ac:dyDescent="0.25">
      <c r="A23" s="40" t="s">
        <v>127</v>
      </c>
      <c r="B23" s="40"/>
      <c r="C23" s="40"/>
      <c r="D23" s="40"/>
      <c r="E23" s="40"/>
      <c r="F23" s="40"/>
      <c r="G23" s="40"/>
      <c r="H23" s="40"/>
      <c r="I23" s="1"/>
    </row>
    <row r="24" spans="1:9" ht="17.25" x14ac:dyDescent="0.25">
      <c r="A24" s="16"/>
      <c r="B24" s="18" t="s">
        <v>74</v>
      </c>
      <c r="C24" s="20">
        <f t="shared" si="2"/>
        <v>54</v>
      </c>
      <c r="D24" s="20">
        <f>((C10+C6)/2)*0.8</f>
        <v>54</v>
      </c>
      <c r="E24" s="20"/>
      <c r="F24" s="33"/>
      <c r="G24" s="20"/>
      <c r="H24" s="20"/>
      <c r="I24" s="1"/>
    </row>
    <row r="25" spans="1:9" ht="17.25" x14ac:dyDescent="0.25">
      <c r="A25" s="16"/>
      <c r="B25" s="18"/>
      <c r="C25" s="20">
        <f t="shared" si="2"/>
        <v>20</v>
      </c>
      <c r="D25" s="20">
        <v>20</v>
      </c>
      <c r="E25" s="20"/>
      <c r="F25" s="33"/>
      <c r="G25" s="20"/>
      <c r="H25" s="20"/>
      <c r="I25" s="1"/>
    </row>
    <row r="26" spans="1:9" ht="17.25" x14ac:dyDescent="0.25">
      <c r="A26" s="16"/>
      <c r="B26" s="18"/>
      <c r="C26" s="20">
        <f t="shared" si="2"/>
        <v>20</v>
      </c>
      <c r="D26" s="20">
        <v>20</v>
      </c>
      <c r="E26" s="20"/>
      <c r="F26" s="33"/>
      <c r="G26" s="20"/>
      <c r="H26" s="20"/>
      <c r="I26" s="1"/>
    </row>
    <row r="27" spans="1:9" ht="17.25" x14ac:dyDescent="0.25">
      <c r="A27" s="16"/>
      <c r="B27" s="18"/>
      <c r="C27" s="20">
        <f t="shared" si="2"/>
        <v>20</v>
      </c>
      <c r="D27" s="20">
        <v>20</v>
      </c>
      <c r="E27" s="20"/>
      <c r="F27" s="33"/>
      <c r="G27" s="20"/>
      <c r="H27" s="20"/>
      <c r="I27" s="1"/>
    </row>
    <row r="28" spans="1:9" ht="17.25" x14ac:dyDescent="0.25">
      <c r="A28" s="16"/>
      <c r="B28" s="18"/>
      <c r="C28" s="20">
        <f t="shared" si="2"/>
        <v>20</v>
      </c>
      <c r="D28" s="20">
        <v>20</v>
      </c>
      <c r="E28" s="20"/>
      <c r="F28" s="33"/>
      <c r="G28" s="20"/>
      <c r="H28" s="20"/>
      <c r="I28" s="1"/>
    </row>
    <row r="29" spans="1:9" ht="17.25" x14ac:dyDescent="0.25">
      <c r="A29" s="16"/>
      <c r="B29" s="18"/>
      <c r="C29" s="20">
        <f t="shared" si="2"/>
        <v>20</v>
      </c>
      <c r="D29" s="20">
        <v>20</v>
      </c>
      <c r="E29" s="20"/>
      <c r="F29" s="33"/>
      <c r="G29" s="20"/>
      <c r="H29" s="20"/>
      <c r="I29" s="1"/>
    </row>
    <row r="30" spans="1:9" ht="17.25" x14ac:dyDescent="0.25">
      <c r="A30" s="16"/>
      <c r="B30" s="18"/>
      <c r="C30" s="20">
        <f t="shared" si="2"/>
        <v>20</v>
      </c>
      <c r="D30" s="20">
        <v>20</v>
      </c>
      <c r="E30" s="20"/>
      <c r="F30" s="33"/>
      <c r="G30" s="20"/>
      <c r="H30" s="20"/>
      <c r="I30" s="1"/>
    </row>
    <row r="31" spans="1:9" ht="17.25" x14ac:dyDescent="0.25">
      <c r="A31" s="16"/>
      <c r="B31" s="18"/>
      <c r="C31" s="20">
        <f t="shared" si="2"/>
        <v>20</v>
      </c>
      <c r="D31" s="20">
        <v>20</v>
      </c>
      <c r="E31" s="20"/>
      <c r="F31" s="33"/>
      <c r="G31" s="20"/>
      <c r="H31" s="20"/>
      <c r="I31" s="1"/>
    </row>
    <row r="32" spans="1:9" ht="17.25" x14ac:dyDescent="0.25">
      <c r="A32" s="39" t="s">
        <v>77</v>
      </c>
      <c r="B32" s="39"/>
      <c r="C32" s="39"/>
      <c r="D32" s="39"/>
      <c r="E32" s="39"/>
      <c r="F32" s="39"/>
      <c r="G32" s="39"/>
      <c r="H32" s="39"/>
      <c r="I32" s="1"/>
    </row>
    <row r="33" spans="1:9" ht="17.25" x14ac:dyDescent="0.25">
      <c r="A33" s="1"/>
      <c r="B33" s="18" t="s">
        <v>47</v>
      </c>
      <c r="C33" s="20">
        <f t="shared" ref="C33:C41" si="3">SUM(D33:H33)</f>
        <v>30</v>
      </c>
      <c r="D33" s="20">
        <v>30</v>
      </c>
      <c r="E33" s="20"/>
      <c r="F33" s="33"/>
      <c r="G33" s="20"/>
      <c r="H33" s="20"/>
      <c r="I33" s="1"/>
    </row>
    <row r="34" spans="1:9" ht="17.25" x14ac:dyDescent="0.25">
      <c r="A34" s="1"/>
      <c r="B34" s="18" t="s">
        <v>50</v>
      </c>
      <c r="C34" s="20">
        <f t="shared" si="3"/>
        <v>30</v>
      </c>
      <c r="D34" s="20">
        <v>30</v>
      </c>
      <c r="E34" s="20"/>
      <c r="F34" s="33"/>
      <c r="G34" s="20"/>
      <c r="H34" s="20"/>
      <c r="I34" s="1"/>
    </row>
    <row r="35" spans="1:9" ht="17.25" x14ac:dyDescent="0.25">
      <c r="A35" s="1"/>
      <c r="B35" s="18" t="s">
        <v>48</v>
      </c>
      <c r="C35" s="20">
        <f t="shared" si="3"/>
        <v>40</v>
      </c>
      <c r="D35" s="20">
        <v>40</v>
      </c>
      <c r="E35" s="20"/>
      <c r="F35" s="33"/>
      <c r="G35" s="20"/>
      <c r="H35" s="20"/>
      <c r="I35" s="1"/>
    </row>
    <row r="36" spans="1:9" ht="17.25" x14ac:dyDescent="0.25">
      <c r="A36" s="1"/>
      <c r="B36" s="18" t="s">
        <v>49</v>
      </c>
      <c r="C36" s="20">
        <f t="shared" si="3"/>
        <v>10</v>
      </c>
      <c r="D36" s="20">
        <v>10</v>
      </c>
      <c r="E36" s="20"/>
      <c r="F36" s="33"/>
      <c r="G36" s="20"/>
      <c r="H36" s="20"/>
      <c r="I36" s="1"/>
    </row>
    <row r="37" spans="1:9" ht="17.25" x14ac:dyDescent="0.25">
      <c r="A37" s="1"/>
      <c r="B37" s="18" t="s">
        <v>71</v>
      </c>
      <c r="C37" s="20">
        <f t="shared" si="3"/>
        <v>30</v>
      </c>
      <c r="D37" s="20">
        <v>30</v>
      </c>
      <c r="E37" s="20"/>
      <c r="F37" s="33"/>
      <c r="G37" s="20"/>
      <c r="H37" s="20"/>
      <c r="I37" s="1"/>
    </row>
    <row r="38" spans="1:9" ht="17.25" x14ac:dyDescent="0.25">
      <c r="A38" s="1"/>
      <c r="B38" s="18" t="s">
        <v>51</v>
      </c>
      <c r="C38" s="20">
        <f t="shared" si="3"/>
        <v>30</v>
      </c>
      <c r="D38" s="20">
        <v>30</v>
      </c>
      <c r="E38" s="20"/>
      <c r="F38" s="33"/>
      <c r="G38" s="20"/>
      <c r="H38" s="20"/>
      <c r="I38" s="1"/>
    </row>
    <row r="39" spans="1:9" ht="17.25" x14ac:dyDescent="0.25">
      <c r="A39" s="1"/>
      <c r="B39" s="18" t="s">
        <v>52</v>
      </c>
      <c r="C39" s="20">
        <f t="shared" si="3"/>
        <v>30</v>
      </c>
      <c r="D39" s="20">
        <v>30</v>
      </c>
      <c r="E39" s="20"/>
      <c r="F39" s="33"/>
      <c r="G39" s="20"/>
      <c r="H39" s="20"/>
      <c r="I39" s="1"/>
    </row>
    <row r="40" spans="1:9" ht="17.25" x14ac:dyDescent="0.25">
      <c r="A40" s="1"/>
      <c r="B40" s="18" t="s">
        <v>54</v>
      </c>
      <c r="C40" s="20">
        <f t="shared" si="3"/>
        <v>10</v>
      </c>
      <c r="D40" s="20">
        <v>10</v>
      </c>
      <c r="E40" s="20"/>
      <c r="F40" s="33"/>
      <c r="G40" s="20"/>
      <c r="H40" s="20"/>
      <c r="I40" s="1"/>
    </row>
    <row r="41" spans="1:9" ht="17.25" x14ac:dyDescent="0.25">
      <c r="A41" s="1"/>
      <c r="B41" s="18" t="s">
        <v>55</v>
      </c>
      <c r="C41" s="20">
        <f t="shared" si="3"/>
        <v>20</v>
      </c>
      <c r="D41" s="20">
        <v>20</v>
      </c>
      <c r="E41" s="20"/>
      <c r="F41" s="33"/>
      <c r="G41" s="20"/>
      <c r="H41" s="20"/>
      <c r="I41" s="1"/>
    </row>
    <row r="42" spans="1:9" ht="17.25" x14ac:dyDescent="0.25">
      <c r="A42" s="1"/>
      <c r="B42" s="18" t="s">
        <v>56</v>
      </c>
      <c r="C42" s="20">
        <f>SUM(D42:H42)</f>
        <v>5</v>
      </c>
      <c r="D42" s="20">
        <v>5</v>
      </c>
      <c r="E42" s="20"/>
      <c r="F42" s="33"/>
      <c r="G42" s="20"/>
      <c r="H42" s="20"/>
      <c r="I42" s="1"/>
    </row>
    <row r="43" spans="1:9" ht="17.25" x14ac:dyDescent="0.25">
      <c r="A43" s="1"/>
      <c r="B43" s="18" t="s">
        <v>64</v>
      </c>
      <c r="C43" s="20">
        <f>SUM(D43:H43)</f>
        <v>5</v>
      </c>
      <c r="D43" s="20">
        <v>5</v>
      </c>
      <c r="E43" s="20"/>
      <c r="F43" s="33"/>
      <c r="G43" s="20"/>
      <c r="H43" s="20"/>
      <c r="I43" s="1"/>
    </row>
    <row r="44" spans="1:9" ht="17.25" x14ac:dyDescent="0.25">
      <c r="A44" s="1"/>
      <c r="B44" s="18" t="s">
        <v>65</v>
      </c>
      <c r="C44" s="20">
        <f t="shared" ref="C44:C47" si="4">SUM(D44:H44)</f>
        <v>5</v>
      </c>
      <c r="D44" s="20">
        <v>5</v>
      </c>
      <c r="E44" s="20"/>
      <c r="F44" s="33"/>
      <c r="G44" s="20"/>
      <c r="H44" s="20"/>
      <c r="I44" s="1"/>
    </row>
    <row r="45" spans="1:9" ht="17.25" x14ac:dyDescent="0.25">
      <c r="A45" s="1"/>
      <c r="B45" s="18" t="s">
        <v>66</v>
      </c>
      <c r="C45" s="20">
        <f>SUM(D45:H45)</f>
        <v>20</v>
      </c>
      <c r="D45" s="20">
        <v>20</v>
      </c>
      <c r="E45" s="20"/>
      <c r="F45" s="33"/>
      <c r="G45" s="20"/>
      <c r="H45" s="20"/>
      <c r="I45" s="1"/>
    </row>
    <row r="46" spans="1:9" ht="17.25" x14ac:dyDescent="0.25">
      <c r="A46" s="1"/>
      <c r="B46" s="18" t="s">
        <v>76</v>
      </c>
      <c r="C46" s="20">
        <f t="shared" si="4"/>
        <v>10</v>
      </c>
      <c r="D46" s="20">
        <v>10</v>
      </c>
      <c r="E46" s="20"/>
      <c r="F46" s="33"/>
      <c r="G46" s="20"/>
      <c r="H46" s="20"/>
      <c r="I46" s="1"/>
    </row>
    <row r="47" spans="1:9" ht="17.25" x14ac:dyDescent="0.25">
      <c r="A47" s="1"/>
      <c r="B47" s="18" t="s">
        <v>78</v>
      </c>
      <c r="C47" s="20">
        <f t="shared" si="4"/>
        <v>20</v>
      </c>
      <c r="D47" s="20">
        <v>20</v>
      </c>
      <c r="E47" s="20"/>
      <c r="F47" s="33"/>
      <c r="G47" s="20"/>
      <c r="H47" s="20"/>
      <c r="I47" s="1"/>
    </row>
    <row r="48" spans="1:9" ht="17.25" x14ac:dyDescent="0.25">
      <c r="A48" s="1"/>
      <c r="B48" s="18" t="s">
        <v>53</v>
      </c>
      <c r="C48" s="20">
        <f>SUM(D48:H48)</f>
        <v>30</v>
      </c>
      <c r="D48" s="20">
        <v>30</v>
      </c>
      <c r="E48" s="20"/>
      <c r="F48" s="33"/>
      <c r="G48" s="20"/>
      <c r="H48" s="20"/>
      <c r="I48" s="1"/>
    </row>
    <row r="49" spans="1:9" ht="17.25" x14ac:dyDescent="0.25">
      <c r="A49" s="1"/>
      <c r="B49" s="18" t="s">
        <v>138</v>
      </c>
      <c r="C49" s="20"/>
      <c r="D49" s="22" t="s">
        <v>144</v>
      </c>
      <c r="E49" s="20"/>
      <c r="F49" s="33"/>
      <c r="G49" s="20"/>
      <c r="H49" s="20"/>
      <c r="I49" s="1"/>
    </row>
    <row r="50" spans="1:9" ht="17.25" x14ac:dyDescent="0.25">
      <c r="A50" s="39" t="s">
        <v>137</v>
      </c>
      <c r="B50" s="39"/>
      <c r="C50" s="39"/>
      <c r="D50" s="39"/>
      <c r="E50" s="39"/>
      <c r="F50" s="39"/>
      <c r="G50" s="39"/>
      <c r="H50" s="39"/>
      <c r="I50" s="1"/>
    </row>
    <row r="51" spans="1:9" ht="17.25" x14ac:dyDescent="0.25">
      <c r="A51" s="1"/>
      <c r="B51" s="18" t="s">
        <v>57</v>
      </c>
      <c r="C51" s="20">
        <f>SUM(D51:H51)</f>
        <v>60</v>
      </c>
      <c r="D51" s="20">
        <f>人物信息!B20</f>
        <v>60</v>
      </c>
      <c r="E51" s="20"/>
      <c r="F51" s="33"/>
      <c r="G51" s="20"/>
      <c r="H51" s="20"/>
      <c r="I51" s="1"/>
    </row>
    <row r="52" spans="1:9" ht="17.25" x14ac:dyDescent="0.25">
      <c r="A52" s="1"/>
      <c r="B52" s="18" t="s">
        <v>60</v>
      </c>
      <c r="C52" s="20">
        <f>SUM(D52:H52)</f>
        <v>20</v>
      </c>
      <c r="D52" s="20">
        <v>20</v>
      </c>
      <c r="E52" s="20"/>
      <c r="F52" s="33"/>
      <c r="G52" s="20"/>
      <c r="H52" s="20"/>
      <c r="I52" s="1"/>
    </row>
    <row r="53" spans="1:9" ht="17.25" x14ac:dyDescent="0.25">
      <c r="A53" s="1"/>
      <c r="B53" s="18" t="s">
        <v>58</v>
      </c>
      <c r="C53" s="20">
        <f>SUM(D53:H53)</f>
        <v>30</v>
      </c>
      <c r="D53" s="20">
        <v>30</v>
      </c>
      <c r="E53" s="20"/>
      <c r="F53" s="33"/>
      <c r="G53" s="20"/>
      <c r="H53" s="20"/>
      <c r="I53" s="1"/>
    </row>
    <row r="54" spans="1:9" ht="17.25" x14ac:dyDescent="0.25">
      <c r="A54" s="1"/>
      <c r="B54" s="18" t="s">
        <v>59</v>
      </c>
      <c r="C54" s="20">
        <f>SUM(D54:H54)</f>
        <v>10</v>
      </c>
      <c r="D54" s="20">
        <v>10</v>
      </c>
      <c r="E54" s="20"/>
      <c r="F54" s="33"/>
      <c r="G54" s="20"/>
      <c r="H54" s="20"/>
      <c r="I54" s="1"/>
    </row>
    <row r="55" spans="1:9" ht="17.25" x14ac:dyDescent="0.25">
      <c r="A55" s="39" t="s">
        <v>73</v>
      </c>
      <c r="B55" s="39"/>
      <c r="C55" s="39"/>
      <c r="D55" s="39"/>
      <c r="E55" s="39"/>
      <c r="F55" s="39"/>
      <c r="G55" s="39"/>
      <c r="H55" s="39"/>
      <c r="I55" s="1"/>
    </row>
    <row r="56" spans="1:9" ht="17.25" x14ac:dyDescent="0.25">
      <c r="A56" s="1"/>
      <c r="B56" s="18" t="s">
        <v>46</v>
      </c>
      <c r="C56" s="20">
        <f>SUM(D56:H56)</f>
        <v>0</v>
      </c>
      <c r="D56" s="20"/>
      <c r="E56" s="20"/>
      <c r="F56" s="33"/>
      <c r="G56" s="20"/>
      <c r="H56" s="20"/>
      <c r="I56" s="1"/>
    </row>
    <row r="57" spans="1:9" ht="17.25" x14ac:dyDescent="0.25">
      <c r="A57" s="1"/>
      <c r="B57" s="18" t="s">
        <v>61</v>
      </c>
      <c r="C57" s="20">
        <f>SUM(D57:H57)</f>
        <v>0</v>
      </c>
      <c r="D57" s="20"/>
      <c r="E57" s="20"/>
      <c r="F57" s="33"/>
      <c r="G57" s="20"/>
      <c r="H57" s="20"/>
      <c r="I57" s="1"/>
    </row>
    <row r="58" spans="1:9" ht="17.25" x14ac:dyDescent="0.25">
      <c r="A58" s="1"/>
      <c r="B58" s="18" t="s">
        <v>62</v>
      </c>
      <c r="C58" s="20">
        <f>SUM(D58:H58)</f>
        <v>0</v>
      </c>
      <c r="D58" s="20"/>
      <c r="E58" s="20"/>
      <c r="F58" s="33"/>
      <c r="G58" s="20"/>
      <c r="H58" s="20"/>
      <c r="I58" s="1"/>
    </row>
    <row r="59" spans="1:9" ht="17.25" x14ac:dyDescent="0.25">
      <c r="A59" s="1"/>
      <c r="B59" s="18" t="s">
        <v>63</v>
      </c>
      <c r="C59" s="20">
        <f>SUM(D59:H59)</f>
        <v>0</v>
      </c>
      <c r="D59" s="20"/>
      <c r="E59" s="20"/>
      <c r="F59" s="33"/>
      <c r="G59" s="20"/>
      <c r="H59" s="20"/>
      <c r="I59" s="1"/>
    </row>
    <row r="60" spans="1:9" ht="17.25" x14ac:dyDescent="0.25">
      <c r="A60" s="1"/>
      <c r="B60" s="18" t="s">
        <v>75</v>
      </c>
      <c r="C60" s="20">
        <f>SUM(D60:H60)</f>
        <v>0</v>
      </c>
      <c r="D60" s="20"/>
      <c r="E60" s="20"/>
      <c r="F60" s="33"/>
      <c r="G60" s="20"/>
      <c r="H60" s="20"/>
      <c r="I60" s="1"/>
    </row>
    <row r="61" spans="1:9" ht="17.25" x14ac:dyDescent="0.25">
      <c r="A61" s="39" t="s">
        <v>81</v>
      </c>
      <c r="B61" s="39"/>
      <c r="C61" s="39"/>
      <c r="D61" s="39"/>
      <c r="E61" s="39"/>
      <c r="F61" s="39"/>
      <c r="G61" s="39"/>
      <c r="H61" s="39"/>
      <c r="I61" s="1"/>
    </row>
    <row r="62" spans="1:9" ht="17.25" x14ac:dyDescent="0.25">
      <c r="A62" s="1"/>
      <c r="B62" s="18" t="s">
        <v>79</v>
      </c>
      <c r="C62" s="20">
        <f t="shared" ref="C62:C76" si="5">SUM(D62:H62)</f>
        <v>70</v>
      </c>
      <c r="D62" s="20">
        <f>人物信息!E18</f>
        <v>70</v>
      </c>
      <c r="E62" s="20"/>
      <c r="F62" s="20"/>
      <c r="G62" s="20"/>
      <c r="H62" s="20"/>
      <c r="I62" s="1"/>
    </row>
    <row r="63" spans="1:9" ht="17.25" x14ac:dyDescent="0.25">
      <c r="A63" s="1"/>
      <c r="B63" s="18" t="s">
        <v>80</v>
      </c>
      <c r="C63" s="20">
        <f t="shared" si="5"/>
        <v>0</v>
      </c>
      <c r="D63" s="20"/>
      <c r="E63" s="20"/>
      <c r="F63" s="20"/>
      <c r="G63" s="20"/>
      <c r="H63" s="20"/>
      <c r="I63" s="1"/>
    </row>
    <row r="64" spans="1:9" ht="17.25" x14ac:dyDescent="0.25">
      <c r="A64" s="1"/>
      <c r="B64" s="18"/>
      <c r="C64" s="20">
        <f t="shared" si="5"/>
        <v>0</v>
      </c>
      <c r="D64" s="20"/>
      <c r="E64" s="20"/>
      <c r="F64" s="20"/>
      <c r="G64" s="20"/>
      <c r="H64" s="20"/>
      <c r="I64" s="1"/>
    </row>
    <row r="65" spans="1:9" ht="17.25" x14ac:dyDescent="0.25">
      <c r="A65" s="1"/>
      <c r="B65" s="18"/>
      <c r="C65" s="20">
        <f t="shared" si="5"/>
        <v>0</v>
      </c>
      <c r="D65" s="20"/>
      <c r="E65" s="20"/>
      <c r="F65" s="20"/>
      <c r="G65" s="20"/>
      <c r="H65" s="20"/>
      <c r="I65" s="1"/>
    </row>
    <row r="66" spans="1:9" ht="17.25" x14ac:dyDescent="0.25">
      <c r="A66" s="1"/>
      <c r="B66" s="18"/>
      <c r="C66" s="20">
        <f t="shared" si="5"/>
        <v>0</v>
      </c>
      <c r="D66" s="20"/>
      <c r="E66" s="20"/>
      <c r="F66" s="20"/>
      <c r="G66" s="20"/>
      <c r="H66" s="20"/>
      <c r="I66" s="1"/>
    </row>
    <row r="67" spans="1:9" ht="17.25" x14ac:dyDescent="0.25">
      <c r="A67" s="1"/>
      <c r="B67" s="18"/>
      <c r="C67" s="20">
        <f t="shared" si="5"/>
        <v>0</v>
      </c>
      <c r="D67" s="20"/>
      <c r="E67" s="20"/>
      <c r="F67" s="20"/>
      <c r="G67" s="20"/>
      <c r="H67" s="20"/>
      <c r="I67" s="1"/>
    </row>
    <row r="68" spans="1:9" ht="17.25" x14ac:dyDescent="0.25">
      <c r="A68" s="1"/>
      <c r="B68" s="18"/>
      <c r="C68" s="20">
        <f t="shared" si="5"/>
        <v>0</v>
      </c>
      <c r="D68" s="20"/>
      <c r="E68" s="20"/>
      <c r="F68" s="20"/>
      <c r="G68" s="20"/>
      <c r="H68" s="20"/>
      <c r="I68" s="1"/>
    </row>
    <row r="69" spans="1:9" ht="17.25" x14ac:dyDescent="0.25">
      <c r="A69" s="1"/>
      <c r="B69" s="18"/>
      <c r="C69" s="20">
        <f t="shared" si="5"/>
        <v>0</v>
      </c>
      <c r="D69" s="20"/>
      <c r="E69" s="20"/>
      <c r="F69" s="20"/>
      <c r="G69" s="20"/>
      <c r="H69" s="20"/>
      <c r="I69" s="1"/>
    </row>
    <row r="70" spans="1:9" ht="17.25" x14ac:dyDescent="0.25">
      <c r="A70" s="1"/>
      <c r="B70" s="18"/>
      <c r="C70" s="20">
        <f t="shared" si="5"/>
        <v>0</v>
      </c>
      <c r="D70" s="20"/>
      <c r="E70" s="20"/>
      <c r="F70" s="20"/>
      <c r="G70" s="20"/>
      <c r="H70" s="20"/>
      <c r="I70" s="1"/>
    </row>
    <row r="71" spans="1:9" ht="17.25" x14ac:dyDescent="0.25">
      <c r="A71" s="1"/>
      <c r="B71" s="18"/>
      <c r="C71" s="20">
        <f t="shared" si="5"/>
        <v>0</v>
      </c>
      <c r="D71" s="20"/>
      <c r="E71" s="20"/>
      <c r="F71" s="20"/>
      <c r="G71" s="20"/>
      <c r="H71" s="20"/>
      <c r="I71" s="1"/>
    </row>
    <row r="72" spans="1:9" ht="17.25" x14ac:dyDescent="0.25">
      <c r="A72" s="1"/>
      <c r="B72" s="18"/>
      <c r="C72" s="20">
        <f t="shared" si="5"/>
        <v>0</v>
      </c>
      <c r="D72" s="20"/>
      <c r="E72" s="20"/>
      <c r="F72" s="20"/>
      <c r="G72" s="20"/>
      <c r="H72" s="20"/>
      <c r="I72" s="1"/>
    </row>
    <row r="73" spans="1:9" ht="17.25" x14ac:dyDescent="0.25">
      <c r="A73" s="1"/>
      <c r="B73" s="18"/>
      <c r="C73" s="20">
        <f t="shared" si="5"/>
        <v>0</v>
      </c>
      <c r="D73" s="20"/>
      <c r="E73" s="20"/>
      <c r="F73" s="20"/>
      <c r="G73" s="20"/>
      <c r="H73" s="20"/>
      <c r="I73" s="1"/>
    </row>
    <row r="74" spans="1:9" ht="17.25" x14ac:dyDescent="0.25">
      <c r="A74" s="1"/>
      <c r="B74" s="18"/>
      <c r="C74" s="20">
        <f t="shared" si="5"/>
        <v>0</v>
      </c>
      <c r="D74" s="20"/>
      <c r="E74" s="20"/>
      <c r="F74" s="20"/>
      <c r="G74" s="20"/>
      <c r="H74" s="20"/>
      <c r="I74" s="1"/>
    </row>
    <row r="75" spans="1:9" ht="17.25" x14ac:dyDescent="0.25">
      <c r="A75" s="1"/>
      <c r="B75" s="18"/>
      <c r="C75" s="20">
        <f t="shared" si="5"/>
        <v>0</v>
      </c>
      <c r="D75" s="20"/>
      <c r="E75" s="20"/>
      <c r="F75" s="20"/>
      <c r="G75" s="20"/>
      <c r="H75" s="20"/>
      <c r="I75" s="1"/>
    </row>
    <row r="76" spans="1:9" ht="17.25" x14ac:dyDescent="0.25">
      <c r="A76" s="1"/>
      <c r="B76" s="18"/>
      <c r="C76" s="20">
        <f t="shared" si="5"/>
        <v>0</v>
      </c>
      <c r="D76" s="20"/>
      <c r="E76" s="20"/>
      <c r="F76" s="20"/>
      <c r="G76" s="20"/>
      <c r="H76" s="20"/>
      <c r="I76" s="1"/>
    </row>
    <row r="77" spans="1:9" ht="17.25" x14ac:dyDescent="0.25">
      <c r="A77" s="39" t="s">
        <v>82</v>
      </c>
      <c r="B77" s="39"/>
      <c r="C77" s="39"/>
      <c r="D77" s="39"/>
      <c r="E77" s="39"/>
      <c r="F77" s="39"/>
      <c r="G77" s="39"/>
      <c r="H77" s="39"/>
      <c r="I77" s="1"/>
    </row>
    <row r="78" spans="1:9" ht="17.25" x14ac:dyDescent="0.25">
      <c r="A78" s="1"/>
      <c r="B78" s="18" t="s">
        <v>83</v>
      </c>
      <c r="C78" s="20">
        <f>SUM(D78:H78)</f>
        <v>20</v>
      </c>
      <c r="D78" s="20">
        <v>20</v>
      </c>
      <c r="E78" s="20"/>
      <c r="F78" s="20"/>
      <c r="G78" s="20"/>
      <c r="H78" s="20"/>
      <c r="I78" s="1"/>
    </row>
    <row r="79" spans="1:9" ht="17.25" x14ac:dyDescent="0.25">
      <c r="A79" s="1"/>
      <c r="B79" s="18"/>
      <c r="C79" s="20">
        <f>SUM(D79:H79)</f>
        <v>0</v>
      </c>
      <c r="D79" s="20"/>
      <c r="E79" s="20"/>
      <c r="F79" s="20"/>
      <c r="G79" s="20"/>
      <c r="H79" s="20"/>
      <c r="I79" s="1"/>
    </row>
    <row r="80" spans="1:9" ht="17.25" x14ac:dyDescent="0.25">
      <c r="A80" s="1"/>
      <c r="B80" s="18"/>
      <c r="C80" s="20">
        <f t="shared" ref="C80:C88" si="6">SUM(D80:H80)</f>
        <v>0</v>
      </c>
      <c r="D80" s="20"/>
      <c r="E80" s="20"/>
      <c r="F80" s="20"/>
      <c r="G80" s="20"/>
      <c r="H80" s="20"/>
      <c r="I80" s="1"/>
    </row>
    <row r="81" spans="1:9" ht="17.25" x14ac:dyDescent="0.25">
      <c r="A81" s="1"/>
      <c r="B81" s="18"/>
      <c r="C81" s="20">
        <f t="shared" si="6"/>
        <v>0</v>
      </c>
      <c r="D81" s="20"/>
      <c r="E81" s="20"/>
      <c r="F81" s="20"/>
      <c r="G81" s="20"/>
      <c r="H81" s="20"/>
      <c r="I81" s="1"/>
    </row>
    <row r="82" spans="1:9" ht="17.25" x14ac:dyDescent="0.25">
      <c r="A82" s="1"/>
      <c r="B82" s="18" t="s">
        <v>84</v>
      </c>
      <c r="C82" s="20">
        <f t="shared" si="6"/>
        <v>20</v>
      </c>
      <c r="D82" s="20">
        <v>20</v>
      </c>
      <c r="E82" s="20"/>
      <c r="F82" s="20"/>
      <c r="G82" s="20"/>
      <c r="H82" s="20"/>
      <c r="I82" s="1"/>
    </row>
    <row r="83" spans="1:9" ht="17.25" x14ac:dyDescent="0.25">
      <c r="A83" s="1"/>
      <c r="B83" s="18"/>
      <c r="C83" s="20">
        <f t="shared" si="6"/>
        <v>0</v>
      </c>
      <c r="D83" s="20"/>
      <c r="E83" s="20"/>
      <c r="F83" s="20"/>
      <c r="G83" s="20"/>
      <c r="H83" s="20"/>
      <c r="I83" s="1"/>
    </row>
    <row r="84" spans="1:9" ht="17.25" x14ac:dyDescent="0.25">
      <c r="A84" s="1"/>
      <c r="B84" s="18"/>
      <c r="C84" s="20">
        <f t="shared" si="6"/>
        <v>0</v>
      </c>
      <c r="D84" s="20"/>
      <c r="E84" s="20"/>
      <c r="F84" s="20"/>
      <c r="G84" s="20"/>
      <c r="H84" s="20"/>
      <c r="I84" s="1"/>
    </row>
    <row r="85" spans="1:9" ht="17.25" x14ac:dyDescent="0.25">
      <c r="A85" s="1"/>
      <c r="B85" s="18"/>
      <c r="C85" s="20">
        <f t="shared" si="6"/>
        <v>0</v>
      </c>
      <c r="D85" s="20"/>
      <c r="E85" s="20"/>
      <c r="F85" s="20"/>
      <c r="G85" s="20"/>
      <c r="H85" s="20"/>
      <c r="I85" s="1"/>
    </row>
    <row r="86" spans="1:9" ht="17.25" x14ac:dyDescent="0.25">
      <c r="A86" s="39" t="s">
        <v>85</v>
      </c>
      <c r="B86" s="39"/>
      <c r="C86" s="39"/>
      <c r="D86" s="39"/>
      <c r="E86" s="39"/>
      <c r="F86" s="39"/>
      <c r="G86" s="39"/>
      <c r="H86" s="39"/>
      <c r="I86" s="1"/>
    </row>
    <row r="87" spans="1:9" ht="17.25" x14ac:dyDescent="0.25">
      <c r="A87" s="1"/>
      <c r="B87" s="18" t="s">
        <v>87</v>
      </c>
      <c r="C87" s="20">
        <f t="shared" si="6"/>
        <v>5</v>
      </c>
      <c r="D87" s="20">
        <v>5</v>
      </c>
      <c r="E87" s="20"/>
      <c r="F87" s="20"/>
      <c r="G87" s="20"/>
      <c r="H87" s="20"/>
      <c r="I87" s="1"/>
    </row>
    <row r="88" spans="1:9" ht="17.25" x14ac:dyDescent="0.25">
      <c r="A88" s="1"/>
      <c r="B88" s="18" t="s">
        <v>86</v>
      </c>
      <c r="C88" s="20">
        <f t="shared" si="6"/>
        <v>5</v>
      </c>
      <c r="D88" s="20">
        <v>5</v>
      </c>
      <c r="E88" s="20"/>
      <c r="F88" s="20"/>
      <c r="G88" s="20"/>
      <c r="H88" s="20"/>
      <c r="I88" s="1"/>
    </row>
    <row r="89" spans="1:9" ht="17.25" x14ac:dyDescent="0.25">
      <c r="A89" s="1"/>
      <c r="B89" s="18"/>
      <c r="C89" s="20">
        <f t="shared" ref="C89:C94" si="7">SUM(D89:H89)</f>
        <v>0</v>
      </c>
      <c r="D89" s="20"/>
      <c r="E89" s="20"/>
      <c r="F89" s="20"/>
      <c r="G89" s="20"/>
      <c r="H89" s="20"/>
      <c r="I89" s="1"/>
    </row>
    <row r="90" spans="1:9" ht="17.25" x14ac:dyDescent="0.25">
      <c r="A90" s="1"/>
      <c r="B90" s="18"/>
      <c r="C90" s="20">
        <f t="shared" si="7"/>
        <v>0</v>
      </c>
      <c r="D90" s="20"/>
      <c r="E90" s="20"/>
      <c r="F90" s="20"/>
      <c r="G90" s="20"/>
      <c r="H90" s="20"/>
      <c r="I90" s="1"/>
    </row>
    <row r="91" spans="1:9" ht="17.25" x14ac:dyDescent="0.25">
      <c r="A91" s="1"/>
      <c r="B91" s="18"/>
      <c r="C91" s="20">
        <f t="shared" si="7"/>
        <v>0</v>
      </c>
      <c r="D91" s="20"/>
      <c r="E91" s="20"/>
      <c r="F91" s="20"/>
      <c r="G91" s="20"/>
      <c r="H91" s="20"/>
      <c r="I91" s="1"/>
    </row>
    <row r="92" spans="1:9" ht="17.25" x14ac:dyDescent="0.25">
      <c r="A92" s="1"/>
      <c r="B92" s="18"/>
      <c r="C92" s="20">
        <f t="shared" si="7"/>
        <v>0</v>
      </c>
      <c r="D92" s="20"/>
      <c r="E92" s="20"/>
      <c r="F92" s="20"/>
      <c r="G92" s="20"/>
      <c r="H92" s="20"/>
      <c r="I92" s="1"/>
    </row>
    <row r="93" spans="1:9" ht="17.25" x14ac:dyDescent="0.25">
      <c r="A93" s="1"/>
      <c r="B93" s="18"/>
      <c r="C93" s="20">
        <f t="shared" si="7"/>
        <v>0</v>
      </c>
      <c r="D93" s="20"/>
      <c r="E93" s="20"/>
      <c r="F93" s="20"/>
      <c r="G93" s="20"/>
      <c r="H93" s="20"/>
      <c r="I93" s="1"/>
    </row>
    <row r="94" spans="1:9" ht="17.25" x14ac:dyDescent="0.25">
      <c r="A94" s="1"/>
      <c r="B94" s="18"/>
      <c r="C94" s="20">
        <f t="shared" si="7"/>
        <v>0</v>
      </c>
      <c r="D94" s="20"/>
      <c r="E94" s="20"/>
      <c r="F94" s="20"/>
      <c r="G94" s="20"/>
      <c r="H94" s="20"/>
      <c r="I94" s="1"/>
    </row>
    <row r="95" spans="1:9" ht="17.25" x14ac:dyDescent="0.25">
      <c r="A95" s="39" t="s">
        <v>174</v>
      </c>
      <c r="B95" s="39"/>
      <c r="C95" s="39"/>
      <c r="D95" s="39"/>
      <c r="E95" s="39"/>
      <c r="F95" s="39"/>
      <c r="G95" s="39"/>
      <c r="H95" s="39"/>
    </row>
    <row r="96" spans="1:9" ht="17.25" x14ac:dyDescent="0.25">
      <c r="B96" s="18"/>
      <c r="C96" s="20">
        <f t="shared" ref="C96:C101" si="8">SUM(D96:H96)</f>
        <v>0</v>
      </c>
      <c r="D96" s="20"/>
      <c r="E96" s="20"/>
      <c r="F96" s="20"/>
      <c r="G96" s="20"/>
      <c r="H96" s="20"/>
    </row>
    <row r="97" spans="2:8" ht="17.25" x14ac:dyDescent="0.25">
      <c r="B97" s="18"/>
      <c r="C97" s="20">
        <f t="shared" si="8"/>
        <v>0</v>
      </c>
      <c r="D97" s="20"/>
      <c r="E97" s="20"/>
      <c r="F97" s="20"/>
      <c r="G97" s="20"/>
      <c r="H97" s="20"/>
    </row>
    <row r="98" spans="2:8" ht="17.25" x14ac:dyDescent="0.25">
      <c r="B98" s="18"/>
      <c r="C98" s="20">
        <f t="shared" si="8"/>
        <v>0</v>
      </c>
      <c r="D98" s="20"/>
      <c r="E98" s="20"/>
      <c r="F98" s="20"/>
      <c r="G98" s="20"/>
      <c r="H98" s="20"/>
    </row>
    <row r="99" spans="2:8" ht="17.25" x14ac:dyDescent="0.25">
      <c r="B99" s="18"/>
      <c r="C99" s="20">
        <f t="shared" si="8"/>
        <v>0</v>
      </c>
      <c r="D99" s="20"/>
      <c r="E99" s="20"/>
      <c r="F99" s="20"/>
      <c r="G99" s="20"/>
      <c r="H99" s="20"/>
    </row>
    <row r="100" spans="2:8" ht="17.25" x14ac:dyDescent="0.25">
      <c r="B100" s="18"/>
      <c r="C100" s="20">
        <f t="shared" si="8"/>
        <v>0</v>
      </c>
      <c r="D100" s="20"/>
      <c r="E100" s="20"/>
      <c r="F100" s="20"/>
      <c r="G100" s="20"/>
      <c r="H100" s="20"/>
    </row>
    <row r="101" spans="2:8" ht="17.25" x14ac:dyDescent="0.25">
      <c r="B101" s="18"/>
      <c r="C101" s="20">
        <f t="shared" si="8"/>
        <v>0</v>
      </c>
      <c r="D101" s="20"/>
      <c r="E101" s="20"/>
      <c r="F101" s="20"/>
      <c r="G101" s="20"/>
      <c r="H101" s="20"/>
    </row>
  </sheetData>
  <mergeCells count="11">
    <mergeCell ref="A95:H95"/>
    <mergeCell ref="A86:H86"/>
    <mergeCell ref="A50:H50"/>
    <mergeCell ref="A55:H55"/>
    <mergeCell ref="A23:H23"/>
    <mergeCell ref="A61:H61"/>
    <mergeCell ref="A5:H5"/>
    <mergeCell ref="A18:H18"/>
    <mergeCell ref="B3:C3"/>
    <mergeCell ref="A32:H32"/>
    <mergeCell ref="A77:H77"/>
  </mergeCells>
  <phoneticPr fontId="1"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8"/>
  <sheetViews>
    <sheetView tabSelected="1" workbookViewId="0">
      <selection activeCell="B23" sqref="B23"/>
    </sheetView>
  </sheetViews>
  <sheetFormatPr defaultRowHeight="15.75" x14ac:dyDescent="0.25"/>
  <cols>
    <col min="2" max="2" width="135" customWidth="1"/>
  </cols>
  <sheetData>
    <row r="2" spans="1:2" ht="34.5" x14ac:dyDescent="0.25">
      <c r="A2" s="1"/>
      <c r="B2" s="4" t="s">
        <v>180</v>
      </c>
    </row>
    <row r="3" spans="1:2" ht="17.25" x14ac:dyDescent="0.25">
      <c r="A3" s="1" t="s">
        <v>88</v>
      </c>
      <c r="B3" s="4" t="s">
        <v>89</v>
      </c>
    </row>
    <row r="4" spans="1:2" ht="17.25" x14ac:dyDescent="0.25">
      <c r="A4" s="1" t="s">
        <v>90</v>
      </c>
      <c r="B4" s="23" t="s">
        <v>91</v>
      </c>
    </row>
    <row r="5" spans="1:2" ht="17.25" x14ac:dyDescent="0.25">
      <c r="A5" s="1" t="s">
        <v>93</v>
      </c>
      <c r="B5" s="4" t="s">
        <v>92</v>
      </c>
    </row>
    <row r="6" spans="1:2" ht="17.25" x14ac:dyDescent="0.25">
      <c r="A6" s="1" t="s">
        <v>95</v>
      </c>
      <c r="B6" s="4" t="s">
        <v>99</v>
      </c>
    </row>
    <row r="7" spans="1:2" ht="17.25" x14ac:dyDescent="0.25">
      <c r="A7" s="1" t="s">
        <v>94</v>
      </c>
      <c r="B7" s="4" t="s">
        <v>98</v>
      </c>
    </row>
    <row r="8" spans="1:2" ht="17.25" x14ac:dyDescent="0.25">
      <c r="A8" s="1" t="s">
        <v>96</v>
      </c>
      <c r="B8" s="4" t="s">
        <v>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如何车卡</vt:lpstr>
      <vt:lpstr>人物信息</vt:lpstr>
      <vt:lpstr>人物背景</vt:lpstr>
      <vt:lpstr>人物技能</vt:lpstr>
      <vt:lpstr>数据设定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白木</dc:creator>
  <cp:lastModifiedBy>DonVon</cp:lastModifiedBy>
  <dcterms:created xsi:type="dcterms:W3CDTF">2017-04-08T09:13:38Z</dcterms:created>
  <dcterms:modified xsi:type="dcterms:W3CDTF">2017-04-12T23:39:36Z</dcterms:modified>
</cp:coreProperties>
</file>