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4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roopdata.csv" sheetId="1" r:id="rId3"/>
    <sheet state="visible" name="Chart4" sheetId="2" r:id="rId4"/>
    <sheet state="visible" name="Chart3" sheetId="3" r:id="rId5"/>
    <sheet state="visible" name="Chart2" sheetId="4" r:id="rId6"/>
    <sheet state="visible" name="Chart1" sheetId="5" r:id="rId7"/>
  </sheets>
  <definedNames/>
  <calcPr/>
</workbook>
</file>

<file path=xl/sharedStrings.xml><?xml version="1.0" encoding="utf-8"?>
<sst xmlns="http://schemas.openxmlformats.org/spreadsheetml/2006/main" count="33" uniqueCount="28">
  <si>
    <t>Congruent</t>
  </si>
  <si>
    <t>Incongruent</t>
  </si>
  <si>
    <t>Squared deviation - Congruent</t>
  </si>
  <si>
    <t>Squared deviation - Incongruent</t>
  </si>
  <si>
    <t>Average of Congruent</t>
  </si>
  <si>
    <t>Average of Incongruent</t>
  </si>
  <si>
    <t>Dependent t-test</t>
  </si>
  <si>
    <t xml:space="preserve">         D</t>
  </si>
  <si>
    <t>Variance of D:</t>
  </si>
  <si>
    <t>Average of D:</t>
  </si>
  <si>
    <t>Summary</t>
  </si>
  <si>
    <t>Min</t>
  </si>
  <si>
    <t>1st Quartile</t>
  </si>
  <si>
    <t>3rd Quartile</t>
  </si>
  <si>
    <t>Max</t>
  </si>
  <si>
    <t>Variance:</t>
  </si>
  <si>
    <t xml:space="preserve">        Mean: </t>
  </si>
  <si>
    <t xml:space="preserve">        Mean:</t>
  </si>
  <si>
    <t>Standard Devi:</t>
  </si>
  <si>
    <t>sd</t>
  </si>
  <si>
    <t xml:space="preserve">        Median:</t>
  </si>
  <si>
    <t xml:space="preserve">       Median:</t>
  </si>
  <si>
    <t xml:space="preserve">          Max:</t>
  </si>
  <si>
    <t xml:space="preserve">        Max:</t>
  </si>
  <si>
    <t xml:space="preserve">          Min:</t>
  </si>
  <si>
    <t xml:space="preserve">        Min:</t>
  </si>
  <si>
    <t xml:space="preserve">         Range:</t>
  </si>
  <si>
    <t xml:space="preserve">      Range: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</si>
</sst>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rgb="FF000000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2" numFmtId="0" xfId="0" applyAlignment="1" applyFill="1" applyFont="1">
      <alignment horizontal="left"/>
    </xf>
    <xf borderId="0" fillId="2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chartsheet" Target="chartsheets/sheet3.xml"/><Relationship Id="rId7" Type="http://schemas.openxmlformats.org/officeDocument/2006/relationships/chartsheet" Target="chart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000000"/>
                </a:solidFill>
              </a:defRPr>
            </a:pPr>
            <a:r>
              <a:t>Box Plot of Reaction Time for Congruent and Incongruent Conditions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stroopdata.csv!$G$11:$G$12</c:f>
            </c:strRef>
          </c:cat>
          <c:val>
            <c:numRef>
              <c:f>stroopdata.csv!$I$11:$I$12</c:f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stroopdata.csv!$G$11:$G$12</c:f>
            </c:strRef>
          </c:cat>
          <c:val>
            <c:numRef>
              <c:f>stroopdata.csv!$K$11:$K$12</c:f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stroopdata.csv!$G$11:$G$12</c:f>
            </c:strRef>
          </c:cat>
          <c:val>
            <c:numRef>
              <c:f>stroopdata.csv!$H$11:$H$12</c:f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stroopdata.csv!$G$11:$G$12</c:f>
            </c:strRef>
          </c:cat>
          <c:val>
            <c:numRef>
              <c:f>stroopdata.csv!$J$11:$J$12</c:f>
            </c:numRef>
          </c:val>
          <c:smooth val="0"/>
        </c:ser>
        <c:hiLowLines/>
        <c:upDownBars>
          <c:upBars>
            <c:spPr>
              <a:solidFill>
                <a:srgbClr val="3366CC"/>
              </a:solidFill>
              <a:ln cmpd="sng" w="25400">
                <a:solidFill>
                  <a:srgbClr val="3366CC"/>
                </a:solidFill>
              </a:ln>
            </c:spPr>
          </c:upBars>
          <c:downBars>
            <c:spPr>
              <a:solidFill>
                <a:srgbClr val="FFFFFF"/>
              </a:solidFill>
              <a:ln cmpd="sng" w="25400">
                <a:solidFill>
                  <a:srgbClr val="3366CC"/>
                </a:solidFill>
              </a:ln>
            </c:spPr>
          </c:downBars>
        </c:upDownBars>
        <c:axId val="1000901386"/>
        <c:axId val="1875209934"/>
      </c:stockChart>
      <c:dateAx>
        <c:axId val="1000901386"/>
        <c:scaling>
          <c:orientation val="minMax"/>
        </c:scaling>
        <c:axPos val="b"/>
        <c:txPr>
          <a:bodyPr/>
          <a:lstStyle/>
          <a:p>
            <a:pPr lvl="0">
              <a:defRPr/>
            </a:pPr>
          </a:p>
        </c:txPr>
        <c:crossAx val="1875209934"/>
      </c:dateAx>
      <c:valAx>
        <c:axId val="18752099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Reaction Time 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>
                <a:solidFill>
                  <a:srgbClr val="222222"/>
                </a:solidFill>
              </a:defRPr>
            </a:pPr>
          </a:p>
        </c:txPr>
        <c:crossAx val="1000901386"/>
      </c:valAx>
    </c:plotArea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000000"/>
                </a:solidFill>
              </a:defRPr>
            </a:pPr>
            <a:r>
              <a:t>Column Plot of Reaction Time for Congruent and Incongruent Conditions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stroopdata.csv!$A$1</c:f>
            </c:strRef>
          </c:tx>
          <c:spPr>
            <a:solidFill>
              <a:srgbClr val="3366CC"/>
            </a:solidFill>
          </c:spPr>
          <c:val>
            <c:numRef>
              <c:f>stroopdata.csv!$A$2:$A$25</c:f>
            </c:numRef>
          </c:val>
        </c:ser>
        <c:ser>
          <c:idx val="1"/>
          <c:order val="1"/>
          <c:tx>
            <c:strRef>
              <c:f>stroopdata.csv!$B$1</c:f>
            </c:strRef>
          </c:tx>
          <c:spPr>
            <a:solidFill>
              <a:srgbClr val="DC3912"/>
            </a:solidFill>
          </c:spPr>
          <c:val>
            <c:numRef>
              <c:f>stroopdata.csv!$B$2:$B$25</c:f>
            </c:numRef>
          </c:val>
        </c:ser>
        <c:axId val="386022356"/>
        <c:axId val="1869301114"/>
      </c:barChart>
      <c:catAx>
        <c:axId val="386022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24 Participants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869301114"/>
      </c:catAx>
      <c:valAx>
        <c:axId val="18693011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i="1" sz="1500">
                    <a:solidFill>
                      <a:srgbClr val="222222"/>
                    </a:solidFill>
                  </a:defRPr>
                </a:pPr>
                <a:r>
                  <a:t>Reaction Time(s)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86022356"/>
      </c:valAx>
    </c:plotArea>
    <c:legend>
      <c:legendPos val="tr"/>
      <c:overlay val="1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Bar Plot of Reaction 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FF0000"/>
            </a:solidFill>
          </c:spPr>
          <c:val>
            <c:numRef>
              <c:f>stroopdata.csv!$B$2:$B$25</c:f>
            </c:numRef>
          </c:val>
        </c:ser>
        <c:axId val="1370471251"/>
        <c:axId val="1937975693"/>
      </c:barChart>
      <c:catAx>
        <c:axId val="13704712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Incongruent Sample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937975693"/>
      </c:catAx>
      <c:valAx>
        <c:axId val="19379756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Reaction Time(s)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70471251"/>
      </c:valAx>
    </c:plotArea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Bar Plot of Reaction 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stroopdata.csv!$A$2:$A$25</c:f>
            </c:numRef>
          </c:val>
        </c:ser>
        <c:axId val="426704469"/>
        <c:axId val="1277677857"/>
      </c:barChart>
      <c:catAx>
        <c:axId val="4267044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Congruent Sample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277677857"/>
      </c:catAx>
      <c:valAx>
        <c:axId val="12776778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Reaction Time(s)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26704469"/>
      </c:valAx>
    </c:plotArea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G1" s="2" t="s">
        <v>4</v>
      </c>
      <c r="I1" s="1" t="s">
        <v>5</v>
      </c>
      <c r="M1" s="1" t="s">
        <v>6</v>
      </c>
      <c r="N1" s="1" t="s">
        <v>7</v>
      </c>
      <c r="O1" s="1" t="s">
        <v>8</v>
      </c>
      <c r="Q1" s="1" t="s">
        <v>9</v>
      </c>
    </row>
    <row r="2">
      <c r="A2" s="1">
        <v>12.079</v>
      </c>
      <c r="B2" s="1">
        <v>19.278</v>
      </c>
      <c r="C2" t="str">
        <f t="shared" ref="C2:C25" si="1">(A2-$G$2)^2</f>
        <v>3.889277016</v>
      </c>
      <c r="D2" t="str">
        <f t="shared" ref="D2:D25" si="2">(B2-$I$2)^2</f>
        <v>7.496187674</v>
      </c>
      <c r="F2" s="1"/>
      <c r="G2" s="3" t="str">
        <f>AVERAGE(A2:A25)</f>
        <v>14.051125</v>
      </c>
      <c r="I2" t="str">
        <f>AVERAGE(B2:B25)</f>
        <v>22.01591667</v>
      </c>
      <c r="N2" t="str">
        <f t="shared" ref="N2:N25" si="3">A2-B2</f>
        <v>-7.199</v>
      </c>
      <c r="O2" t="str">
        <f t="shared" ref="O2:O25" si="4">(N2-$Q$2)^2</f>
        <v>0.5864368767</v>
      </c>
      <c r="Q2" t="str">
        <f>AVERAGE(N2:N25)</f>
        <v>-7.964791667</v>
      </c>
    </row>
    <row r="3">
      <c r="A3" s="1">
        <v>16.791</v>
      </c>
      <c r="B3" s="1">
        <v>18.741</v>
      </c>
      <c r="C3" t="str">
        <f t="shared" si="1"/>
        <v>7.506915016</v>
      </c>
      <c r="D3" t="str">
        <f t="shared" si="2"/>
        <v>10.72507917</v>
      </c>
      <c r="N3" t="str">
        <f t="shared" si="3"/>
        <v>-1.95</v>
      </c>
      <c r="O3" t="str">
        <f t="shared" si="4"/>
        <v>36.17771879</v>
      </c>
    </row>
    <row r="4">
      <c r="A4" s="1">
        <v>9.564</v>
      </c>
      <c r="B4" s="1">
        <v>21.214</v>
      </c>
      <c r="C4" t="str">
        <f t="shared" si="1"/>
        <v>20.13429077</v>
      </c>
      <c r="D4" t="str">
        <f t="shared" si="2"/>
        <v>0.6430703403</v>
      </c>
      <c r="N4" t="str">
        <f t="shared" si="3"/>
        <v>-11.65</v>
      </c>
      <c r="O4" t="str">
        <f t="shared" si="4"/>
        <v>13.58076046</v>
      </c>
    </row>
    <row r="5">
      <c r="A5" s="1">
        <v>8.63</v>
      </c>
      <c r="B5" s="1">
        <v>15.687</v>
      </c>
      <c r="C5" t="str">
        <f t="shared" si="1"/>
        <v>29.38859627</v>
      </c>
      <c r="D5" t="str">
        <f t="shared" si="2"/>
        <v>40.05518617</v>
      </c>
      <c r="N5" t="str">
        <f t="shared" si="3"/>
        <v>-7.057</v>
      </c>
      <c r="O5" t="str">
        <f t="shared" si="4"/>
        <v>0.8240857101</v>
      </c>
    </row>
    <row r="6">
      <c r="A6" s="1">
        <v>14.669</v>
      </c>
      <c r="B6" s="1">
        <v>22.803</v>
      </c>
      <c r="C6" t="str">
        <f t="shared" si="1"/>
        <v>0.3817695156</v>
      </c>
      <c r="D6" t="str">
        <f t="shared" si="2"/>
        <v>0.6195001736</v>
      </c>
      <c r="N6" t="str">
        <f t="shared" si="3"/>
        <v>-8.134</v>
      </c>
      <c r="O6" t="str">
        <f t="shared" si="4"/>
        <v>0.02863146007</v>
      </c>
    </row>
    <row r="7">
      <c r="A7" s="1">
        <v>12.238</v>
      </c>
      <c r="B7" s="1">
        <v>20.878</v>
      </c>
      <c r="C7" t="str">
        <f t="shared" si="1"/>
        <v>3.287422266</v>
      </c>
      <c r="D7" t="str">
        <f t="shared" si="2"/>
        <v>1.29485434</v>
      </c>
      <c r="N7" t="str">
        <f t="shared" si="3"/>
        <v>-8.64</v>
      </c>
      <c r="O7" t="str">
        <f t="shared" si="4"/>
        <v>0.4559062934</v>
      </c>
    </row>
    <row r="8">
      <c r="A8" s="1">
        <v>14.692</v>
      </c>
      <c r="B8" s="1">
        <v>24.572</v>
      </c>
      <c r="C8" t="str">
        <f t="shared" si="1"/>
        <v>0.4107207656</v>
      </c>
      <c r="D8" t="str">
        <f t="shared" si="2"/>
        <v>6.533562007</v>
      </c>
      <c r="N8" t="str">
        <f t="shared" si="3"/>
        <v>-9.88</v>
      </c>
      <c r="O8" t="str">
        <f t="shared" si="4"/>
        <v>3.66802296</v>
      </c>
    </row>
    <row r="9">
      <c r="A9" s="1">
        <v>8.987</v>
      </c>
      <c r="B9" s="1">
        <v>17.394</v>
      </c>
      <c r="C9" t="str">
        <f t="shared" si="1"/>
        <v>25.64536202</v>
      </c>
      <c r="D9" t="str">
        <f t="shared" si="2"/>
        <v>21.36211367</v>
      </c>
      <c r="H9" s="2" t="s">
        <v>10</v>
      </c>
      <c r="N9" t="str">
        <f t="shared" si="3"/>
        <v>-8.407</v>
      </c>
      <c r="O9" t="str">
        <f t="shared" si="4"/>
        <v>0.1955482101</v>
      </c>
    </row>
    <row r="10">
      <c r="A10" s="1">
        <v>9.401</v>
      </c>
      <c r="B10" s="1">
        <v>20.762</v>
      </c>
      <c r="C10" t="str">
        <f t="shared" si="1"/>
        <v>21.62366252</v>
      </c>
      <c r="D10" t="str">
        <f t="shared" si="2"/>
        <v>1.572307007</v>
      </c>
      <c r="H10" s="1" t="s">
        <v>11</v>
      </c>
      <c r="I10" s="1" t="s">
        <v>12</v>
      </c>
      <c r="J10" s="2" t="s">
        <v>13</v>
      </c>
      <c r="K10" s="1" t="s">
        <v>14</v>
      </c>
      <c r="L10" s="1"/>
      <c r="N10" t="str">
        <f t="shared" si="3"/>
        <v>-11.361</v>
      </c>
      <c r="O10" t="str">
        <f t="shared" si="4"/>
        <v>11.53423104</v>
      </c>
    </row>
    <row r="11">
      <c r="A11" s="1">
        <v>14.48</v>
      </c>
      <c r="B11" s="1">
        <v>26.282</v>
      </c>
      <c r="C11" t="str">
        <f t="shared" si="1"/>
        <v>0.1839337656</v>
      </c>
      <c r="D11" t="str">
        <f t="shared" si="2"/>
        <v>18.19946701</v>
      </c>
      <c r="G11" s="1" t="s">
        <v>0</v>
      </c>
      <c r="H11" t="str">
        <f>min(A2:A25)</f>
        <v>8.63</v>
      </c>
      <c r="I11" t="str">
        <f>QUARTILE(A2:A25,1)</f>
        <v>11.89525</v>
      </c>
      <c r="J11" t="str">
        <f>QUARTILE(A2:A25,3)</f>
        <v>16.20075</v>
      </c>
      <c r="K11" t="str">
        <f>max(A2:A25)</f>
        <v>22.328</v>
      </c>
      <c r="N11" t="str">
        <f t="shared" si="3"/>
        <v>-11.802</v>
      </c>
      <c r="O11" t="str">
        <f t="shared" si="4"/>
        <v>14.72416779</v>
      </c>
    </row>
    <row r="12">
      <c r="A12" s="1">
        <v>22.328</v>
      </c>
      <c r="B12" s="1">
        <v>24.524</v>
      </c>
      <c r="C12" t="str">
        <f t="shared" si="1"/>
        <v>68.50665977</v>
      </c>
      <c r="D12" t="str">
        <f t="shared" si="2"/>
        <v>6.290482007</v>
      </c>
      <c r="G12" s="1" t="s">
        <v>1</v>
      </c>
      <c r="H12" t="str">
        <f>min(B2:B25)</f>
        <v>15.687</v>
      </c>
      <c r="I12" t="str">
        <f>QUARTILE(B2:B25,1)</f>
        <v>18.71675</v>
      </c>
      <c r="J12" t="str">
        <f>QUARTILE(B2:B25,3)</f>
        <v>24.0515</v>
      </c>
      <c r="K12" t="str">
        <f>max(B2:B25)</f>
        <v>35.255</v>
      </c>
      <c r="N12" t="str">
        <f t="shared" si="3"/>
        <v>-2.196</v>
      </c>
      <c r="O12" t="str">
        <f t="shared" si="4"/>
        <v>33.27895729</v>
      </c>
    </row>
    <row r="13">
      <c r="A13" s="1">
        <v>15.298</v>
      </c>
      <c r="B13" s="1">
        <v>18.644</v>
      </c>
      <c r="C13" t="str">
        <f t="shared" si="1"/>
        <v>1.554697266</v>
      </c>
      <c r="D13" t="str">
        <f t="shared" si="2"/>
        <v>11.36982201</v>
      </c>
      <c r="N13" t="str">
        <f t="shared" si="3"/>
        <v>-3.346</v>
      </c>
      <c r="O13" t="str">
        <f t="shared" si="4"/>
        <v>21.33323646</v>
      </c>
    </row>
    <row r="14">
      <c r="A14" s="1">
        <v>15.073</v>
      </c>
      <c r="B14" s="1">
        <v>17.51</v>
      </c>
      <c r="C14" t="str">
        <f t="shared" si="1"/>
        <v>1.044228516</v>
      </c>
      <c r="D14" t="str">
        <f t="shared" si="2"/>
        <v>20.30328501</v>
      </c>
      <c r="N14" t="str">
        <f t="shared" si="3"/>
        <v>-2.437</v>
      </c>
      <c r="O14" t="str">
        <f t="shared" si="4"/>
        <v>30.55648071</v>
      </c>
    </row>
    <row r="15">
      <c r="A15" s="1">
        <v>16.929</v>
      </c>
      <c r="B15" s="1">
        <v>20.33</v>
      </c>
      <c r="C15" t="str">
        <f t="shared" si="1"/>
        <v>8.282164516</v>
      </c>
      <c r="D15" t="str">
        <f t="shared" si="2"/>
        <v>2.842315007</v>
      </c>
      <c r="N15" t="str">
        <f t="shared" si="3"/>
        <v>-3.401</v>
      </c>
      <c r="O15" t="str">
        <f t="shared" si="4"/>
        <v>20.82819438</v>
      </c>
    </row>
    <row r="16">
      <c r="A16" s="1">
        <v>18.2</v>
      </c>
      <c r="B16" s="1">
        <v>35.255</v>
      </c>
      <c r="C16" t="str">
        <f t="shared" si="1"/>
        <v>17.21316377</v>
      </c>
      <c r="D16" t="str">
        <f t="shared" si="2"/>
        <v>175.2733275</v>
      </c>
      <c r="N16" t="str">
        <f t="shared" si="3"/>
        <v>-17.055</v>
      </c>
      <c r="O16" t="str">
        <f t="shared" si="4"/>
        <v>82.63188754</v>
      </c>
    </row>
    <row r="17">
      <c r="A17" s="1">
        <v>12.13</v>
      </c>
      <c r="B17" s="1">
        <v>22.158</v>
      </c>
      <c r="C17" t="str">
        <f t="shared" si="1"/>
        <v>3.690721266</v>
      </c>
      <c r="D17" t="str">
        <f t="shared" si="2"/>
        <v>0.02018767361</v>
      </c>
      <c r="N17" t="str">
        <f t="shared" si="3"/>
        <v>-10.028</v>
      </c>
      <c r="O17" t="str">
        <f t="shared" si="4"/>
        <v>4.256828627</v>
      </c>
    </row>
    <row r="18">
      <c r="A18" s="1">
        <v>18.495</v>
      </c>
      <c r="B18" s="1">
        <v>25.139</v>
      </c>
      <c r="C18" t="str">
        <f t="shared" si="1"/>
        <v>19.74802502</v>
      </c>
      <c r="D18" t="str">
        <f t="shared" si="2"/>
        <v>9.753649507</v>
      </c>
      <c r="N18" t="str">
        <f t="shared" si="3"/>
        <v>-6.644</v>
      </c>
      <c r="O18" t="str">
        <f t="shared" si="4"/>
        <v>1.744490627</v>
      </c>
    </row>
    <row r="19">
      <c r="A19" s="1">
        <v>10.639</v>
      </c>
      <c r="B19" s="1">
        <v>20.429</v>
      </c>
      <c r="C19" t="str">
        <f t="shared" si="1"/>
        <v>11.64259702</v>
      </c>
      <c r="D19" t="str">
        <f t="shared" si="2"/>
        <v>2.518304507</v>
      </c>
      <c r="N19" t="str">
        <f t="shared" si="3"/>
        <v>-9.79</v>
      </c>
      <c r="O19" t="str">
        <f t="shared" si="4"/>
        <v>3.33138546</v>
      </c>
    </row>
    <row r="20">
      <c r="A20" s="1">
        <v>11.344</v>
      </c>
      <c r="B20" s="1">
        <v>17.425</v>
      </c>
      <c r="C20" t="str">
        <f t="shared" si="1"/>
        <v>7.328525766</v>
      </c>
      <c r="D20" t="str">
        <f t="shared" si="2"/>
        <v>21.07651584</v>
      </c>
      <c r="N20" t="str">
        <f t="shared" si="3"/>
        <v>-6.081</v>
      </c>
      <c r="O20" t="str">
        <f t="shared" si="4"/>
        <v>3.548671043</v>
      </c>
    </row>
    <row r="21">
      <c r="A21" s="1">
        <v>12.369</v>
      </c>
      <c r="B21" s="1">
        <v>34.288</v>
      </c>
      <c r="C21" t="str">
        <f t="shared" si="1"/>
        <v>2.829544516</v>
      </c>
      <c r="D21" t="str">
        <f t="shared" si="2"/>
        <v>150.6040293</v>
      </c>
      <c r="N21" t="str">
        <f t="shared" si="3"/>
        <v>-21.919</v>
      </c>
      <c r="O21" t="str">
        <f t="shared" si="4"/>
        <v>194.7199302</v>
      </c>
    </row>
    <row r="22">
      <c r="A22" s="1">
        <v>12.944</v>
      </c>
      <c r="B22" s="1">
        <v>23.894</v>
      </c>
      <c r="C22" t="str">
        <f t="shared" si="1"/>
        <v>1.225725766</v>
      </c>
      <c r="D22" t="str">
        <f t="shared" si="2"/>
        <v>3.527197007</v>
      </c>
      <c r="N22" t="str">
        <f t="shared" si="3"/>
        <v>-10.95</v>
      </c>
      <c r="O22" t="str">
        <f t="shared" si="4"/>
        <v>8.911468793</v>
      </c>
    </row>
    <row r="23">
      <c r="A23" s="1">
        <v>14.233</v>
      </c>
      <c r="B23" s="1">
        <v>17.96</v>
      </c>
      <c r="C23" t="str">
        <f t="shared" si="1"/>
        <v>0.03307851562</v>
      </c>
      <c r="D23" t="str">
        <f t="shared" si="2"/>
        <v>16.45046001</v>
      </c>
      <c r="N23" t="str">
        <f t="shared" si="3"/>
        <v>-3.727</v>
      </c>
      <c r="O23" t="str">
        <f t="shared" si="4"/>
        <v>17.95887821</v>
      </c>
    </row>
    <row r="24">
      <c r="A24" s="1">
        <v>19.71</v>
      </c>
      <c r="B24" s="1">
        <v>22.058</v>
      </c>
      <c r="C24" t="str">
        <f t="shared" si="1"/>
        <v>32.02286627</v>
      </c>
      <c r="D24" t="str">
        <f t="shared" si="2"/>
        <v>0.001771006944</v>
      </c>
      <c r="N24" t="str">
        <f t="shared" si="3"/>
        <v>-2.348</v>
      </c>
      <c r="O24" t="str">
        <f t="shared" si="4"/>
        <v>31.54834863</v>
      </c>
    </row>
    <row r="25">
      <c r="A25" s="1">
        <v>16.004</v>
      </c>
      <c r="B25" s="1">
        <v>21.157</v>
      </c>
      <c r="C25" t="str">
        <f t="shared" si="1"/>
        <v>3.813720766</v>
      </c>
      <c r="D25" t="str">
        <f t="shared" si="2"/>
        <v>0.7377378403</v>
      </c>
      <c r="N25" t="str">
        <f t="shared" si="3"/>
        <v>-5.153</v>
      </c>
      <c r="O25" t="str">
        <f t="shared" si="4"/>
        <v>7.906172377</v>
      </c>
    </row>
    <row r="26">
      <c r="C26" s="1" t="s">
        <v>15</v>
      </c>
      <c r="D26" s="1" t="s">
        <v>15</v>
      </c>
      <c r="O26" s="1" t="s">
        <v>15</v>
      </c>
    </row>
    <row r="27">
      <c r="A27" s="1" t="s">
        <v>16</v>
      </c>
      <c r="B27" s="1" t="s">
        <v>17</v>
      </c>
      <c r="C27" t="str">
        <f>SUM(C2:C25)/23</f>
        <v>12.66902907</v>
      </c>
      <c r="D27" t="str">
        <f>sum(D2:D25)/23</f>
        <v>23.01175704</v>
      </c>
      <c r="O27" t="str">
        <f>SUM(O2:O25)/23</f>
        <v>23.66654087</v>
      </c>
    </row>
    <row r="28">
      <c r="A28" t="str">
        <f t="shared" ref="A28:B28" si="5">AVERAGE(A2:A25)</f>
        <v>14.051125</v>
      </c>
      <c r="B28" t="str">
        <f t="shared" si="5"/>
        <v>22.01591667</v>
      </c>
      <c r="C28" s="1" t="s">
        <v>18</v>
      </c>
      <c r="D28" s="1" t="s">
        <v>18</v>
      </c>
      <c r="O28" s="1" t="s">
        <v>19</v>
      </c>
    </row>
    <row r="29">
      <c r="A29" s="1" t="s">
        <v>20</v>
      </c>
      <c r="B29" s="1" t="s">
        <v>21</v>
      </c>
      <c r="C29" t="str">
        <f t="shared" ref="C29:D29" si="6">SQRT(C27)</f>
        <v>3.559357958</v>
      </c>
      <c r="D29" t="str">
        <f t="shared" si="6"/>
        <v>4.797057122</v>
      </c>
      <c r="O29" t="str">
        <f>SQRT(O27)</f>
        <v>4.86482691</v>
      </c>
    </row>
    <row r="30">
      <c r="A30" t="str">
        <f>MEDIAN(A2:A25)</f>
        <v>14.3565</v>
      </c>
      <c r="B30" t="str">
        <f>median(B2:B25)</f>
        <v>21.0175</v>
      </c>
    </row>
    <row r="31">
      <c r="A31" s="1" t="s">
        <v>22</v>
      </c>
      <c r="B31" s="1" t="s">
        <v>23</v>
      </c>
    </row>
    <row r="32">
      <c r="A32" t="str">
        <f>MAX(A2:A25)</f>
        <v>22.328</v>
      </c>
      <c r="B32" t="str">
        <f>max(B2:B25)</f>
        <v>35.255</v>
      </c>
    </row>
    <row r="33">
      <c r="A33" s="1" t="s">
        <v>24</v>
      </c>
      <c r="B33" s="1" t="s">
        <v>25</v>
      </c>
    </row>
    <row r="34">
      <c r="A34" t="str">
        <f t="shared" ref="A34:B34" si="7">min(A2:A25)</f>
        <v>8.63</v>
      </c>
      <c r="B34" t="str">
        <f t="shared" si="7"/>
        <v>15.687</v>
      </c>
    </row>
    <row r="35">
      <c r="A35" s="1" t="s">
        <v>26</v>
      </c>
      <c r="B35" s="1" t="s">
        <v>27</v>
      </c>
    </row>
    <row r="36">
      <c r="A36" t="str">
        <f t="shared" ref="A36:B36" si="8">A32-A34</f>
        <v>13.698</v>
      </c>
      <c r="B36" t="str">
        <f t="shared" si="8"/>
        <v>19.568</v>
      </c>
    </row>
  </sheetData>
  <drawing r:id="rId1"/>
</worksheet>
</file>