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wuminkai/Google Drive/BA/AB Testing/"/>
    </mc:Choice>
  </mc:AlternateContent>
  <xr:revisionPtr revIDLastSave="0" documentId="13_ncr:1_{FB2EAC39-CCDE-ED41-9582-47B51ED4B721}" xr6:coauthVersionLast="36" xr6:coauthVersionMax="36" xr10:uidLastSave="{00000000-0000-0000-0000-000000000000}"/>
  <bookViews>
    <workbookView xWindow="8900" yWindow="2320" windowWidth="25600" windowHeight="16320" activeTab="7" xr2:uid="{00000000-000D-0000-FFFF-FFFF00000000}"/>
  </bookViews>
  <sheets>
    <sheet name="Customer Funnel" sheetId="1" r:id="rId1"/>
    <sheet name="Metric" sheetId="2" r:id="rId2"/>
    <sheet name="Hypothesis" sheetId="3" r:id="rId3"/>
    <sheet name="Design" sheetId="4" r:id="rId4"/>
    <sheet name="Practical Significance" sheetId="10" r:id="rId5"/>
    <sheet name="Sample Size" sheetId="5" r:id="rId6"/>
    <sheet name="Sign Test" sheetId="9" r:id="rId7"/>
    <sheet name="Conclusion" sheetId="11" r:id="rId8"/>
    <sheet name="Plot" sheetId="12" state="hidden" r:id="rId9"/>
  </sheets>
  <externalReferences>
    <externalReference r:id="rId10"/>
  </externalReferences>
  <definedNames>
    <definedName name="solver_adj" localSheetId="5" hidden="1">'Sample Size'!$B$2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'Sample Size'!$B$9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0.2</definedName>
    <definedName name="solver_ver" localSheetId="5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2" l="1"/>
  <c r="A4" i="12" s="1"/>
  <c r="B2" i="12"/>
  <c r="C2" i="12" s="1"/>
  <c r="B12" i="11"/>
  <c r="B11" i="11"/>
  <c r="E9" i="11"/>
  <c r="B9" i="11"/>
  <c r="B10" i="11" s="1"/>
  <c r="B19" i="5"/>
  <c r="B20" i="5" s="1"/>
  <c r="C16" i="5"/>
  <c r="C15" i="5"/>
  <c r="B4" i="12" l="1"/>
  <c r="A5" i="12"/>
  <c r="B3" i="12"/>
  <c r="C3" i="12" s="1"/>
  <c r="C4" i="12" s="1"/>
  <c r="E13" i="11"/>
  <c r="B13" i="11"/>
  <c r="A16" i="11" s="1"/>
  <c r="B5" i="12" l="1"/>
  <c r="C5" i="12" s="1"/>
  <c r="A6" i="12"/>
  <c r="C15" i="4"/>
  <c r="D15" i="4"/>
  <c r="B15" i="4"/>
  <c r="A7" i="12" l="1"/>
  <c r="B6" i="12"/>
  <c r="C6" i="12" s="1"/>
  <c r="E7" i="10"/>
  <c r="B7" i="10"/>
  <c r="C7" i="12" l="1"/>
  <c r="A8" i="12"/>
  <c r="B7" i="12"/>
  <c r="B27" i="9"/>
  <c r="B26" i="9"/>
  <c r="E23" i="9"/>
  <c r="D23" i="9"/>
  <c r="C23" i="9"/>
  <c r="B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A9" i="12" l="1"/>
  <c r="B8" i="12"/>
  <c r="C8" i="12" s="1"/>
  <c r="F4" i="1"/>
  <c r="F5" i="1"/>
  <c r="F6" i="1"/>
  <c r="F3" i="1"/>
  <c r="B9" i="12" l="1"/>
  <c r="C9" i="12" s="1"/>
  <c r="A10" i="12"/>
  <c r="B5" i="5"/>
  <c r="B6" i="5" s="1"/>
  <c r="A11" i="12" l="1"/>
  <c r="B10" i="12"/>
  <c r="C10" i="12" s="1"/>
  <c r="B7" i="5"/>
  <c r="B8" i="5" s="1"/>
  <c r="B9" i="5" s="1"/>
  <c r="B11" i="12" l="1"/>
  <c r="C11" i="12" s="1"/>
  <c r="A12" i="12"/>
  <c r="B12" i="12" l="1"/>
  <c r="C12" i="12" s="1"/>
  <c r="A13" i="12"/>
  <c r="A14" i="12" l="1"/>
  <c r="B13" i="12"/>
  <c r="C13" i="12" s="1"/>
  <c r="A15" i="12" l="1"/>
  <c r="B14" i="12"/>
  <c r="C14" i="12" s="1"/>
  <c r="B15" i="12" l="1"/>
  <c r="C15" i="12" s="1"/>
  <c r="A16" i="12"/>
  <c r="B16" i="12" l="1"/>
  <c r="C16" i="12" s="1"/>
  <c r="A17" i="12"/>
  <c r="A18" i="12" l="1"/>
  <c r="B17" i="12"/>
  <c r="C17" i="12" s="1"/>
  <c r="A19" i="12" l="1"/>
  <c r="B18" i="12"/>
  <c r="C18" i="12" s="1"/>
  <c r="B19" i="12" l="1"/>
  <c r="C19" i="12" s="1"/>
  <c r="A20" i="12"/>
  <c r="B20" i="12" l="1"/>
  <c r="C20" i="12" s="1"/>
  <c r="A21" i="12"/>
  <c r="A22" i="12" l="1"/>
  <c r="B21" i="12"/>
  <c r="C21" i="12" s="1"/>
  <c r="A23" i="12" l="1"/>
  <c r="B22" i="12"/>
  <c r="C22" i="12" s="1"/>
  <c r="B23" i="12" l="1"/>
  <c r="C23" i="12" s="1"/>
  <c r="A24" i="12"/>
  <c r="B24" i="12" l="1"/>
  <c r="C24" i="12" s="1"/>
  <c r="A25" i="12"/>
  <c r="A26" i="12" l="1"/>
  <c r="B25" i="12"/>
  <c r="C25" i="12" s="1"/>
  <c r="A27" i="12" l="1"/>
  <c r="B26" i="12"/>
  <c r="C26" i="12" s="1"/>
  <c r="B27" i="12" l="1"/>
  <c r="C27" i="12" s="1"/>
  <c r="A28" i="12"/>
  <c r="B28" i="12" l="1"/>
  <c r="C28" i="12" s="1"/>
  <c r="A29" i="12"/>
  <c r="A30" i="12" l="1"/>
  <c r="B29" i="12"/>
  <c r="C29" i="12" s="1"/>
  <c r="A31" i="12" l="1"/>
  <c r="B30" i="12"/>
  <c r="C30" i="12" s="1"/>
  <c r="B31" i="12" l="1"/>
  <c r="C31" i="12" s="1"/>
  <c r="A32" i="12"/>
  <c r="B32" i="12" l="1"/>
  <c r="C32" i="12" s="1"/>
  <c r="A33" i="12"/>
  <c r="A34" i="12" l="1"/>
  <c r="B33" i="12"/>
  <c r="C33" i="12" s="1"/>
  <c r="A35" i="12" l="1"/>
  <c r="B34" i="12"/>
  <c r="C34" i="12" s="1"/>
  <c r="B35" i="12" l="1"/>
  <c r="C35" i="12" s="1"/>
  <c r="A36" i="12"/>
  <c r="B36" i="12" l="1"/>
  <c r="C36" i="12" s="1"/>
  <c r="A37" i="12"/>
  <c r="A38" i="12" l="1"/>
  <c r="B37" i="12"/>
  <c r="C37" i="12" s="1"/>
  <c r="A39" i="12" l="1"/>
  <c r="B38" i="12"/>
  <c r="C38" i="12" s="1"/>
  <c r="B39" i="12" l="1"/>
  <c r="C39" i="12" s="1"/>
  <c r="A40" i="12"/>
  <c r="B40" i="12" l="1"/>
  <c r="C40" i="12" s="1"/>
  <c r="A41" i="12"/>
  <c r="A42" i="12" l="1"/>
  <c r="B41" i="12"/>
  <c r="C41" i="12" s="1"/>
  <c r="A43" i="12" l="1"/>
  <c r="B42" i="12"/>
  <c r="C42" i="12" s="1"/>
  <c r="B43" i="12" l="1"/>
  <c r="C43" i="12" s="1"/>
  <c r="A44" i="12"/>
  <c r="B44" i="12" l="1"/>
  <c r="C44" i="12" s="1"/>
  <c r="A45" i="12"/>
  <c r="A46" i="12" l="1"/>
  <c r="B45" i="12"/>
  <c r="C45" i="12" s="1"/>
  <c r="A47" i="12" l="1"/>
  <c r="B46" i="12"/>
  <c r="C46" i="12" s="1"/>
  <c r="B47" i="12" l="1"/>
  <c r="C47" i="12" s="1"/>
  <c r="A48" i="12"/>
  <c r="B48" i="12" l="1"/>
  <c r="C48" i="12" s="1"/>
  <c r="A49" i="12"/>
  <c r="A50" i="12" l="1"/>
  <c r="B49" i="12"/>
  <c r="C49" i="12" s="1"/>
  <c r="A51" i="12" l="1"/>
  <c r="B50" i="12"/>
  <c r="C50" i="12" s="1"/>
  <c r="B51" i="12" l="1"/>
  <c r="C51" i="12" s="1"/>
  <c r="A52" i="12"/>
  <c r="B52" i="12" l="1"/>
  <c r="C52" i="12" s="1"/>
  <c r="A53" i="12"/>
  <c r="A54" i="12" l="1"/>
  <c r="B53" i="12"/>
  <c r="C53" i="12" s="1"/>
  <c r="A55" i="12" l="1"/>
  <c r="B54" i="12"/>
  <c r="C54" i="12" s="1"/>
  <c r="B55" i="12" l="1"/>
  <c r="C55" i="12" s="1"/>
  <c r="A56" i="12"/>
  <c r="B56" i="12" l="1"/>
  <c r="C56" i="12" s="1"/>
  <c r="A57" i="12"/>
  <c r="A58" i="12" l="1"/>
  <c r="B57" i="12"/>
  <c r="C57" i="12" s="1"/>
  <c r="A59" i="12" l="1"/>
  <c r="B58" i="12"/>
  <c r="C58" i="12" s="1"/>
  <c r="B59" i="12" l="1"/>
  <c r="C59" i="12" s="1"/>
  <c r="A60" i="12"/>
  <c r="B60" i="12" l="1"/>
  <c r="C60" i="12" s="1"/>
  <c r="A61" i="12"/>
  <c r="A62" i="12" l="1"/>
  <c r="B61" i="12"/>
  <c r="C61" i="12" s="1"/>
  <c r="A63" i="12" l="1"/>
  <c r="B62" i="12"/>
  <c r="C62" i="12" s="1"/>
  <c r="B63" i="12" l="1"/>
  <c r="C63" i="12" s="1"/>
  <c r="A64" i="12"/>
  <c r="C64" i="12" l="1"/>
  <c r="B64" i="12"/>
  <c r="A65" i="12"/>
  <c r="A66" i="12" l="1"/>
  <c r="B65" i="12"/>
  <c r="C65" i="12"/>
  <c r="A67" i="12" l="1"/>
  <c r="B66" i="12"/>
  <c r="C66" i="12" s="1"/>
  <c r="B67" i="12" l="1"/>
  <c r="C67" i="12" s="1"/>
  <c r="A68" i="12"/>
  <c r="B68" i="12" l="1"/>
  <c r="C68" i="12" s="1"/>
  <c r="A69" i="12"/>
  <c r="A70" i="12" l="1"/>
  <c r="B69" i="12"/>
  <c r="C69" i="12" s="1"/>
  <c r="B70" i="12" l="1"/>
  <c r="C70" i="12" s="1"/>
  <c r="A71" i="12"/>
  <c r="A72" i="12" l="1"/>
  <c r="B71" i="12"/>
  <c r="C71" i="12" s="1"/>
  <c r="A73" i="12" l="1"/>
  <c r="B72" i="12"/>
  <c r="C72" i="12" s="1"/>
  <c r="B73" i="12" l="1"/>
  <c r="C73" i="12" s="1"/>
  <c r="A74" i="12"/>
  <c r="B74" i="12" l="1"/>
  <c r="C74" i="12" s="1"/>
  <c r="A75" i="12"/>
  <c r="A76" i="12" l="1"/>
  <c r="B75" i="12"/>
  <c r="C75" i="12" s="1"/>
  <c r="A77" i="12" l="1"/>
  <c r="B76" i="12"/>
  <c r="C76" i="12" s="1"/>
  <c r="C77" i="12" l="1"/>
  <c r="B77" i="12"/>
  <c r="A78" i="12"/>
  <c r="B78" i="12" l="1"/>
  <c r="C78" i="12" s="1"/>
  <c r="A79" i="12"/>
  <c r="A80" i="12" l="1"/>
  <c r="B79" i="12"/>
  <c r="C79" i="12" s="1"/>
  <c r="A81" i="12" l="1"/>
  <c r="B80" i="12"/>
  <c r="C80" i="12" s="1"/>
  <c r="C81" i="12" l="1"/>
  <c r="B81" i="12"/>
  <c r="A82" i="12"/>
  <c r="B82" i="12" l="1"/>
  <c r="C82" i="12" s="1"/>
  <c r="A83" i="12"/>
  <c r="A84" i="12" l="1"/>
  <c r="B83" i="12"/>
  <c r="C83" i="12" s="1"/>
  <c r="A85" i="12" l="1"/>
  <c r="B84" i="12"/>
  <c r="C84" i="12" s="1"/>
  <c r="B85" i="12" l="1"/>
  <c r="C85" i="12" s="1"/>
  <c r="A86" i="12"/>
  <c r="B86" i="12" l="1"/>
  <c r="C86" i="12" s="1"/>
  <c r="A87" i="12"/>
  <c r="A88" i="12" l="1"/>
  <c r="B87" i="12"/>
  <c r="C87" i="12" s="1"/>
  <c r="A89" i="12" l="1"/>
  <c r="B88" i="12"/>
  <c r="C88" i="12" s="1"/>
  <c r="B89" i="12" l="1"/>
  <c r="C89" i="12" s="1"/>
  <c r="A90" i="12"/>
  <c r="C90" i="12" l="1"/>
  <c r="B90" i="12"/>
  <c r="A91" i="12"/>
  <c r="A92" i="12" l="1"/>
  <c r="B91" i="12"/>
  <c r="C91" i="12" s="1"/>
  <c r="A93" i="12" l="1"/>
  <c r="B92" i="12"/>
  <c r="C92" i="12" s="1"/>
  <c r="B93" i="12" l="1"/>
  <c r="C93" i="12" s="1"/>
  <c r="A94" i="12"/>
  <c r="B94" i="12" l="1"/>
  <c r="C94" i="12" s="1"/>
  <c r="A95" i="12"/>
  <c r="A96" i="12" l="1"/>
  <c r="B95" i="12"/>
  <c r="C95" i="12" s="1"/>
  <c r="A97" i="12" l="1"/>
  <c r="B96" i="12"/>
  <c r="C96" i="12" s="1"/>
  <c r="B97" i="12" l="1"/>
  <c r="C97" i="12" s="1"/>
  <c r="A98" i="12"/>
  <c r="B98" i="12" l="1"/>
  <c r="C98" i="12" s="1"/>
  <c r="A99" i="12"/>
  <c r="C99" i="12" l="1"/>
  <c r="A100" i="12"/>
  <c r="B99" i="12"/>
  <c r="A101" i="12" l="1"/>
  <c r="B100" i="12"/>
  <c r="C100" i="12" s="1"/>
  <c r="B101" i="12" l="1"/>
  <c r="C101" i="12" s="1"/>
  <c r="A102" i="12"/>
  <c r="B102" i="12" l="1"/>
  <c r="C102" i="12" s="1"/>
  <c r="A103" i="12"/>
  <c r="A104" i="12" l="1"/>
  <c r="B103" i="12"/>
  <c r="C103" i="12" s="1"/>
  <c r="A105" i="12" l="1"/>
  <c r="B104" i="12"/>
  <c r="C104" i="12" s="1"/>
  <c r="B105" i="12" l="1"/>
  <c r="C105" i="12" s="1"/>
  <c r="A106" i="12"/>
  <c r="B106" i="12" l="1"/>
  <c r="C106" i="12" s="1"/>
  <c r="A107" i="12"/>
  <c r="A108" i="12" l="1"/>
  <c r="B107" i="12"/>
  <c r="C107" i="12" s="1"/>
  <c r="A109" i="12" l="1"/>
  <c r="B108" i="12"/>
  <c r="C108" i="12" s="1"/>
  <c r="B109" i="12" l="1"/>
  <c r="C109" i="12" s="1"/>
  <c r="A110" i="12"/>
  <c r="B110" i="12" l="1"/>
  <c r="C110" i="12" s="1"/>
  <c r="A111" i="12"/>
  <c r="A112" i="12" l="1"/>
  <c r="B111" i="12"/>
  <c r="C111" i="12" s="1"/>
  <c r="A113" i="12" l="1"/>
  <c r="B112" i="12"/>
  <c r="C112" i="12" s="1"/>
  <c r="B113" i="12" l="1"/>
  <c r="C113" i="12" s="1"/>
  <c r="A114" i="12"/>
  <c r="B114" i="12" l="1"/>
  <c r="C114" i="12" s="1"/>
  <c r="A115" i="12"/>
  <c r="A116" i="12" l="1"/>
  <c r="B115" i="12"/>
  <c r="C115" i="12" s="1"/>
  <c r="A117" i="12" l="1"/>
  <c r="B116" i="12"/>
  <c r="C116" i="12" s="1"/>
  <c r="B117" i="12" l="1"/>
  <c r="C117" i="12" s="1"/>
  <c r="A118" i="12"/>
  <c r="B118" i="12" l="1"/>
  <c r="C118" i="12" s="1"/>
  <c r="A119" i="12"/>
  <c r="A120" i="12" l="1"/>
  <c r="B119" i="12"/>
  <c r="C119" i="12" s="1"/>
  <c r="A121" i="12" l="1"/>
  <c r="B120" i="12"/>
  <c r="C120" i="12" s="1"/>
  <c r="B121" i="12" l="1"/>
  <c r="C121" i="12" s="1"/>
  <c r="A122" i="12"/>
  <c r="B122" i="12" l="1"/>
  <c r="C122" i="12" s="1"/>
  <c r="A123" i="12"/>
  <c r="A124" i="12" l="1"/>
  <c r="B123" i="12"/>
  <c r="C123" i="12" s="1"/>
  <c r="A125" i="12" l="1"/>
  <c r="B124" i="12"/>
  <c r="C124" i="12" s="1"/>
  <c r="B125" i="12" l="1"/>
  <c r="C125" i="12" s="1"/>
  <c r="A126" i="12"/>
  <c r="B126" i="12" l="1"/>
  <c r="C126" i="12" s="1"/>
  <c r="A127" i="12"/>
  <c r="A128" i="12" l="1"/>
  <c r="B127" i="12"/>
  <c r="C127" i="12" s="1"/>
  <c r="A129" i="12" l="1"/>
  <c r="B128" i="12"/>
  <c r="C128" i="12" s="1"/>
  <c r="B129" i="12" l="1"/>
  <c r="C129" i="12" s="1"/>
  <c r="A130" i="12"/>
  <c r="B130" i="12" l="1"/>
  <c r="C130" i="12" s="1"/>
  <c r="A131" i="12"/>
  <c r="A132" i="12" l="1"/>
  <c r="B131" i="12"/>
  <c r="C131" i="12" s="1"/>
  <c r="A133" i="12" l="1"/>
  <c r="B132" i="12"/>
  <c r="C132" i="12" s="1"/>
  <c r="C133" i="12" l="1"/>
  <c r="B133" i="12"/>
  <c r="A134" i="12"/>
  <c r="B134" i="12" l="1"/>
  <c r="C134" i="12" s="1"/>
  <c r="A135" i="12"/>
  <c r="A136" i="12" l="1"/>
  <c r="B135" i="12"/>
  <c r="C135" i="12" s="1"/>
  <c r="A137" i="12" l="1"/>
  <c r="B136" i="12"/>
  <c r="C136" i="12" s="1"/>
  <c r="B137" i="12" l="1"/>
  <c r="C137" i="12" s="1"/>
  <c r="A138" i="12"/>
  <c r="B138" i="12" l="1"/>
  <c r="C138" i="12" s="1"/>
  <c r="A139" i="12"/>
  <c r="A140" i="12" l="1"/>
  <c r="B139" i="12"/>
  <c r="C139" i="12" s="1"/>
  <c r="A141" i="12" l="1"/>
  <c r="B140" i="12"/>
  <c r="C140" i="12" s="1"/>
  <c r="B141" i="12" l="1"/>
  <c r="C141" i="12" s="1"/>
  <c r="A142" i="12"/>
  <c r="B142" i="12" l="1"/>
  <c r="C142" i="12" s="1"/>
  <c r="A143" i="12"/>
  <c r="C143" i="12" l="1"/>
  <c r="A144" i="12"/>
  <c r="B143" i="12"/>
  <c r="A145" i="12" l="1"/>
  <c r="B144" i="12"/>
  <c r="C144" i="12" s="1"/>
  <c r="B145" i="12" l="1"/>
  <c r="C145" i="12" s="1"/>
  <c r="A146" i="12"/>
  <c r="B146" i="12" l="1"/>
  <c r="C146" i="12" s="1"/>
  <c r="A147" i="12"/>
  <c r="A148" i="12" l="1"/>
  <c r="B147" i="12"/>
  <c r="C147" i="12" s="1"/>
  <c r="A149" i="12" l="1"/>
  <c r="B148" i="12"/>
  <c r="C148" i="12" s="1"/>
  <c r="B149" i="12" l="1"/>
  <c r="C149" i="12" s="1"/>
  <c r="A150" i="12"/>
  <c r="B150" i="12" l="1"/>
  <c r="C150" i="12" s="1"/>
  <c r="A151" i="12"/>
  <c r="A152" i="12" l="1"/>
  <c r="B151" i="12"/>
  <c r="C151" i="12" s="1"/>
  <c r="A153" i="12" l="1"/>
  <c r="B152" i="12"/>
  <c r="C152" i="12" s="1"/>
  <c r="B153" i="12" l="1"/>
  <c r="C153" i="12" s="1"/>
  <c r="A154" i="12"/>
  <c r="B154" i="12" l="1"/>
  <c r="C154" i="12" s="1"/>
  <c r="A155" i="12"/>
  <c r="A156" i="12" l="1"/>
  <c r="B155" i="12"/>
  <c r="C155" i="12" s="1"/>
  <c r="A157" i="12" l="1"/>
  <c r="B156" i="12"/>
  <c r="C156" i="12" s="1"/>
  <c r="B157" i="12" l="1"/>
  <c r="C157" i="12" s="1"/>
  <c r="A158" i="12"/>
  <c r="B158" i="12" l="1"/>
  <c r="C158" i="12" s="1"/>
  <c r="A159" i="12"/>
  <c r="A160" i="12" l="1"/>
  <c r="B159" i="12"/>
  <c r="C159" i="12" s="1"/>
  <c r="A161" i="12" l="1"/>
  <c r="B160" i="12"/>
  <c r="C160" i="12" s="1"/>
  <c r="B161" i="12" l="1"/>
  <c r="C161" i="12" s="1"/>
  <c r="A162" i="12"/>
  <c r="B162" i="12" l="1"/>
  <c r="C162" i="12" s="1"/>
  <c r="A163" i="12"/>
  <c r="A164" i="12" l="1"/>
  <c r="B163" i="12"/>
  <c r="C163" i="12" s="1"/>
  <c r="A165" i="12" l="1"/>
  <c r="B164" i="12"/>
  <c r="C164" i="12" s="1"/>
  <c r="B165" i="12" l="1"/>
  <c r="C165" i="12" s="1"/>
  <c r="A166" i="12"/>
  <c r="B166" i="12" l="1"/>
  <c r="C166" i="12" s="1"/>
  <c r="A167" i="12"/>
  <c r="A168" i="12" l="1"/>
  <c r="B167" i="12"/>
  <c r="C167" i="12" s="1"/>
  <c r="A169" i="12" l="1"/>
  <c r="B168" i="12"/>
  <c r="C168" i="12" s="1"/>
  <c r="B169" i="12" l="1"/>
  <c r="C169" i="12" s="1"/>
  <c r="A170" i="12"/>
  <c r="B170" i="12" l="1"/>
  <c r="C170" i="12" s="1"/>
  <c r="A171" i="12"/>
  <c r="A172" i="12" l="1"/>
  <c r="B171" i="12"/>
  <c r="C171" i="12" s="1"/>
  <c r="A173" i="12" l="1"/>
  <c r="B172" i="12"/>
  <c r="C172" i="12" s="1"/>
  <c r="B173" i="12" l="1"/>
  <c r="C173" i="12" s="1"/>
  <c r="A174" i="12"/>
  <c r="B174" i="12" l="1"/>
  <c r="C174" i="12" s="1"/>
  <c r="A175" i="12"/>
  <c r="A176" i="12" l="1"/>
  <c r="B175" i="12"/>
  <c r="C175" i="12" s="1"/>
  <c r="A177" i="12" l="1"/>
  <c r="B176" i="12"/>
  <c r="C176" i="12" s="1"/>
  <c r="B177" i="12" l="1"/>
  <c r="C177" i="12" s="1"/>
  <c r="A178" i="12"/>
  <c r="B178" i="12" l="1"/>
  <c r="C178" i="12" s="1"/>
  <c r="A179" i="12"/>
  <c r="A180" i="12" l="1"/>
  <c r="B179" i="12"/>
  <c r="C179" i="12" s="1"/>
  <c r="A181" i="12" l="1"/>
  <c r="B180" i="12"/>
  <c r="C180" i="12" s="1"/>
  <c r="B181" i="12" l="1"/>
  <c r="C181" i="12" s="1"/>
  <c r="C182" i="12" s="1"/>
  <c r="A182" i="12"/>
  <c r="B182" i="12" s="1"/>
</calcChain>
</file>

<file path=xl/sharedStrings.xml><?xml version="1.0" encoding="utf-8"?>
<sst xmlns="http://schemas.openxmlformats.org/spreadsheetml/2006/main" count="126" uniqueCount="108">
  <si>
    <t>Merics</t>
  </si>
  <si>
    <t>Technique</t>
  </si>
  <si>
    <t>Metric</t>
  </si>
  <si>
    <t>Unit of Division</t>
  </si>
  <si>
    <t>Practical Significance</t>
  </si>
  <si>
    <t>N</t>
  </si>
  <si>
    <t>d</t>
  </si>
  <si>
    <t>Alpha</t>
  </si>
  <si>
    <t>Beta</t>
  </si>
  <si>
    <t>P Pool</t>
  </si>
  <si>
    <t>Pb</t>
  </si>
  <si>
    <t>SE</t>
  </si>
  <si>
    <t>Pa</t>
  </si>
  <si>
    <t>Conversion</t>
  </si>
  <si>
    <t>X</t>
  </si>
  <si>
    <t>Days to run the experiment</t>
  </si>
  <si>
    <t>Conclusion</t>
  </si>
  <si>
    <t>95% Margin of Error</t>
  </si>
  <si>
    <t>Scope/Target</t>
  </si>
  <si>
    <t>Funnel Stage</t>
  </si>
  <si>
    <t>Hypothesis</t>
  </si>
  <si>
    <t>Change button color to Green</t>
  </si>
  <si>
    <t>Change font</t>
  </si>
  <si>
    <t>Change words color</t>
  </si>
  <si>
    <t>Button size</t>
  </si>
  <si>
    <t>Button location</t>
  </si>
  <si>
    <t>Button shape</t>
  </si>
  <si>
    <t>Background pic/color</t>
  </si>
  <si>
    <t>Text</t>
  </si>
  <si>
    <t>Action -- Start your free trial</t>
  </si>
  <si>
    <t>US; English; Web</t>
  </si>
  <si>
    <t>Cookie</t>
  </si>
  <si>
    <t>Percent of traffic for testing</t>
  </si>
  <si>
    <t>Aware web desiger conference</t>
  </si>
  <si>
    <t>Awareness; Email Sent; Social Media Page Visits</t>
  </si>
  <si>
    <t>Visit Da-Shu-Ju.com</t>
  </si>
  <si>
    <t>Clicks, PV, Visits, Visitors</t>
  </si>
  <si>
    <t>Visit Buy Ticket Page</t>
  </si>
  <si>
    <t>Complete Purchase</t>
  </si>
  <si>
    <t>Clicks, PV, Conversion</t>
  </si>
  <si>
    <t>Conversion, Tickets Sold, Sales Revenue</t>
  </si>
  <si>
    <t>AB Testing, Promotion/Incentive, Retargeting</t>
  </si>
  <si>
    <t>Email, Social Media</t>
  </si>
  <si>
    <t>Visit Payment Page</t>
  </si>
  <si>
    <t>AB Testing UI design, Promotion/Incentive, Retargeting</t>
  </si>
  <si>
    <t>Unique Visitors</t>
  </si>
  <si>
    <t>PV of Home Page</t>
  </si>
  <si>
    <t>"Payment" Completion Probability</t>
  </si>
  <si>
    <t># of succesful payments/# of PV of "Buy Ticket" page</t>
  </si>
  <si>
    <t># of PV with  click on "Buy Ticket"/# of PV of home page</t>
  </si>
  <si>
    <t>Gross Conversion</t>
  </si>
  <si>
    <t># of succesful payments/# of PV of home page</t>
  </si>
  <si>
    <t># of Unique Cookies to view da-shu-ju.com home page</t>
  </si>
  <si>
    <t># of Pave view of da-shu-ju.com/index.html(home page)</t>
  </si>
  <si>
    <t>"Buy Ticket" Clcik Thru Probablity</t>
  </si>
  <si>
    <t>Invarianet Metric</t>
  </si>
  <si>
    <t>Evaluation Metric</t>
  </si>
  <si>
    <t>PV/Day</t>
  </si>
  <si>
    <t>Baseline Conversion</t>
  </si>
  <si>
    <t>Sample Size/Variation</t>
  </si>
  <si>
    <t>Baseline PV</t>
  </si>
  <si>
    <t>Date</t>
  </si>
  <si>
    <t>Control - PV</t>
  </si>
  <si>
    <t>Control - Payment</t>
  </si>
  <si>
    <t>Experiment - PV</t>
  </si>
  <si>
    <t>Experiment - Payment</t>
  </si>
  <si>
    <t>Experiment &gt; Control</t>
  </si>
  <si>
    <t>Total</t>
  </si>
  <si>
    <t>Sign Test</t>
  </si>
  <si>
    <t># of True</t>
  </si>
  <si>
    <t># of experiments</t>
  </si>
  <si>
    <t>Probability</t>
  </si>
  <si>
    <t>P-Value</t>
  </si>
  <si>
    <t>Statistical Significant</t>
  </si>
  <si>
    <t>Regular Mail</t>
  </si>
  <si>
    <t>Priority Mail</t>
  </si>
  <si>
    <t>Letters</t>
  </si>
  <si>
    <t>ApprovalRate</t>
  </si>
  <si>
    <t>Profit/Card</t>
  </si>
  <si>
    <t>Original Response Rate</t>
  </si>
  <si>
    <t>New Response Rate</t>
  </si>
  <si>
    <t>Total Profit</t>
  </si>
  <si>
    <t>New Profit</t>
  </si>
  <si>
    <t>Change button to "Register" will increase clicks</t>
  </si>
  <si>
    <t xml:space="preserve">Gross Conversion; "Buy Ticket" Clcik Thru Probablity; </t>
  </si>
  <si>
    <t>5. Gross Conversion</t>
  </si>
  <si>
    <t>3. "Buy Ticket" Clcik Thru Probablity</t>
  </si>
  <si>
    <t>4. "Payment" Completion Probability</t>
  </si>
  <si>
    <t>Sample Size</t>
  </si>
  <si>
    <t>Duration</t>
  </si>
  <si>
    <t>Value</t>
  </si>
  <si>
    <t>Z-score</t>
  </si>
  <si>
    <t>Ppool</t>
  </si>
  <si>
    <t>Method 1--Goal Seek</t>
  </si>
  <si>
    <t>Method 2--Formula</t>
  </si>
  <si>
    <t>Confidence Level</t>
  </si>
  <si>
    <t>Group A (Control)</t>
  </si>
  <si>
    <t>Group B (Variance)</t>
  </si>
  <si>
    <t>Size</t>
  </si>
  <si>
    <t>Converson Rate</t>
  </si>
  <si>
    <t>Conversion Rate</t>
  </si>
  <si>
    <t>Difference</t>
  </si>
  <si>
    <t>Pooled Probability</t>
  </si>
  <si>
    <t>Pooled Standard Error</t>
  </si>
  <si>
    <t>Lower Bound Confidence Interval</t>
  </si>
  <si>
    <t>Upper Bound Confidence Interval</t>
  </si>
  <si>
    <t>Y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</si>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</sst>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8" formatCode="&quot;$&quot;#,##0.00_);[Red]\(&quot;$&quot;#,##0.00\)"/>
    <numFmt numFmtId="164" formatCode="0.0000"/>
    <numFmt numFmtId="165" formatCode="0.0%"/>
    <numFmt numFmtId="166" formatCode="0.00000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5" borderId="2" applyNumberFormat="0" applyAlignment="0" applyProtection="0"/>
    <xf numFmtId="0" fontId="6" fillId="6" borderId="3" applyNumberFormat="0" applyAlignment="0" applyProtection="0"/>
    <xf numFmtId="0" fontId="7" fillId="7" borderId="4" applyNumberFormat="0" applyAlignment="0" applyProtection="0"/>
  </cellStyleXfs>
  <cellXfs count="32">
    <xf numFmtId="0" fontId="0" fillId="0" borderId="0" xfId="0"/>
    <xf numFmtId="0" fontId="0" fillId="2" borderId="0" xfId="0" applyFill="1"/>
    <xf numFmtId="0" fontId="0" fillId="3" borderId="0" xfId="1" applyNumberFormat="1" applyFont="1" applyFill="1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0" fillId="0" borderId="0" xfId="0" applyFont="1"/>
    <xf numFmtId="9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0" fillId="0" borderId="1" xfId="0" applyBorder="1"/>
    <xf numFmtId="164" fontId="0" fillId="0" borderId="1" xfId="0" applyNumberFormat="1" applyBorder="1"/>
    <xf numFmtId="164" fontId="0" fillId="4" borderId="1" xfId="0" applyNumberFormat="1" applyFill="1" applyBorder="1"/>
    <xf numFmtId="2" fontId="0" fillId="0" borderId="1" xfId="0" applyNumberFormat="1" applyBorder="1"/>
    <xf numFmtId="1" fontId="0" fillId="0" borderId="1" xfId="0" applyNumberFormat="1" applyBorder="1"/>
    <xf numFmtId="3" fontId="0" fillId="0" borderId="0" xfId="0" applyNumberFormat="1"/>
    <xf numFmtId="6" fontId="0" fillId="0" borderId="0" xfId="0" applyNumberFormat="1"/>
    <xf numFmtId="8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8" fillId="0" borderId="0" xfId="0" applyFont="1"/>
    <xf numFmtId="0" fontId="8" fillId="0" borderId="0" xfId="0" applyFont="1" applyFill="1"/>
    <xf numFmtId="0" fontId="8" fillId="2" borderId="0" xfId="0" applyFont="1" applyFill="1"/>
    <xf numFmtId="0" fontId="0" fillId="0" borderId="0" xfId="0" applyBorder="1"/>
    <xf numFmtId="9" fontId="5" fillId="5" borderId="2" xfId="2" applyNumberFormat="1"/>
    <xf numFmtId="0" fontId="0" fillId="0" borderId="0" xfId="0" applyFill="1" applyBorder="1"/>
    <xf numFmtId="0" fontId="5" fillId="5" borderId="2" xfId="2"/>
    <xf numFmtId="9" fontId="0" fillId="0" borderId="0" xfId="0" applyNumberFormat="1" applyBorder="1"/>
    <xf numFmtId="0" fontId="7" fillId="7" borderId="4" xfId="4"/>
    <xf numFmtId="164" fontId="0" fillId="0" borderId="0" xfId="0" applyNumberFormat="1"/>
    <xf numFmtId="0" fontId="6" fillId="6" borderId="3" xfId="3"/>
    <xf numFmtId="0" fontId="9" fillId="0" borderId="0" xfId="0" applyFont="1"/>
  </cellXfs>
  <cellStyles count="5">
    <cellStyle name="Check Cell" xfId="4" builtinId="23"/>
    <cellStyle name="Input" xfId="2" builtinId="20"/>
    <cellStyle name="Normal" xfId="0" builtinId="0"/>
    <cellStyle name="Output" xfId="3" builtinId="21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m/d/yy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18386223036512E-2"/>
          <c:y val="0.14723163841807912"/>
          <c:w val="0.92198710507545345"/>
          <c:h val="0.58961045123596834"/>
        </c:manualLayout>
      </c:layout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Plot!$A$2:$A$182</c:f>
              <c:numCache>
                <c:formatCode>General</c:formatCode>
                <c:ptCount val="181"/>
                <c:pt idx="0">
                  <c:v>-0.08</c:v>
                </c:pt>
                <c:pt idx="1">
                  <c:v>-7.9000000000000001E-2</c:v>
                </c:pt>
                <c:pt idx="2">
                  <c:v>-7.8E-2</c:v>
                </c:pt>
                <c:pt idx="3">
                  <c:v>-7.6999999999999999E-2</c:v>
                </c:pt>
                <c:pt idx="4">
                  <c:v>-7.5999999999999998E-2</c:v>
                </c:pt>
                <c:pt idx="5">
                  <c:v>-7.4999999999999997E-2</c:v>
                </c:pt>
                <c:pt idx="6">
                  <c:v>-7.3999999999999996E-2</c:v>
                </c:pt>
                <c:pt idx="7">
                  <c:v>-7.2999999999999995E-2</c:v>
                </c:pt>
                <c:pt idx="8">
                  <c:v>-7.1999999999999995E-2</c:v>
                </c:pt>
                <c:pt idx="9">
                  <c:v>-7.0999999999999994E-2</c:v>
                </c:pt>
                <c:pt idx="10">
                  <c:v>-6.9999999999999993E-2</c:v>
                </c:pt>
                <c:pt idx="11">
                  <c:v>-6.8999999999999992E-2</c:v>
                </c:pt>
                <c:pt idx="12">
                  <c:v>-6.7999999999999991E-2</c:v>
                </c:pt>
                <c:pt idx="13">
                  <c:v>-6.699999999999999E-2</c:v>
                </c:pt>
                <c:pt idx="14">
                  <c:v>-6.5999999999999989E-2</c:v>
                </c:pt>
                <c:pt idx="15">
                  <c:v>-6.4999999999999988E-2</c:v>
                </c:pt>
                <c:pt idx="16">
                  <c:v>-6.3999999999999987E-2</c:v>
                </c:pt>
                <c:pt idx="17">
                  <c:v>-6.2999999999999987E-2</c:v>
                </c:pt>
                <c:pt idx="18">
                  <c:v>-6.1999999999999986E-2</c:v>
                </c:pt>
                <c:pt idx="19">
                  <c:v>-6.0999999999999985E-2</c:v>
                </c:pt>
                <c:pt idx="20">
                  <c:v>-5.9999999999999984E-2</c:v>
                </c:pt>
                <c:pt idx="21">
                  <c:v>-5.8999999999999983E-2</c:v>
                </c:pt>
                <c:pt idx="22">
                  <c:v>-5.7999999999999982E-2</c:v>
                </c:pt>
                <c:pt idx="23">
                  <c:v>-5.6999999999999981E-2</c:v>
                </c:pt>
                <c:pt idx="24">
                  <c:v>-5.599999999999998E-2</c:v>
                </c:pt>
                <c:pt idx="25">
                  <c:v>-5.4999999999999979E-2</c:v>
                </c:pt>
                <c:pt idx="26">
                  <c:v>-5.3999999999999979E-2</c:v>
                </c:pt>
                <c:pt idx="27">
                  <c:v>-5.2999999999999978E-2</c:v>
                </c:pt>
                <c:pt idx="28">
                  <c:v>-5.1999999999999977E-2</c:v>
                </c:pt>
                <c:pt idx="29">
                  <c:v>-5.0999999999999976E-2</c:v>
                </c:pt>
                <c:pt idx="30">
                  <c:v>-4.9999999999999975E-2</c:v>
                </c:pt>
                <c:pt idx="31">
                  <c:v>-4.8999999999999974E-2</c:v>
                </c:pt>
                <c:pt idx="32">
                  <c:v>-4.7999999999999973E-2</c:v>
                </c:pt>
                <c:pt idx="33">
                  <c:v>-4.6999999999999972E-2</c:v>
                </c:pt>
                <c:pt idx="34">
                  <c:v>-4.5999999999999971E-2</c:v>
                </c:pt>
                <c:pt idx="35">
                  <c:v>-4.4999999999999971E-2</c:v>
                </c:pt>
                <c:pt idx="36">
                  <c:v>-4.399999999999997E-2</c:v>
                </c:pt>
                <c:pt idx="37">
                  <c:v>-4.2999999999999969E-2</c:v>
                </c:pt>
                <c:pt idx="38">
                  <c:v>-4.1999999999999968E-2</c:v>
                </c:pt>
                <c:pt idx="39">
                  <c:v>-4.0999999999999967E-2</c:v>
                </c:pt>
                <c:pt idx="40">
                  <c:v>-3.9999999999999966E-2</c:v>
                </c:pt>
                <c:pt idx="41">
                  <c:v>-3.8999999999999965E-2</c:v>
                </c:pt>
                <c:pt idx="42">
                  <c:v>-3.7999999999999964E-2</c:v>
                </c:pt>
                <c:pt idx="43">
                  <c:v>-3.6999999999999963E-2</c:v>
                </c:pt>
                <c:pt idx="44">
                  <c:v>-3.5999999999999963E-2</c:v>
                </c:pt>
                <c:pt idx="45">
                  <c:v>-3.4999999999999962E-2</c:v>
                </c:pt>
                <c:pt idx="46">
                  <c:v>-3.3999999999999961E-2</c:v>
                </c:pt>
                <c:pt idx="47">
                  <c:v>-3.299999999999996E-2</c:v>
                </c:pt>
                <c:pt idx="48">
                  <c:v>-3.1999999999999959E-2</c:v>
                </c:pt>
                <c:pt idx="49">
                  <c:v>-3.0999999999999958E-2</c:v>
                </c:pt>
                <c:pt idx="50">
                  <c:v>-2.9999999999999957E-2</c:v>
                </c:pt>
                <c:pt idx="51">
                  <c:v>-2.8999999999999956E-2</c:v>
                </c:pt>
                <c:pt idx="52">
                  <c:v>-2.7999999999999955E-2</c:v>
                </c:pt>
                <c:pt idx="53">
                  <c:v>-2.6999999999999955E-2</c:v>
                </c:pt>
                <c:pt idx="54">
                  <c:v>-2.5999999999999954E-2</c:v>
                </c:pt>
                <c:pt idx="55">
                  <c:v>-2.4999999999999953E-2</c:v>
                </c:pt>
                <c:pt idx="56">
                  <c:v>-2.3999999999999952E-2</c:v>
                </c:pt>
                <c:pt idx="57">
                  <c:v>-2.2999999999999951E-2</c:v>
                </c:pt>
                <c:pt idx="58">
                  <c:v>-2.199999999999995E-2</c:v>
                </c:pt>
                <c:pt idx="59">
                  <c:v>-2.0999999999999949E-2</c:v>
                </c:pt>
                <c:pt idx="60">
                  <c:v>-1.9999999999999948E-2</c:v>
                </c:pt>
                <c:pt idx="61">
                  <c:v>-1.8999999999999947E-2</c:v>
                </c:pt>
                <c:pt idx="62">
                  <c:v>-1.7999999999999947E-2</c:v>
                </c:pt>
                <c:pt idx="63">
                  <c:v>-1.6999999999999946E-2</c:v>
                </c:pt>
                <c:pt idx="64">
                  <c:v>-1.5999999999999945E-2</c:v>
                </c:pt>
                <c:pt idx="65">
                  <c:v>-1.4999999999999944E-2</c:v>
                </c:pt>
                <c:pt idx="66">
                  <c:v>-1.3999999999999943E-2</c:v>
                </c:pt>
                <c:pt idx="67">
                  <c:v>-1.2999999999999942E-2</c:v>
                </c:pt>
                <c:pt idx="68">
                  <c:v>-1.1999999999999941E-2</c:v>
                </c:pt>
                <c:pt idx="69">
                  <c:v>-1.099999999999994E-2</c:v>
                </c:pt>
                <c:pt idx="70">
                  <c:v>-9.9999999999999395E-3</c:v>
                </c:pt>
                <c:pt idx="71">
                  <c:v>-8.9999999999999386E-3</c:v>
                </c:pt>
                <c:pt idx="72">
                  <c:v>-7.9999999999999377E-3</c:v>
                </c:pt>
                <c:pt idx="73">
                  <c:v>-6.9999999999999377E-3</c:v>
                </c:pt>
                <c:pt idx="74">
                  <c:v>-5.9999999999999377E-3</c:v>
                </c:pt>
                <c:pt idx="75">
                  <c:v>-4.9999999999999377E-3</c:v>
                </c:pt>
                <c:pt idx="76">
                  <c:v>-3.9999999999999376E-3</c:v>
                </c:pt>
                <c:pt idx="77">
                  <c:v>-2.9999999999999376E-3</c:v>
                </c:pt>
                <c:pt idx="78">
                  <c:v>-1.9999999999999376E-3</c:v>
                </c:pt>
                <c:pt idx="79">
                  <c:v>-9.9999999999993757E-4</c:v>
                </c:pt>
                <c:pt idx="80">
                  <c:v>6.2450045135165055E-17</c:v>
                </c:pt>
                <c:pt idx="81">
                  <c:v>1.0000000000000625E-3</c:v>
                </c:pt>
                <c:pt idx="82">
                  <c:v>2.0000000000000625E-3</c:v>
                </c:pt>
                <c:pt idx="83">
                  <c:v>3.0000000000000625E-3</c:v>
                </c:pt>
                <c:pt idx="84">
                  <c:v>4.0000000000000625E-3</c:v>
                </c:pt>
                <c:pt idx="85">
                  <c:v>5.0000000000000626E-3</c:v>
                </c:pt>
                <c:pt idx="86">
                  <c:v>6.0000000000000626E-3</c:v>
                </c:pt>
                <c:pt idx="87">
                  <c:v>7.0000000000000626E-3</c:v>
                </c:pt>
                <c:pt idx="88">
                  <c:v>8.0000000000000626E-3</c:v>
                </c:pt>
                <c:pt idx="89">
                  <c:v>9.0000000000000635E-3</c:v>
                </c:pt>
                <c:pt idx="90">
                  <c:v>1.0000000000000064E-2</c:v>
                </c:pt>
                <c:pt idx="91">
                  <c:v>1.1000000000000065E-2</c:v>
                </c:pt>
                <c:pt idx="92">
                  <c:v>1.2000000000000066E-2</c:v>
                </c:pt>
                <c:pt idx="93">
                  <c:v>1.3000000000000067E-2</c:v>
                </c:pt>
                <c:pt idx="94">
                  <c:v>1.4000000000000068E-2</c:v>
                </c:pt>
                <c:pt idx="95">
                  <c:v>1.5000000000000069E-2</c:v>
                </c:pt>
                <c:pt idx="96">
                  <c:v>1.600000000000007E-2</c:v>
                </c:pt>
                <c:pt idx="97">
                  <c:v>1.7000000000000071E-2</c:v>
                </c:pt>
                <c:pt idx="98">
                  <c:v>1.8000000000000071E-2</c:v>
                </c:pt>
                <c:pt idx="99">
                  <c:v>1.9000000000000072E-2</c:v>
                </c:pt>
                <c:pt idx="100">
                  <c:v>2.0000000000000073E-2</c:v>
                </c:pt>
                <c:pt idx="101">
                  <c:v>2.1000000000000074E-2</c:v>
                </c:pt>
                <c:pt idx="102">
                  <c:v>2.2000000000000075E-2</c:v>
                </c:pt>
                <c:pt idx="103">
                  <c:v>2.3000000000000076E-2</c:v>
                </c:pt>
                <c:pt idx="104">
                  <c:v>2.4000000000000077E-2</c:v>
                </c:pt>
                <c:pt idx="105">
                  <c:v>2.5000000000000078E-2</c:v>
                </c:pt>
                <c:pt idx="106">
                  <c:v>2.6000000000000079E-2</c:v>
                </c:pt>
                <c:pt idx="107">
                  <c:v>2.7000000000000079E-2</c:v>
                </c:pt>
                <c:pt idx="108">
                  <c:v>2.800000000000008E-2</c:v>
                </c:pt>
                <c:pt idx="109">
                  <c:v>2.9000000000000081E-2</c:v>
                </c:pt>
                <c:pt idx="110">
                  <c:v>3.0000000000000082E-2</c:v>
                </c:pt>
                <c:pt idx="111">
                  <c:v>3.1000000000000083E-2</c:v>
                </c:pt>
                <c:pt idx="112">
                  <c:v>3.2000000000000084E-2</c:v>
                </c:pt>
                <c:pt idx="113">
                  <c:v>3.3000000000000085E-2</c:v>
                </c:pt>
                <c:pt idx="114">
                  <c:v>3.4000000000000086E-2</c:v>
                </c:pt>
                <c:pt idx="115">
                  <c:v>3.5000000000000087E-2</c:v>
                </c:pt>
                <c:pt idx="116">
                  <c:v>3.6000000000000087E-2</c:v>
                </c:pt>
                <c:pt idx="117">
                  <c:v>3.7000000000000088E-2</c:v>
                </c:pt>
                <c:pt idx="118">
                  <c:v>3.8000000000000089E-2</c:v>
                </c:pt>
                <c:pt idx="119">
                  <c:v>3.900000000000009E-2</c:v>
                </c:pt>
                <c:pt idx="120">
                  <c:v>4.0000000000000091E-2</c:v>
                </c:pt>
                <c:pt idx="121">
                  <c:v>4.1000000000000092E-2</c:v>
                </c:pt>
                <c:pt idx="122">
                  <c:v>4.2000000000000093E-2</c:v>
                </c:pt>
                <c:pt idx="123">
                  <c:v>4.3000000000000094E-2</c:v>
                </c:pt>
                <c:pt idx="124">
                  <c:v>4.4000000000000095E-2</c:v>
                </c:pt>
                <c:pt idx="125">
                  <c:v>4.5000000000000095E-2</c:v>
                </c:pt>
                <c:pt idx="126">
                  <c:v>4.6000000000000096E-2</c:v>
                </c:pt>
                <c:pt idx="127">
                  <c:v>4.7000000000000097E-2</c:v>
                </c:pt>
                <c:pt idx="128">
                  <c:v>4.8000000000000098E-2</c:v>
                </c:pt>
                <c:pt idx="129">
                  <c:v>4.9000000000000099E-2</c:v>
                </c:pt>
                <c:pt idx="130">
                  <c:v>5.00000000000001E-2</c:v>
                </c:pt>
                <c:pt idx="131">
                  <c:v>5.1000000000000101E-2</c:v>
                </c:pt>
                <c:pt idx="132">
                  <c:v>5.2000000000000102E-2</c:v>
                </c:pt>
                <c:pt idx="133">
                  <c:v>5.3000000000000103E-2</c:v>
                </c:pt>
                <c:pt idx="134">
                  <c:v>5.4000000000000103E-2</c:v>
                </c:pt>
                <c:pt idx="135">
                  <c:v>5.5000000000000104E-2</c:v>
                </c:pt>
                <c:pt idx="136">
                  <c:v>5.6000000000000105E-2</c:v>
                </c:pt>
                <c:pt idx="137">
                  <c:v>5.7000000000000106E-2</c:v>
                </c:pt>
                <c:pt idx="138">
                  <c:v>5.8000000000000107E-2</c:v>
                </c:pt>
                <c:pt idx="139">
                  <c:v>5.9000000000000108E-2</c:v>
                </c:pt>
                <c:pt idx="140">
                  <c:v>6.0000000000000109E-2</c:v>
                </c:pt>
                <c:pt idx="141">
                  <c:v>6.100000000000011E-2</c:v>
                </c:pt>
                <c:pt idx="142">
                  <c:v>6.2000000000000111E-2</c:v>
                </c:pt>
                <c:pt idx="143">
                  <c:v>6.3000000000000111E-2</c:v>
                </c:pt>
                <c:pt idx="144">
                  <c:v>6.4000000000000112E-2</c:v>
                </c:pt>
                <c:pt idx="145">
                  <c:v>6.5000000000000113E-2</c:v>
                </c:pt>
                <c:pt idx="146">
                  <c:v>6.6000000000000114E-2</c:v>
                </c:pt>
                <c:pt idx="147">
                  <c:v>6.7000000000000115E-2</c:v>
                </c:pt>
                <c:pt idx="148">
                  <c:v>6.8000000000000116E-2</c:v>
                </c:pt>
                <c:pt idx="149">
                  <c:v>6.9000000000000117E-2</c:v>
                </c:pt>
                <c:pt idx="150">
                  <c:v>7.0000000000000118E-2</c:v>
                </c:pt>
                <c:pt idx="151">
                  <c:v>7.1000000000000119E-2</c:v>
                </c:pt>
                <c:pt idx="152">
                  <c:v>7.2000000000000119E-2</c:v>
                </c:pt>
                <c:pt idx="153">
                  <c:v>7.300000000000012E-2</c:v>
                </c:pt>
                <c:pt idx="154">
                  <c:v>7.4000000000000121E-2</c:v>
                </c:pt>
                <c:pt idx="155">
                  <c:v>7.5000000000000122E-2</c:v>
                </c:pt>
                <c:pt idx="156">
                  <c:v>7.6000000000000123E-2</c:v>
                </c:pt>
                <c:pt idx="157">
                  <c:v>7.7000000000000124E-2</c:v>
                </c:pt>
                <c:pt idx="158">
                  <c:v>7.8000000000000125E-2</c:v>
                </c:pt>
                <c:pt idx="159">
                  <c:v>7.9000000000000126E-2</c:v>
                </c:pt>
                <c:pt idx="160">
                  <c:v>8.0000000000000127E-2</c:v>
                </c:pt>
                <c:pt idx="161">
                  <c:v>8.1000000000000127E-2</c:v>
                </c:pt>
                <c:pt idx="162">
                  <c:v>8.2000000000000128E-2</c:v>
                </c:pt>
                <c:pt idx="163">
                  <c:v>8.3000000000000129E-2</c:v>
                </c:pt>
                <c:pt idx="164">
                  <c:v>8.400000000000013E-2</c:v>
                </c:pt>
                <c:pt idx="165">
                  <c:v>8.5000000000000131E-2</c:v>
                </c:pt>
                <c:pt idx="166">
                  <c:v>8.6000000000000132E-2</c:v>
                </c:pt>
                <c:pt idx="167">
                  <c:v>8.7000000000000133E-2</c:v>
                </c:pt>
                <c:pt idx="168">
                  <c:v>8.8000000000000134E-2</c:v>
                </c:pt>
                <c:pt idx="169">
                  <c:v>8.9000000000000135E-2</c:v>
                </c:pt>
                <c:pt idx="170">
                  <c:v>9.0000000000000135E-2</c:v>
                </c:pt>
                <c:pt idx="171">
                  <c:v>9.1000000000000136E-2</c:v>
                </c:pt>
                <c:pt idx="172">
                  <c:v>9.2000000000000137E-2</c:v>
                </c:pt>
                <c:pt idx="173">
                  <c:v>9.3000000000000138E-2</c:v>
                </c:pt>
                <c:pt idx="174">
                  <c:v>9.4000000000000139E-2</c:v>
                </c:pt>
                <c:pt idx="175">
                  <c:v>9.500000000000014E-2</c:v>
                </c:pt>
                <c:pt idx="176">
                  <c:v>9.6000000000000141E-2</c:v>
                </c:pt>
                <c:pt idx="177">
                  <c:v>9.7000000000000142E-2</c:v>
                </c:pt>
                <c:pt idx="178">
                  <c:v>9.8000000000000143E-2</c:v>
                </c:pt>
                <c:pt idx="179">
                  <c:v>9.9000000000000143E-2</c:v>
                </c:pt>
                <c:pt idx="180">
                  <c:v>0.10000000000000014</c:v>
                </c:pt>
              </c:numCache>
            </c:numRef>
          </c:cat>
          <c:val>
            <c:numRef>
              <c:f>Plot!$B$2:$B$182</c:f>
              <c:numCache>
                <c:formatCode>General</c:formatCode>
                <c:ptCount val="181"/>
                <c:pt idx="0">
                  <c:v>1.514959481579563E-170</c:v>
                </c:pt>
                <c:pt idx="1">
                  <c:v>4.77915131718752E-167</c:v>
                </c:pt>
                <c:pt idx="2">
                  <c:v>1.3877759398579996E-163</c:v>
                </c:pt>
                <c:pt idx="3">
                  <c:v>3.7094261977306486E-160</c:v>
                </c:pt>
                <c:pt idx="4">
                  <c:v>9.1266821222493506E-157</c:v>
                </c:pt>
                <c:pt idx="5">
                  <c:v>2.0669878455734987E-153</c:v>
                </c:pt>
                <c:pt idx="6">
                  <c:v>4.3090519486077726E-150</c:v>
                </c:pt>
                <c:pt idx="7">
                  <c:v>8.2688353719535682E-147</c:v>
                </c:pt>
                <c:pt idx="8">
                  <c:v>1.4605814132461354E-143</c:v>
                </c:pt>
                <c:pt idx="9">
                  <c:v>2.3747943257449487E-140</c:v>
                </c:pt>
                <c:pt idx="10">
                  <c:v>3.5542260373406788E-137</c:v>
                </c:pt>
                <c:pt idx="11">
                  <c:v>4.8964677027042342E-134</c:v>
                </c:pt>
                <c:pt idx="12">
                  <c:v>6.2092558194054564E-131</c:v>
                </c:pt>
                <c:pt idx="13">
                  <c:v>7.2479471918056045E-128</c:v>
                </c:pt>
                <c:pt idx="14">
                  <c:v>7.7877014943044735E-125</c:v>
                </c:pt>
                <c:pt idx="15">
                  <c:v>7.702334602338962E-122</c:v>
                </c:pt>
                <c:pt idx="16">
                  <c:v>7.0121996783703173E-119</c:v>
                </c:pt>
                <c:pt idx="17">
                  <c:v>5.8763137600170872E-116</c:v>
                </c:pt>
                <c:pt idx="18">
                  <c:v>4.5328827662352787E-113</c:v>
                </c:pt>
                <c:pt idx="19">
                  <c:v>3.2185688687022212E-110</c:v>
                </c:pt>
                <c:pt idx="20">
                  <c:v>2.1036328020272963E-107</c:v>
                </c:pt>
                <c:pt idx="21">
                  <c:v>1.265598264668586E-104</c:v>
                </c:pt>
                <c:pt idx="22">
                  <c:v>7.0087507536898379E-102</c:v>
                </c:pt>
                <c:pt idx="23">
                  <c:v>3.5727626828120602E-99</c:v>
                </c:pt>
                <c:pt idx="24">
                  <c:v>1.6764342769818111E-96</c:v>
                </c:pt>
                <c:pt idx="25">
                  <c:v>7.2408191927156884E-94</c:v>
                </c:pt>
                <c:pt idx="26">
                  <c:v>2.8787747362655911E-91</c:v>
                </c:pt>
                <c:pt idx="27">
                  <c:v>1.0535289425338825E-88</c:v>
                </c:pt>
                <c:pt idx="28">
                  <c:v>3.5489842172529232E-86</c:v>
                </c:pt>
                <c:pt idx="29">
                  <c:v>1.1004757415560434E-83</c:v>
                </c:pt>
                <c:pt idx="30">
                  <c:v>3.1410560619365388E-81</c:v>
                </c:pt>
                <c:pt idx="31">
                  <c:v>8.2525793846988532E-79</c:v>
                </c:pt>
                <c:pt idx="32">
                  <c:v>1.9958253851098445E-76</c:v>
                </c:pt>
                <c:pt idx="33">
                  <c:v>4.442978199628979E-74</c:v>
                </c:pt>
                <c:pt idx="34">
                  <c:v>9.1042595644453501E-72</c:v>
                </c:pt>
                <c:pt idx="35">
                  <c:v>1.7172514369746303E-69</c:v>
                </c:pt>
                <c:pt idx="36">
                  <c:v>2.981549023233757E-67</c:v>
                </c:pt>
                <c:pt idx="37">
                  <c:v>4.7650649996565825E-65</c:v>
                </c:pt>
                <c:pt idx="38">
                  <c:v>7.0099434177461027E-63</c:v>
                </c:pt>
                <c:pt idx="39">
                  <c:v>9.4924649980780086E-61</c:v>
                </c:pt>
                <c:pt idx="40">
                  <c:v>1.1832112900869513E-58</c:v>
                </c:pt>
                <c:pt idx="41">
                  <c:v>1.3575768207043603E-56</c:v>
                </c:pt>
                <c:pt idx="42">
                  <c:v>1.4337892902154875E-54</c:v>
                </c:pt>
                <c:pt idx="43">
                  <c:v>1.393878946855181E-52</c:v>
                </c:pt>
                <c:pt idx="44">
                  <c:v>1.2473363927886187E-50</c:v>
                </c:pt>
                <c:pt idx="45">
                  <c:v>1.0274505700477181E-48</c:v>
                </c:pt>
                <c:pt idx="46">
                  <c:v>7.7903521526734367E-47</c:v>
                </c:pt>
                <c:pt idx="47">
                  <c:v>5.4371592191562804E-45</c:v>
                </c:pt>
                <c:pt idx="48">
                  <c:v>3.4930581901593903E-43</c:v>
                </c:pt>
                <c:pt idx="49">
                  <c:v>2.0656579025579568E-41</c:v>
                </c:pt>
                <c:pt idx="50">
                  <c:v>1.1244231689799794E-39</c:v>
                </c:pt>
                <c:pt idx="51">
                  <c:v>5.6340407174977022E-38</c:v>
                </c:pt>
                <c:pt idx="52">
                  <c:v>2.598537481712772E-36</c:v>
                </c:pt>
                <c:pt idx="53">
                  <c:v>1.1032064653920991E-34</c:v>
                </c:pt>
                <c:pt idx="54">
                  <c:v>4.3112521092958906E-33</c:v>
                </c:pt>
                <c:pt idx="55">
                  <c:v>1.5508466275388375E-31</c:v>
                </c:pt>
                <c:pt idx="56">
                  <c:v>5.1351494639590908E-30</c:v>
                </c:pt>
                <c:pt idx="57">
                  <c:v>1.5651506146261855E-28</c:v>
                </c:pt>
                <c:pt idx="58">
                  <c:v>4.3911471631715515E-27</c:v>
                </c:pt>
                <c:pt idx="59">
                  <c:v>1.1340146282290305E-25</c:v>
                </c:pt>
                <c:pt idx="60">
                  <c:v>2.6957407897010589E-24</c:v>
                </c:pt>
                <c:pt idx="61">
                  <c:v>5.8987013976334295E-23</c:v>
                </c:pt>
                <c:pt idx="62">
                  <c:v>1.1881013861152654E-21</c:v>
                </c:pt>
                <c:pt idx="63">
                  <c:v>2.2027712611989481E-20</c:v>
                </c:pt>
                <c:pt idx="64">
                  <c:v>3.7592751127667484E-19</c:v>
                </c:pt>
                <c:pt idx="65">
                  <c:v>5.9055129481039638E-18</c:v>
                </c:pt>
                <c:pt idx="66">
                  <c:v>8.5394510059197054E-17</c:v>
                </c:pt>
                <c:pt idx="67">
                  <c:v>1.136635156797639E-15</c:v>
                </c:pt>
                <c:pt idx="68">
                  <c:v>1.3926148671875297E-14</c:v>
                </c:pt>
                <c:pt idx="69">
                  <c:v>1.5705789711633117E-13</c:v>
                </c:pt>
                <c:pt idx="70">
                  <c:v>1.630449447481846E-12</c:v>
                </c:pt>
                <c:pt idx="71">
                  <c:v>1.5580224319179568E-11</c:v>
                </c:pt>
                <c:pt idx="72">
                  <c:v>1.3704363929937335E-10</c:v>
                </c:pt>
                <c:pt idx="73">
                  <c:v>1.1095908549143844E-9</c:v>
                </c:pt>
                <c:pt idx="74">
                  <c:v>8.2696220807282312E-9</c:v>
                </c:pt>
                <c:pt idx="75">
                  <c:v>5.6731891770139597E-8</c:v>
                </c:pt>
                <c:pt idx="76">
                  <c:v>3.5825121928213672E-7</c:v>
                </c:pt>
                <c:pt idx="77">
                  <c:v>2.0824131484150885E-6</c:v>
                </c:pt>
                <c:pt idx="78">
                  <c:v>1.1142045458006829E-5</c:v>
                </c:pt>
                <c:pt idx="79">
                  <c:v>5.4875913562885591E-5</c:v>
                </c:pt>
                <c:pt idx="80">
                  <c:v>2.487811146713712E-4</c:v>
                </c:pt>
                <c:pt idx="81">
                  <c:v>1.0381781015407418E-3</c:v>
                </c:pt>
                <c:pt idx="82">
                  <c:v>3.9879079685440104E-3</c:v>
                </c:pt>
                <c:pt idx="83">
                  <c:v>1.4100587217400136E-2</c:v>
                </c:pt>
                <c:pt idx="84">
                  <c:v>4.5893172406117136E-2</c:v>
                </c:pt>
                <c:pt idx="85">
                  <c:v>0.13749210748572216</c:v>
                </c:pt>
                <c:pt idx="86">
                  <c:v>0.37916327579796988</c:v>
                </c:pt>
                <c:pt idx="87">
                  <c:v>0.96248412075978762</c:v>
                </c:pt>
                <c:pt idx="88">
                  <c:v>2.2489494210941121</c:v>
                </c:pt>
                <c:pt idx="89">
                  <c:v>4.8370949444403735</c:v>
                </c:pt>
                <c:pt idx="90">
                  <c:v>9.5765337670831254</c:v>
                </c:pt>
                <c:pt idx="91">
                  <c:v>17.452228291464458</c:v>
                </c:pt>
                <c:pt idx="92">
                  <c:v>29.27603346748473</c:v>
                </c:pt>
                <c:pt idx="93">
                  <c:v>45.205616170236297</c:v>
                </c:pt>
                <c:pt idx="94">
                  <c:v>64.252696744618845</c:v>
                </c:pt>
                <c:pt idx="95">
                  <c:v>84.063822802205337</c:v>
                </c:pt>
                <c:pt idx="96">
                  <c:v>101.23850420062891</c:v>
                </c:pt>
                <c:pt idx="97">
                  <c:v>112.22797135574351</c:v>
                </c:pt>
                <c:pt idx="98">
                  <c:v>114.51841119533677</c:v>
                </c:pt>
                <c:pt idx="99">
                  <c:v>107.56434182376033</c:v>
                </c:pt>
                <c:pt idx="100">
                  <c:v>92.99939919191543</c:v>
                </c:pt>
                <c:pt idx="101">
                  <c:v>74.013470741360351</c:v>
                </c:pt>
                <c:pt idx="102">
                  <c:v>54.220086513547159</c:v>
                </c:pt>
                <c:pt idx="103">
                  <c:v>36.561874267559446</c:v>
                </c:pt>
                <c:pt idx="104">
                  <c:v>22.694232721079416</c:v>
                </c:pt>
                <c:pt idx="105">
                  <c:v>12.966458248587671</c:v>
                </c:pt>
                <c:pt idx="106">
                  <c:v>6.8193979783252781</c:v>
                </c:pt>
                <c:pt idx="107">
                  <c:v>3.3013343877167602</c:v>
                </c:pt>
                <c:pt idx="108">
                  <c:v>1.4711325457791258</c:v>
                </c:pt>
                <c:pt idx="109">
                  <c:v>0.60343833984108508</c:v>
                </c:pt>
                <c:pt idx="110">
                  <c:v>0.22784148625914635</c:v>
                </c:pt>
                <c:pt idx="111">
                  <c:v>7.9186567619587311E-2</c:v>
                </c:pt>
                <c:pt idx="112">
                  <c:v>2.5333141038985971E-2</c:v>
                </c:pt>
                <c:pt idx="113">
                  <c:v>7.4601124177712513E-3</c:v>
                </c:pt>
                <c:pt idx="114">
                  <c:v>2.0221832632394874E-3</c:v>
                </c:pt>
                <c:pt idx="115">
                  <c:v>5.0456190749985916E-4</c:v>
                </c:pt>
                <c:pt idx="116">
                  <c:v>1.1588499776442932E-4</c:v>
                </c:pt>
                <c:pt idx="117">
                  <c:v>2.4499588066398512E-5</c:v>
                </c:pt>
                <c:pt idx="118">
                  <c:v>4.767702591904914E-6</c:v>
                </c:pt>
                <c:pt idx="119">
                  <c:v>8.5404025035635152E-7</c:v>
                </c:pt>
                <c:pt idx="120">
                  <c:v>1.4082064546257787E-7</c:v>
                </c:pt>
                <c:pt idx="121">
                  <c:v>2.1373376233534464E-8</c:v>
                </c:pt>
                <c:pt idx="122">
                  <c:v>2.9860614401135716E-9</c:v>
                </c:pt>
                <c:pt idx="123">
                  <c:v>3.8401055062380282E-10</c:v>
                </c:pt>
                <c:pt idx="124">
                  <c:v>4.545758742685471E-11</c:v>
                </c:pt>
                <c:pt idx="125">
                  <c:v>4.9532291176445753E-12</c:v>
                </c:pt>
                <c:pt idx="126">
                  <c:v>4.9680877779379493E-13</c:v>
                </c:pt>
                <c:pt idx="127">
                  <c:v>4.5867905848902115E-14</c:v>
                </c:pt>
                <c:pt idx="128">
                  <c:v>3.8980497074645746E-15</c:v>
                </c:pt>
                <c:pt idx="129">
                  <c:v>3.0493315135270489E-16</c:v>
                </c:pt>
                <c:pt idx="130">
                  <c:v>2.1957390205785117E-17</c:v>
                </c:pt>
                <c:pt idx="131">
                  <c:v>1.4553773315862344E-18</c:v>
                </c:pt>
                <c:pt idx="132">
                  <c:v>8.8795161462497513E-20</c:v>
                </c:pt>
                <c:pt idx="133">
                  <c:v>4.9867983254175668E-21</c:v>
                </c:pt>
                <c:pt idx="134">
                  <c:v>2.5779418525914905E-22</c:v>
                </c:pt>
                <c:pt idx="135">
                  <c:v>1.2267137641901143E-23</c:v>
                </c:pt>
                <c:pt idx="136">
                  <c:v>5.3731896291561722E-25</c:v>
                </c:pt>
                <c:pt idx="137">
                  <c:v>2.1664062806381491E-26</c:v>
                </c:pt>
                <c:pt idx="138">
                  <c:v>8.0401926128009055E-28</c:v>
                </c:pt>
                <c:pt idx="139">
                  <c:v>2.7467036740857983E-29</c:v>
                </c:pt>
                <c:pt idx="140">
                  <c:v>8.6372595940051019E-31</c:v>
                </c:pt>
                <c:pt idx="141">
                  <c:v>2.5001090106279041E-32</c:v>
                </c:pt>
                <c:pt idx="142">
                  <c:v>6.6613265912636231E-34</c:v>
                </c:pt>
                <c:pt idx="143">
                  <c:v>1.633733885096139E-35</c:v>
                </c:pt>
                <c:pt idx="144">
                  <c:v>3.6882530945634327E-37</c:v>
                </c:pt>
                <c:pt idx="145">
                  <c:v>7.6644134226966858E-39</c:v>
                </c:pt>
                <c:pt idx="146">
                  <c:v>1.4660741582860464E-40</c:v>
                </c:pt>
                <c:pt idx="147">
                  <c:v>2.5813789444512478E-42</c:v>
                </c:pt>
                <c:pt idx="148">
                  <c:v>4.1837564657362965E-44</c:v>
                </c:pt>
                <c:pt idx="149">
                  <c:v>6.2416561283688898E-46</c:v>
                </c:pt>
                <c:pt idx="150">
                  <c:v>8.5714064374273443E-48</c:v>
                </c:pt>
                <c:pt idx="151">
                  <c:v>1.0834856106948892E-49</c:v>
                </c:pt>
                <c:pt idx="152">
                  <c:v>1.2607036661703906E-51</c:v>
                </c:pt>
                <c:pt idx="153">
                  <c:v>1.3502733375447098E-53</c:v>
                </c:pt>
                <c:pt idx="154">
                  <c:v>1.3312179875339905E-55</c:v>
                </c:pt>
                <c:pt idx="155">
                  <c:v>1.2080793777991363E-57</c:v>
                </c:pt>
                <c:pt idx="156">
                  <c:v>1.0091612666305755E-59</c:v>
                </c:pt>
                <c:pt idx="157">
                  <c:v>7.7596920120002759E-62</c:v>
                </c:pt>
                <c:pt idx="158">
                  <c:v>5.4922108744609214E-64</c:v>
                </c:pt>
                <c:pt idx="159">
                  <c:v>3.5782339497250199E-66</c:v>
                </c:pt>
                <c:pt idx="160">
                  <c:v>2.1458979691884101E-68</c:v>
                </c:pt>
                <c:pt idx="161">
                  <c:v>1.1845904149380814E-70</c:v>
                </c:pt>
                <c:pt idx="162">
                  <c:v>6.0193024864664131E-73</c:v>
                </c:pt>
                <c:pt idx="163">
                  <c:v>2.8154183126541555E-75</c:v>
                </c:pt>
                <c:pt idx="164">
                  <c:v>1.2121559636687052E-77</c:v>
                </c:pt>
                <c:pt idx="165">
                  <c:v>4.8038880997570841E-80</c:v>
                </c:pt>
                <c:pt idx="166">
                  <c:v>1.7524517570832576E-82</c:v>
                </c:pt>
                <c:pt idx="167">
                  <c:v>5.8846151900542307E-85</c:v>
                </c:pt>
                <c:pt idx="168">
                  <c:v>1.8189002155440499E-87</c:v>
                </c:pt>
                <c:pt idx="169">
                  <c:v>5.1750969348811941E-90</c:v>
                </c:pt>
                <c:pt idx="170">
                  <c:v>1.3553358068811781E-92</c:v>
                </c:pt>
                <c:pt idx="171">
                  <c:v>3.267338603954064E-95</c:v>
                </c:pt>
                <c:pt idx="172">
                  <c:v>7.2503702421122501E-98</c:v>
                </c:pt>
                <c:pt idx="173">
                  <c:v>1.480965814164641E-100</c:v>
                </c:pt>
                <c:pt idx="174">
                  <c:v>2.7845094194201985E-103</c:v>
                </c:pt>
                <c:pt idx="175">
                  <c:v>4.8191579168467082E-106</c:v>
                </c:pt>
                <c:pt idx="176">
                  <c:v>7.6773693182300635E-109</c:v>
                </c:pt>
                <c:pt idx="177">
                  <c:v>1.1258292204353437E-111</c:v>
                </c:pt>
                <c:pt idx="178">
                  <c:v>1.5196774133674261E-114</c:v>
                </c:pt>
                <c:pt idx="179">
                  <c:v>1.8882048534719226E-117</c:v>
                </c:pt>
                <c:pt idx="180">
                  <c:v>2.1595617127010365E-120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53-F045-BA03-5B306323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372816"/>
        <c:axId val="340373376"/>
      </c:lineChart>
      <c:catAx>
        <c:axId val="3403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73376"/>
        <c:crosses val="autoZero"/>
        <c:auto val="1"/>
        <c:lblAlgn val="ctr"/>
        <c:lblOffset val="100"/>
        <c:noMultiLvlLbl val="0"/>
      </c:catAx>
      <c:valAx>
        <c:axId val="3403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7620</xdr:rowOff>
    </xdr:from>
    <xdr:to>
      <xdr:col>5</xdr:col>
      <xdr:colOff>72390</xdr:colOff>
      <xdr:row>34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058EB-85CC-814A-B4DA-3F26288C8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0</xdr:col>
      <xdr:colOff>12700</xdr:colOff>
      <xdr:row>26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B478CE-D897-714E-9CE4-AAEBFC6C4599}"/>
            </a:ext>
          </a:extLst>
        </xdr:cNvPr>
        <xdr:cNvCxnSpPr/>
      </xdr:nvCxnSpPr>
      <xdr:spPr>
        <a:xfrm flipH="1">
          <a:off x="0" y="3009900"/>
          <a:ext cx="12700" cy="2209800"/>
        </a:xfrm>
        <a:prstGeom prst="line">
          <a:avLst/>
        </a:prstGeom>
        <a:noFill/>
        <a:ln w="6350" cap="flat" cmpd="sng" algn="ctr">
          <a:solidFill>
            <a:srgbClr val="5B9BD5"/>
          </a:solidFill>
          <a:prstDash val="solid"/>
          <a:miter lim="800000"/>
        </a:ln>
        <a:effectLst/>
      </xdr:spPr>
    </xdr:cxnSp>
    <xdr:clientData/>
  </xdr:twoCellAnchor>
  <xdr:twoCellAnchor>
    <xdr:from>
      <xdr:col>3</xdr:col>
      <xdr:colOff>215900</xdr:colOff>
      <xdr:row>18</xdr:row>
      <xdr:rowOff>177800</xdr:rowOff>
    </xdr:from>
    <xdr:to>
      <xdr:col>3</xdr:col>
      <xdr:colOff>241300</xdr:colOff>
      <xdr:row>30</xdr:row>
      <xdr:rowOff>38100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A9C4E07-1A91-F648-AFDB-27961DCE739D}"/>
            </a:ext>
          </a:extLst>
        </xdr:cNvPr>
        <xdr:cNvCxnSpPr/>
      </xdr:nvCxnSpPr>
      <xdr:spPr>
        <a:xfrm flipH="1">
          <a:off x="3733800" y="3759200"/>
          <a:ext cx="25400" cy="214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AB_testing_DAL%20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Plot"/>
    </sheetNames>
    <sheetDataSet>
      <sheetData sheetId="0">
        <row r="10">
          <cell r="B10">
            <v>1.7743855222956267E-2</v>
          </cell>
        </row>
        <row r="12">
          <cell r="B12">
            <v>3.4741965614756951E-3</v>
          </cell>
        </row>
      </sheetData>
      <sheetData sheetId="1">
        <row r="1">
          <cell r="B1" t="str">
            <v>Y</v>
          </cell>
        </row>
        <row r="2">
          <cell r="A2">
            <v>-0.08</v>
          </cell>
          <cell r="B2">
            <v>1.514959481579563E-170</v>
          </cell>
        </row>
        <row r="3">
          <cell r="A3">
            <v>-7.9000000000000001E-2</v>
          </cell>
          <cell r="B3">
            <v>4.77915131718752E-167</v>
          </cell>
        </row>
        <row r="4">
          <cell r="A4">
            <v>-7.8E-2</v>
          </cell>
          <cell r="B4">
            <v>1.3877759398579996E-163</v>
          </cell>
        </row>
        <row r="5">
          <cell r="A5">
            <v>-7.6999999999999999E-2</v>
          </cell>
          <cell r="B5">
            <v>3.7094261977306486E-160</v>
          </cell>
        </row>
        <row r="6">
          <cell r="A6">
            <v>-7.5999999999999998E-2</v>
          </cell>
          <cell r="B6">
            <v>9.1266821222493506E-157</v>
          </cell>
        </row>
        <row r="7">
          <cell r="A7">
            <v>-7.4999999999999997E-2</v>
          </cell>
          <cell r="B7">
            <v>2.0669878455734987E-153</v>
          </cell>
        </row>
        <row r="8">
          <cell r="A8">
            <v>-7.3999999999999996E-2</v>
          </cell>
          <cell r="B8">
            <v>4.3090519486077726E-150</v>
          </cell>
        </row>
        <row r="9">
          <cell r="A9">
            <v>-7.2999999999999995E-2</v>
          </cell>
          <cell r="B9">
            <v>8.2688353719535682E-147</v>
          </cell>
        </row>
        <row r="10">
          <cell r="A10">
            <v>-7.1999999999999995E-2</v>
          </cell>
          <cell r="B10">
            <v>1.4605814132461354E-143</v>
          </cell>
        </row>
        <row r="11">
          <cell r="A11">
            <v>-7.0999999999999994E-2</v>
          </cell>
          <cell r="B11">
            <v>2.3747943257449487E-140</v>
          </cell>
        </row>
        <row r="12">
          <cell r="A12">
            <v>-6.9999999999999993E-2</v>
          </cell>
          <cell r="B12">
            <v>3.5542260373406788E-137</v>
          </cell>
        </row>
        <row r="13">
          <cell r="A13">
            <v>-6.8999999999999992E-2</v>
          </cell>
          <cell r="B13">
            <v>4.8964677027042342E-134</v>
          </cell>
        </row>
        <row r="14">
          <cell r="A14">
            <v>-6.7999999999999991E-2</v>
          </cell>
          <cell r="B14">
            <v>6.2092558194054564E-131</v>
          </cell>
        </row>
        <row r="15">
          <cell r="A15">
            <v>-6.699999999999999E-2</v>
          </cell>
          <cell r="B15">
            <v>7.2479471918056045E-128</v>
          </cell>
        </row>
        <row r="16">
          <cell r="A16">
            <v>-6.5999999999999989E-2</v>
          </cell>
          <cell r="B16">
            <v>7.7877014943044735E-125</v>
          </cell>
        </row>
        <row r="17">
          <cell r="A17">
            <v>-6.4999999999999988E-2</v>
          </cell>
          <cell r="B17">
            <v>7.702334602338962E-122</v>
          </cell>
        </row>
        <row r="18">
          <cell r="A18">
            <v>-6.3999999999999987E-2</v>
          </cell>
          <cell r="B18">
            <v>7.0121996783703173E-119</v>
          </cell>
        </row>
        <row r="19">
          <cell r="A19">
            <v>-6.2999999999999987E-2</v>
          </cell>
          <cell r="B19">
            <v>5.8763137600170872E-116</v>
          </cell>
        </row>
        <row r="20">
          <cell r="A20">
            <v>-6.1999999999999986E-2</v>
          </cell>
          <cell r="B20">
            <v>4.5328827662352787E-113</v>
          </cell>
        </row>
        <row r="21">
          <cell r="A21">
            <v>-6.0999999999999985E-2</v>
          </cell>
          <cell r="B21">
            <v>3.2185688687022212E-110</v>
          </cell>
        </row>
        <row r="22">
          <cell r="A22">
            <v>-5.9999999999999984E-2</v>
          </cell>
          <cell r="B22">
            <v>2.1036328020272963E-107</v>
          </cell>
        </row>
        <row r="23">
          <cell r="A23">
            <v>-5.8999999999999983E-2</v>
          </cell>
          <cell r="B23">
            <v>1.265598264668586E-104</v>
          </cell>
        </row>
        <row r="24">
          <cell r="A24">
            <v>-5.7999999999999982E-2</v>
          </cell>
          <cell r="B24">
            <v>7.0087507536898379E-102</v>
          </cell>
        </row>
        <row r="25">
          <cell r="A25">
            <v>-5.6999999999999981E-2</v>
          </cell>
          <cell r="B25">
            <v>3.5727626828120602E-99</v>
          </cell>
        </row>
        <row r="26">
          <cell r="A26">
            <v>-5.599999999999998E-2</v>
          </cell>
          <cell r="B26">
            <v>1.6764342769818111E-96</v>
          </cell>
        </row>
        <row r="27">
          <cell r="A27">
            <v>-5.4999999999999979E-2</v>
          </cell>
          <cell r="B27">
            <v>7.2408191927156884E-94</v>
          </cell>
        </row>
        <row r="28">
          <cell r="A28">
            <v>-5.3999999999999979E-2</v>
          </cell>
          <cell r="B28">
            <v>2.8787747362655911E-91</v>
          </cell>
        </row>
        <row r="29">
          <cell r="A29">
            <v>-5.2999999999999978E-2</v>
          </cell>
          <cell r="B29">
            <v>1.0535289425338825E-88</v>
          </cell>
        </row>
        <row r="30">
          <cell r="A30">
            <v>-5.1999999999999977E-2</v>
          </cell>
          <cell r="B30">
            <v>3.5489842172529232E-86</v>
          </cell>
        </row>
        <row r="31">
          <cell r="A31">
            <v>-5.0999999999999976E-2</v>
          </cell>
          <cell r="B31">
            <v>1.1004757415560434E-83</v>
          </cell>
        </row>
        <row r="32">
          <cell r="A32">
            <v>-4.9999999999999975E-2</v>
          </cell>
          <cell r="B32">
            <v>3.1410560619365388E-81</v>
          </cell>
        </row>
        <row r="33">
          <cell r="A33">
            <v>-4.8999999999999974E-2</v>
          </cell>
          <cell r="B33">
            <v>8.2525793846988532E-79</v>
          </cell>
        </row>
        <row r="34">
          <cell r="A34">
            <v>-4.7999999999999973E-2</v>
          </cell>
          <cell r="B34">
            <v>1.9958253851098445E-76</v>
          </cell>
        </row>
        <row r="35">
          <cell r="A35">
            <v>-4.6999999999999972E-2</v>
          </cell>
          <cell r="B35">
            <v>4.442978199628979E-74</v>
          </cell>
        </row>
        <row r="36">
          <cell r="A36">
            <v>-4.5999999999999971E-2</v>
          </cell>
          <cell r="B36">
            <v>9.1042595644453501E-72</v>
          </cell>
        </row>
        <row r="37">
          <cell r="A37">
            <v>-4.4999999999999971E-2</v>
          </cell>
          <cell r="B37">
            <v>1.7172514369746303E-69</v>
          </cell>
        </row>
        <row r="38">
          <cell r="A38">
            <v>-4.399999999999997E-2</v>
          </cell>
          <cell r="B38">
            <v>2.981549023233757E-67</v>
          </cell>
        </row>
        <row r="39">
          <cell r="A39">
            <v>-4.2999999999999969E-2</v>
          </cell>
          <cell r="B39">
            <v>4.7650649996565825E-65</v>
          </cell>
        </row>
        <row r="40">
          <cell r="A40">
            <v>-4.1999999999999968E-2</v>
          </cell>
          <cell r="B40">
            <v>7.0099434177461027E-63</v>
          </cell>
        </row>
        <row r="41">
          <cell r="A41">
            <v>-4.0999999999999967E-2</v>
          </cell>
          <cell r="B41">
            <v>9.4924649980780086E-61</v>
          </cell>
        </row>
        <row r="42">
          <cell r="A42">
            <v>-3.9999999999999966E-2</v>
          </cell>
          <cell r="B42">
            <v>1.1832112900869513E-58</v>
          </cell>
        </row>
        <row r="43">
          <cell r="A43">
            <v>-3.8999999999999965E-2</v>
          </cell>
          <cell r="B43">
            <v>1.3575768207043603E-56</v>
          </cell>
        </row>
        <row r="44">
          <cell r="A44">
            <v>-3.7999999999999964E-2</v>
          </cell>
          <cell r="B44">
            <v>1.4337892902154875E-54</v>
          </cell>
        </row>
        <row r="45">
          <cell r="A45">
            <v>-3.6999999999999963E-2</v>
          </cell>
          <cell r="B45">
            <v>1.393878946855181E-52</v>
          </cell>
        </row>
        <row r="46">
          <cell r="A46">
            <v>-3.5999999999999963E-2</v>
          </cell>
          <cell r="B46">
            <v>1.2473363927886187E-50</v>
          </cell>
        </row>
        <row r="47">
          <cell r="A47">
            <v>-3.4999999999999962E-2</v>
          </cell>
          <cell r="B47">
            <v>1.0274505700477181E-48</v>
          </cell>
        </row>
        <row r="48">
          <cell r="A48">
            <v>-3.3999999999999961E-2</v>
          </cell>
          <cell r="B48">
            <v>7.7903521526734367E-47</v>
          </cell>
        </row>
        <row r="49">
          <cell r="A49">
            <v>-3.299999999999996E-2</v>
          </cell>
          <cell r="B49">
            <v>5.4371592191562804E-45</v>
          </cell>
        </row>
        <row r="50">
          <cell r="A50">
            <v>-3.1999999999999959E-2</v>
          </cell>
          <cell r="B50">
            <v>3.4930581901593903E-43</v>
          </cell>
        </row>
        <row r="51">
          <cell r="A51">
            <v>-3.0999999999999958E-2</v>
          </cell>
          <cell r="B51">
            <v>2.0656579025579568E-41</v>
          </cell>
        </row>
        <row r="52">
          <cell r="A52">
            <v>-2.9999999999999957E-2</v>
          </cell>
          <cell r="B52">
            <v>1.1244231689799794E-39</v>
          </cell>
        </row>
        <row r="53">
          <cell r="A53">
            <v>-2.8999999999999956E-2</v>
          </cell>
          <cell r="B53">
            <v>5.6340407174977022E-38</v>
          </cell>
        </row>
        <row r="54">
          <cell r="A54">
            <v>-2.7999999999999955E-2</v>
          </cell>
          <cell r="B54">
            <v>2.598537481712772E-36</v>
          </cell>
        </row>
        <row r="55">
          <cell r="A55">
            <v>-2.6999999999999955E-2</v>
          </cell>
          <cell r="B55">
            <v>1.1032064653920991E-34</v>
          </cell>
        </row>
        <row r="56">
          <cell r="A56">
            <v>-2.5999999999999954E-2</v>
          </cell>
          <cell r="B56">
            <v>4.3112521092958906E-33</v>
          </cell>
        </row>
        <row r="57">
          <cell r="A57">
            <v>-2.4999999999999953E-2</v>
          </cell>
          <cell r="B57">
            <v>1.5508466275388375E-31</v>
          </cell>
        </row>
        <row r="58">
          <cell r="A58">
            <v>-2.3999999999999952E-2</v>
          </cell>
          <cell r="B58">
            <v>5.1351494639590908E-30</v>
          </cell>
        </row>
        <row r="59">
          <cell r="A59">
            <v>-2.2999999999999951E-2</v>
          </cell>
          <cell r="B59">
            <v>1.5651506146261855E-28</v>
          </cell>
        </row>
        <row r="60">
          <cell r="A60">
            <v>-2.199999999999995E-2</v>
          </cell>
          <cell r="B60">
            <v>4.3911471631715515E-27</v>
          </cell>
        </row>
        <row r="61">
          <cell r="A61">
            <v>-2.0999999999999949E-2</v>
          </cell>
          <cell r="B61">
            <v>1.1340146282290305E-25</v>
          </cell>
        </row>
        <row r="62">
          <cell r="A62">
            <v>-1.9999999999999948E-2</v>
          </cell>
          <cell r="B62">
            <v>2.6957407897010589E-24</v>
          </cell>
        </row>
        <row r="63">
          <cell r="A63">
            <v>-1.8999999999999947E-2</v>
          </cell>
          <cell r="B63">
            <v>5.8987013976334295E-23</v>
          </cell>
        </row>
        <row r="64">
          <cell r="A64">
            <v>-1.7999999999999947E-2</v>
          </cell>
          <cell r="B64">
            <v>1.1881013861152654E-21</v>
          </cell>
        </row>
        <row r="65">
          <cell r="A65">
            <v>-1.6999999999999946E-2</v>
          </cell>
          <cell r="B65">
            <v>2.2027712611989481E-20</v>
          </cell>
        </row>
        <row r="66">
          <cell r="A66">
            <v>-1.5999999999999945E-2</v>
          </cell>
          <cell r="B66">
            <v>3.7592751127667484E-19</v>
          </cell>
        </row>
        <row r="67">
          <cell r="A67">
            <v>-1.4999999999999944E-2</v>
          </cell>
          <cell r="B67">
            <v>5.9055129481039638E-18</v>
          </cell>
        </row>
        <row r="68">
          <cell r="A68">
            <v>-1.3999999999999943E-2</v>
          </cell>
          <cell r="B68">
            <v>8.5394510059197054E-17</v>
          </cell>
        </row>
        <row r="69">
          <cell r="A69">
            <v>-1.2999999999999942E-2</v>
          </cell>
          <cell r="B69">
            <v>1.136635156797639E-15</v>
          </cell>
        </row>
        <row r="70">
          <cell r="A70">
            <v>-1.1999999999999941E-2</v>
          </cell>
          <cell r="B70">
            <v>1.3926148671875297E-14</v>
          </cell>
        </row>
        <row r="71">
          <cell r="A71">
            <v>-1.099999999999994E-2</v>
          </cell>
          <cell r="B71">
            <v>1.5705789711633117E-13</v>
          </cell>
        </row>
        <row r="72">
          <cell r="A72">
            <v>-9.9999999999999395E-3</v>
          </cell>
          <cell r="B72">
            <v>1.630449447481846E-12</v>
          </cell>
        </row>
        <row r="73">
          <cell r="A73">
            <v>-8.9999999999999386E-3</v>
          </cell>
          <cell r="B73">
            <v>1.5580224319179568E-11</v>
          </cell>
        </row>
        <row r="74">
          <cell r="A74">
            <v>-7.9999999999999377E-3</v>
          </cell>
          <cell r="B74">
            <v>1.3704363929937335E-10</v>
          </cell>
        </row>
        <row r="75">
          <cell r="A75">
            <v>-6.9999999999999377E-3</v>
          </cell>
          <cell r="B75">
            <v>1.1095908549143844E-9</v>
          </cell>
        </row>
        <row r="76">
          <cell r="A76">
            <v>-5.9999999999999377E-3</v>
          </cell>
          <cell r="B76">
            <v>8.2696220807282312E-9</v>
          </cell>
        </row>
        <row r="77">
          <cell r="A77">
            <v>-4.9999999999999377E-3</v>
          </cell>
          <cell r="B77">
            <v>5.6731891770139597E-8</v>
          </cell>
        </row>
        <row r="78">
          <cell r="A78">
            <v>-3.9999999999999376E-3</v>
          </cell>
          <cell r="B78">
            <v>3.5825121928213672E-7</v>
          </cell>
        </row>
        <row r="79">
          <cell r="A79">
            <v>-2.9999999999999376E-3</v>
          </cell>
          <cell r="B79">
            <v>2.0824131484150885E-6</v>
          </cell>
        </row>
        <row r="80">
          <cell r="A80">
            <v>-1.9999999999999376E-3</v>
          </cell>
          <cell r="B80">
            <v>1.1142045458006829E-5</v>
          </cell>
        </row>
        <row r="81">
          <cell r="A81">
            <v>-9.9999999999993757E-4</v>
          </cell>
          <cell r="B81">
            <v>5.4875913562885591E-5</v>
          </cell>
        </row>
        <row r="82">
          <cell r="A82">
            <v>6.2450045135165055E-17</v>
          </cell>
          <cell r="B82">
            <v>2.487811146713712E-4</v>
          </cell>
        </row>
        <row r="83">
          <cell r="A83">
            <v>1.0000000000000625E-3</v>
          </cell>
          <cell r="B83">
            <v>1.0381781015407418E-3</v>
          </cell>
        </row>
        <row r="84">
          <cell r="A84">
            <v>2.0000000000000625E-3</v>
          </cell>
          <cell r="B84">
            <v>3.9879079685440104E-3</v>
          </cell>
        </row>
        <row r="85">
          <cell r="A85">
            <v>3.0000000000000625E-3</v>
          </cell>
          <cell r="B85">
            <v>1.4100587217400136E-2</v>
          </cell>
        </row>
        <row r="86">
          <cell r="A86">
            <v>4.0000000000000625E-3</v>
          </cell>
          <cell r="B86">
            <v>4.5893172406117136E-2</v>
          </cell>
        </row>
        <row r="87">
          <cell r="A87">
            <v>5.0000000000000626E-3</v>
          </cell>
          <cell r="B87">
            <v>0.13749210748572216</v>
          </cell>
        </row>
        <row r="88">
          <cell r="A88">
            <v>6.0000000000000626E-3</v>
          </cell>
          <cell r="B88">
            <v>0.37916327579796988</v>
          </cell>
        </row>
        <row r="89">
          <cell r="A89">
            <v>7.0000000000000626E-3</v>
          </cell>
          <cell r="B89">
            <v>0.96248412075978762</v>
          </cell>
        </row>
        <row r="90">
          <cell r="A90">
            <v>8.0000000000000626E-3</v>
          </cell>
          <cell r="B90">
            <v>2.2489494210941121</v>
          </cell>
        </row>
        <row r="91">
          <cell r="A91">
            <v>9.0000000000000635E-3</v>
          </cell>
          <cell r="B91">
            <v>4.8370949444403735</v>
          </cell>
        </row>
        <row r="92">
          <cell r="A92">
            <v>1.0000000000000064E-2</v>
          </cell>
          <cell r="B92">
            <v>9.5765337670831254</v>
          </cell>
        </row>
        <row r="93">
          <cell r="A93">
            <v>1.1000000000000065E-2</v>
          </cell>
          <cell r="B93">
            <v>17.452228291464458</v>
          </cell>
        </row>
        <row r="94">
          <cell r="A94">
            <v>1.2000000000000066E-2</v>
          </cell>
          <cell r="B94">
            <v>29.27603346748473</v>
          </cell>
        </row>
        <row r="95">
          <cell r="A95">
            <v>1.3000000000000067E-2</v>
          </cell>
          <cell r="B95">
            <v>45.205616170236297</v>
          </cell>
        </row>
        <row r="96">
          <cell r="A96">
            <v>1.4000000000000068E-2</v>
          </cell>
          <cell r="B96">
            <v>64.252696744618845</v>
          </cell>
        </row>
        <row r="97">
          <cell r="A97">
            <v>1.5000000000000069E-2</v>
          </cell>
          <cell r="B97">
            <v>84.063822802205337</v>
          </cell>
        </row>
        <row r="98">
          <cell r="A98">
            <v>1.600000000000007E-2</v>
          </cell>
          <cell r="B98">
            <v>101.23850420062891</v>
          </cell>
        </row>
        <row r="99">
          <cell r="A99">
            <v>1.7000000000000071E-2</v>
          </cell>
          <cell r="B99">
            <v>112.22797135574351</v>
          </cell>
        </row>
        <row r="100">
          <cell r="A100">
            <v>1.8000000000000071E-2</v>
          </cell>
          <cell r="B100">
            <v>114.51841119533677</v>
          </cell>
        </row>
        <row r="101">
          <cell r="A101">
            <v>1.9000000000000072E-2</v>
          </cell>
          <cell r="B101">
            <v>107.56434182376033</v>
          </cell>
        </row>
        <row r="102">
          <cell r="A102">
            <v>2.0000000000000073E-2</v>
          </cell>
          <cell r="B102">
            <v>92.99939919191543</v>
          </cell>
        </row>
        <row r="103">
          <cell r="A103">
            <v>2.1000000000000074E-2</v>
          </cell>
          <cell r="B103">
            <v>74.013470741360351</v>
          </cell>
        </row>
        <row r="104">
          <cell r="A104">
            <v>2.2000000000000075E-2</v>
          </cell>
          <cell r="B104">
            <v>54.220086513547159</v>
          </cell>
        </row>
        <row r="105">
          <cell r="A105">
            <v>2.3000000000000076E-2</v>
          </cell>
          <cell r="B105">
            <v>36.561874267559446</v>
          </cell>
        </row>
        <row r="106">
          <cell r="A106">
            <v>2.4000000000000077E-2</v>
          </cell>
          <cell r="B106">
            <v>22.694232721079416</v>
          </cell>
        </row>
        <row r="107">
          <cell r="A107">
            <v>2.5000000000000078E-2</v>
          </cell>
          <cell r="B107">
            <v>12.966458248587671</v>
          </cell>
        </row>
        <row r="108">
          <cell r="A108">
            <v>2.6000000000000079E-2</v>
          </cell>
          <cell r="B108">
            <v>6.8193979783252781</v>
          </cell>
        </row>
        <row r="109">
          <cell r="A109">
            <v>2.7000000000000079E-2</v>
          </cell>
          <cell r="B109">
            <v>3.3013343877167602</v>
          </cell>
        </row>
        <row r="110">
          <cell r="A110">
            <v>2.800000000000008E-2</v>
          </cell>
          <cell r="B110">
            <v>1.4711325457791258</v>
          </cell>
        </row>
        <row r="111">
          <cell r="A111">
            <v>2.9000000000000081E-2</v>
          </cell>
          <cell r="B111">
            <v>0.60343833984108508</v>
          </cell>
        </row>
        <row r="112">
          <cell r="A112">
            <v>3.0000000000000082E-2</v>
          </cell>
          <cell r="B112">
            <v>0.22784148625914635</v>
          </cell>
        </row>
        <row r="113">
          <cell r="A113">
            <v>3.1000000000000083E-2</v>
          </cell>
          <cell r="B113">
            <v>7.9186567619587311E-2</v>
          </cell>
        </row>
        <row r="114">
          <cell r="A114">
            <v>3.2000000000000084E-2</v>
          </cell>
          <cell r="B114">
            <v>2.5333141038985971E-2</v>
          </cell>
        </row>
        <row r="115">
          <cell r="A115">
            <v>3.3000000000000085E-2</v>
          </cell>
          <cell r="B115">
            <v>7.4601124177712513E-3</v>
          </cell>
        </row>
        <row r="116">
          <cell r="A116">
            <v>3.4000000000000086E-2</v>
          </cell>
          <cell r="B116">
            <v>2.0221832632394874E-3</v>
          </cell>
        </row>
        <row r="117">
          <cell r="A117">
            <v>3.5000000000000087E-2</v>
          </cell>
          <cell r="B117">
            <v>5.0456190749985916E-4</v>
          </cell>
        </row>
        <row r="118">
          <cell r="A118">
            <v>3.6000000000000087E-2</v>
          </cell>
          <cell r="B118">
            <v>1.1588499776442932E-4</v>
          </cell>
        </row>
        <row r="119">
          <cell r="A119">
            <v>3.7000000000000088E-2</v>
          </cell>
          <cell r="B119">
            <v>2.4499588066398512E-5</v>
          </cell>
        </row>
        <row r="120">
          <cell r="A120">
            <v>3.8000000000000089E-2</v>
          </cell>
          <cell r="B120">
            <v>4.767702591904914E-6</v>
          </cell>
        </row>
        <row r="121">
          <cell r="A121">
            <v>3.900000000000009E-2</v>
          </cell>
          <cell r="B121">
            <v>8.5404025035635152E-7</v>
          </cell>
        </row>
        <row r="122">
          <cell r="A122">
            <v>4.0000000000000091E-2</v>
          </cell>
          <cell r="B122">
            <v>1.4082064546257787E-7</v>
          </cell>
        </row>
        <row r="123">
          <cell r="A123">
            <v>4.1000000000000092E-2</v>
          </cell>
          <cell r="B123">
            <v>2.1373376233534464E-8</v>
          </cell>
        </row>
        <row r="124">
          <cell r="A124">
            <v>4.2000000000000093E-2</v>
          </cell>
          <cell r="B124">
            <v>2.9860614401135716E-9</v>
          </cell>
        </row>
        <row r="125">
          <cell r="A125">
            <v>4.3000000000000094E-2</v>
          </cell>
          <cell r="B125">
            <v>3.8401055062380282E-10</v>
          </cell>
        </row>
        <row r="126">
          <cell r="A126">
            <v>4.4000000000000095E-2</v>
          </cell>
          <cell r="B126">
            <v>4.545758742685471E-11</v>
          </cell>
        </row>
        <row r="127">
          <cell r="A127">
            <v>4.5000000000000095E-2</v>
          </cell>
          <cell r="B127">
            <v>4.9532291176445753E-12</v>
          </cell>
        </row>
        <row r="128">
          <cell r="A128">
            <v>4.6000000000000096E-2</v>
          </cell>
          <cell r="B128">
            <v>4.9680877779379493E-13</v>
          </cell>
        </row>
        <row r="129">
          <cell r="A129">
            <v>4.7000000000000097E-2</v>
          </cell>
          <cell r="B129">
            <v>4.5867905848902115E-14</v>
          </cell>
        </row>
        <row r="130">
          <cell r="A130">
            <v>4.8000000000000098E-2</v>
          </cell>
          <cell r="B130">
            <v>3.8980497074645746E-15</v>
          </cell>
        </row>
        <row r="131">
          <cell r="A131">
            <v>4.9000000000000099E-2</v>
          </cell>
          <cell r="B131">
            <v>3.0493315135270489E-16</v>
          </cell>
        </row>
        <row r="132">
          <cell r="A132">
            <v>5.00000000000001E-2</v>
          </cell>
          <cell r="B132">
            <v>2.1957390205785117E-17</v>
          </cell>
        </row>
        <row r="133">
          <cell r="A133">
            <v>5.1000000000000101E-2</v>
          </cell>
          <cell r="B133">
            <v>1.4553773315862344E-18</v>
          </cell>
        </row>
        <row r="134">
          <cell r="A134">
            <v>5.2000000000000102E-2</v>
          </cell>
          <cell r="B134">
            <v>8.8795161462497513E-20</v>
          </cell>
        </row>
        <row r="135">
          <cell r="A135">
            <v>5.3000000000000103E-2</v>
          </cell>
          <cell r="B135">
            <v>4.9867983254175668E-21</v>
          </cell>
        </row>
        <row r="136">
          <cell r="A136">
            <v>5.4000000000000103E-2</v>
          </cell>
          <cell r="B136">
            <v>2.5779418525914905E-22</v>
          </cell>
        </row>
        <row r="137">
          <cell r="A137">
            <v>5.5000000000000104E-2</v>
          </cell>
          <cell r="B137">
            <v>1.2267137641901143E-23</v>
          </cell>
        </row>
        <row r="138">
          <cell r="A138">
            <v>5.6000000000000105E-2</v>
          </cell>
          <cell r="B138">
            <v>5.3731896291561722E-25</v>
          </cell>
        </row>
        <row r="139">
          <cell r="A139">
            <v>5.7000000000000106E-2</v>
          </cell>
          <cell r="B139">
            <v>2.1664062806381491E-26</v>
          </cell>
        </row>
        <row r="140">
          <cell r="A140">
            <v>5.8000000000000107E-2</v>
          </cell>
          <cell r="B140">
            <v>8.0401926128009055E-28</v>
          </cell>
        </row>
        <row r="141">
          <cell r="A141">
            <v>5.9000000000000108E-2</v>
          </cell>
          <cell r="B141">
            <v>2.7467036740857983E-29</v>
          </cell>
        </row>
        <row r="142">
          <cell r="A142">
            <v>6.0000000000000109E-2</v>
          </cell>
          <cell r="B142">
            <v>8.6372595940051019E-31</v>
          </cell>
        </row>
        <row r="143">
          <cell r="A143">
            <v>6.100000000000011E-2</v>
          </cell>
          <cell r="B143">
            <v>2.5001090106279041E-32</v>
          </cell>
        </row>
        <row r="144">
          <cell r="A144">
            <v>6.2000000000000111E-2</v>
          </cell>
          <cell r="B144">
            <v>6.6613265912636231E-34</v>
          </cell>
        </row>
        <row r="145">
          <cell r="A145">
            <v>6.3000000000000111E-2</v>
          </cell>
          <cell r="B145">
            <v>1.633733885096139E-35</v>
          </cell>
        </row>
        <row r="146">
          <cell r="A146">
            <v>6.4000000000000112E-2</v>
          </cell>
          <cell r="B146">
            <v>3.6882530945634327E-37</v>
          </cell>
        </row>
        <row r="147">
          <cell r="A147">
            <v>6.5000000000000113E-2</v>
          </cell>
          <cell r="B147">
            <v>7.6644134226966858E-39</v>
          </cell>
        </row>
        <row r="148">
          <cell r="A148">
            <v>6.6000000000000114E-2</v>
          </cell>
          <cell r="B148">
            <v>1.4660741582860464E-40</v>
          </cell>
        </row>
        <row r="149">
          <cell r="A149">
            <v>6.7000000000000115E-2</v>
          </cell>
          <cell r="B149">
            <v>2.5813789444512478E-42</v>
          </cell>
        </row>
        <row r="150">
          <cell r="A150">
            <v>6.8000000000000116E-2</v>
          </cell>
          <cell r="B150">
            <v>4.1837564657362965E-44</v>
          </cell>
        </row>
        <row r="151">
          <cell r="A151">
            <v>6.9000000000000117E-2</v>
          </cell>
          <cell r="B151">
            <v>6.2416561283688898E-46</v>
          </cell>
        </row>
        <row r="152">
          <cell r="A152">
            <v>7.0000000000000118E-2</v>
          </cell>
          <cell r="B152">
            <v>8.5714064374273443E-48</v>
          </cell>
        </row>
        <row r="153">
          <cell r="A153">
            <v>7.1000000000000119E-2</v>
          </cell>
          <cell r="B153">
            <v>1.0834856106948892E-49</v>
          </cell>
        </row>
        <row r="154">
          <cell r="A154">
            <v>7.2000000000000119E-2</v>
          </cell>
          <cell r="B154">
            <v>1.2607036661703906E-51</v>
          </cell>
        </row>
        <row r="155">
          <cell r="A155">
            <v>7.300000000000012E-2</v>
          </cell>
          <cell r="B155">
            <v>1.3502733375447098E-53</v>
          </cell>
        </row>
        <row r="156">
          <cell r="A156">
            <v>7.4000000000000121E-2</v>
          </cell>
          <cell r="B156">
            <v>1.3312179875339905E-55</v>
          </cell>
        </row>
        <row r="157">
          <cell r="A157">
            <v>7.5000000000000122E-2</v>
          </cell>
          <cell r="B157">
            <v>1.2080793777991363E-57</v>
          </cell>
        </row>
        <row r="158">
          <cell r="A158">
            <v>7.6000000000000123E-2</v>
          </cell>
          <cell r="B158">
            <v>1.0091612666305755E-59</v>
          </cell>
        </row>
        <row r="159">
          <cell r="A159">
            <v>7.7000000000000124E-2</v>
          </cell>
          <cell r="B159">
            <v>7.7596920120002759E-62</v>
          </cell>
        </row>
        <row r="160">
          <cell r="A160">
            <v>7.8000000000000125E-2</v>
          </cell>
          <cell r="B160">
            <v>5.4922108744609214E-64</v>
          </cell>
        </row>
        <row r="161">
          <cell r="A161">
            <v>7.9000000000000126E-2</v>
          </cell>
          <cell r="B161">
            <v>3.5782339497250199E-66</v>
          </cell>
        </row>
        <row r="162">
          <cell r="A162">
            <v>8.0000000000000127E-2</v>
          </cell>
          <cell r="B162">
            <v>2.1458979691884101E-68</v>
          </cell>
        </row>
        <row r="163">
          <cell r="A163">
            <v>8.1000000000000127E-2</v>
          </cell>
          <cell r="B163">
            <v>1.1845904149380814E-70</v>
          </cell>
        </row>
        <row r="164">
          <cell r="A164">
            <v>8.2000000000000128E-2</v>
          </cell>
          <cell r="B164">
            <v>6.0193024864664131E-73</v>
          </cell>
        </row>
        <row r="165">
          <cell r="A165">
            <v>8.3000000000000129E-2</v>
          </cell>
          <cell r="B165">
            <v>2.8154183126541555E-75</v>
          </cell>
        </row>
        <row r="166">
          <cell r="A166">
            <v>8.400000000000013E-2</v>
          </cell>
          <cell r="B166">
            <v>1.2121559636687052E-77</v>
          </cell>
        </row>
        <row r="167">
          <cell r="A167">
            <v>8.5000000000000131E-2</v>
          </cell>
          <cell r="B167">
            <v>4.8038880997570841E-80</v>
          </cell>
        </row>
        <row r="168">
          <cell r="A168">
            <v>8.6000000000000132E-2</v>
          </cell>
          <cell r="B168">
            <v>1.7524517570832576E-82</v>
          </cell>
        </row>
        <row r="169">
          <cell r="A169">
            <v>8.7000000000000133E-2</v>
          </cell>
          <cell r="B169">
            <v>5.8846151900542307E-85</v>
          </cell>
        </row>
        <row r="170">
          <cell r="A170">
            <v>8.8000000000000134E-2</v>
          </cell>
          <cell r="B170">
            <v>1.8189002155440499E-87</v>
          </cell>
        </row>
        <row r="171">
          <cell r="A171">
            <v>8.9000000000000135E-2</v>
          </cell>
          <cell r="B171">
            <v>5.1750969348811941E-90</v>
          </cell>
        </row>
        <row r="172">
          <cell r="A172">
            <v>9.0000000000000135E-2</v>
          </cell>
          <cell r="B172">
            <v>1.3553358068811781E-92</v>
          </cell>
        </row>
        <row r="173">
          <cell r="A173">
            <v>9.1000000000000136E-2</v>
          </cell>
          <cell r="B173">
            <v>3.267338603954064E-95</v>
          </cell>
        </row>
        <row r="174">
          <cell r="A174">
            <v>9.2000000000000137E-2</v>
          </cell>
          <cell r="B174">
            <v>7.2503702421122501E-98</v>
          </cell>
        </row>
        <row r="175">
          <cell r="A175">
            <v>9.3000000000000138E-2</v>
          </cell>
          <cell r="B175">
            <v>1.480965814164641E-100</v>
          </cell>
        </row>
        <row r="176">
          <cell r="A176">
            <v>9.4000000000000139E-2</v>
          </cell>
          <cell r="B176">
            <v>2.7845094194201985E-103</v>
          </cell>
        </row>
        <row r="177">
          <cell r="A177">
            <v>9.500000000000014E-2</v>
          </cell>
          <cell r="B177">
            <v>4.8191579168467082E-106</v>
          </cell>
        </row>
        <row r="178">
          <cell r="A178">
            <v>9.6000000000000141E-2</v>
          </cell>
          <cell r="B178">
            <v>7.6773693182300635E-109</v>
          </cell>
        </row>
        <row r="179">
          <cell r="A179">
            <v>9.7000000000000142E-2</v>
          </cell>
          <cell r="B179">
            <v>1.1258292204353437E-111</v>
          </cell>
        </row>
        <row r="180">
          <cell r="A180">
            <v>9.8000000000000143E-2</v>
          </cell>
          <cell r="B180">
            <v>1.5196774133674261E-114</v>
          </cell>
        </row>
        <row r="181">
          <cell r="A181">
            <v>9.9000000000000143E-2</v>
          </cell>
          <cell r="B181">
            <v>1.8882048534719226E-117</v>
          </cell>
        </row>
        <row r="182">
          <cell r="A182">
            <v>0.10000000000000014</v>
          </cell>
          <cell r="B182">
            <v>2.1595617127010365E-120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8CE9B5-00DB-504D-803B-2986B655554F}" name="Table2" displayName="Table2" ref="B1:F6" totalsRowShown="0" headerRowDxfId="6" dataDxfId="5">
  <autoFilter ref="B1:F6" xr:uid="{FEA079AC-524E-0743-A7C8-32CB969E1C83}"/>
  <tableColumns count="5">
    <tableColumn id="1" xr3:uid="{733AE59F-2E0E-2A46-B2EF-A7F068E301E2}" name="Funnel Stage" dataDxfId="4"/>
    <tableColumn id="2" xr3:uid="{791EC053-760D-5549-97A2-5140A3F34575}" name="Merics" dataDxfId="3"/>
    <tableColumn id="3" xr3:uid="{662133FF-F505-204D-8F22-F1DC0700E79F}" name="Technique" dataDxfId="2"/>
    <tableColumn id="4" xr3:uid="{712FA16D-923A-484C-8A6F-B2869BB1CE05}" name="PV/Day"/>
    <tableColumn id="5" xr3:uid="{48A067DF-27D8-3E4B-BE9E-C1BE25033556}" name="Conversion" dataDxfId="1">
      <calculatedColumnFormula>E2/E1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CBCFFC-4C6C-2D4B-A28D-67C742CE3ADC}" name="Table1" displayName="Table1" ref="A1:F23" totalsRowShown="0">
  <tableColumns count="6">
    <tableColumn id="1" xr3:uid="{E34001EE-6D49-C842-A8F3-96A75117D5BF}" name="Date" dataDxfId="0"/>
    <tableColumn id="2" xr3:uid="{5BC0868A-3BFB-7C41-ABFE-44BFF93D84F6}" name="Control - PV"/>
    <tableColumn id="3" xr3:uid="{4E145DD1-A60C-8842-BB41-7F5B9F5F37E4}" name="Control - Payment"/>
    <tableColumn id="4" xr3:uid="{EACCF0B6-BB65-B747-9A74-2CFC8948FC74}" name="Experiment - PV"/>
    <tableColumn id="5" xr3:uid="{538AE703-2BE0-7547-99C1-9DEB63B52903}" name="Experiment - Payment"/>
    <tableColumn id="6" xr3:uid="{31E28591-B8FC-0D47-AA6A-02291F45FE75}" name="Experiment &gt; Contro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1"/>
  <sheetViews>
    <sheetView topLeftCell="B1" zoomScale="140" zoomScaleNormal="140" workbookViewId="0">
      <selection activeCell="C12" sqref="C12"/>
    </sheetView>
  </sheetViews>
  <sheetFormatPr baseColWidth="10" defaultColWidth="8.83203125" defaultRowHeight="15"/>
  <cols>
    <col min="2" max="2" width="28.33203125" customWidth="1"/>
    <col min="3" max="3" width="37.33203125" bestFit="1" customWidth="1"/>
    <col min="4" max="4" width="35.5" customWidth="1"/>
    <col min="6" max="6" width="10.83203125" customWidth="1"/>
  </cols>
  <sheetData>
    <row r="1" spans="2:6">
      <c r="B1" s="4" t="s">
        <v>19</v>
      </c>
      <c r="C1" s="4" t="s">
        <v>0</v>
      </c>
      <c r="D1" s="4" t="s">
        <v>1</v>
      </c>
      <c r="E1" s="4" t="s">
        <v>57</v>
      </c>
      <c r="F1" s="4" t="s">
        <v>13</v>
      </c>
    </row>
    <row r="2" spans="2:6">
      <c r="B2" s="6" t="s">
        <v>33</v>
      </c>
      <c r="C2" s="6" t="s">
        <v>34</v>
      </c>
      <c r="D2" s="6" t="s">
        <v>42</v>
      </c>
      <c r="E2">
        <v>50000</v>
      </c>
    </row>
    <row r="3" spans="2:6">
      <c r="B3" s="6" t="s">
        <v>35</v>
      </c>
      <c r="C3" s="6" t="s">
        <v>36</v>
      </c>
      <c r="D3" s="6" t="s">
        <v>44</v>
      </c>
      <c r="E3">
        <v>5000</v>
      </c>
      <c r="F3" s="7">
        <f>E3/E2</f>
        <v>0.1</v>
      </c>
    </row>
    <row r="4" spans="2:6">
      <c r="B4" s="6" t="s">
        <v>37</v>
      </c>
      <c r="C4" s="6" t="s">
        <v>39</v>
      </c>
      <c r="D4" s="6" t="s">
        <v>44</v>
      </c>
      <c r="E4">
        <v>1500</v>
      </c>
      <c r="F4" s="7">
        <f>E4/E3</f>
        <v>0.3</v>
      </c>
    </row>
    <row r="5" spans="2:6">
      <c r="B5" s="6" t="s">
        <v>43</v>
      </c>
      <c r="C5" s="6" t="s">
        <v>39</v>
      </c>
      <c r="D5" s="6" t="s">
        <v>44</v>
      </c>
      <c r="E5">
        <v>1000</v>
      </c>
      <c r="F5" s="7">
        <f>E5/E4</f>
        <v>0.66666666666666663</v>
      </c>
    </row>
    <row r="6" spans="2:6">
      <c r="B6" s="6" t="s">
        <v>38</v>
      </c>
      <c r="C6" s="6" t="s">
        <v>40</v>
      </c>
      <c r="D6" s="6" t="s">
        <v>41</v>
      </c>
      <c r="E6">
        <v>500</v>
      </c>
      <c r="F6" s="7">
        <f>E6/E5</f>
        <v>0.5</v>
      </c>
    </row>
    <row r="7" spans="2:6">
      <c r="B7" s="6"/>
      <c r="C7" s="6"/>
      <c r="D7" s="6"/>
    </row>
    <row r="8" spans="2:6">
      <c r="B8" s="4"/>
      <c r="C8" s="4"/>
      <c r="D8" s="4"/>
    </row>
    <row r="11" spans="2:6">
      <c r="B11" s="3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120" zoomScaleNormal="120" workbookViewId="0">
      <selection activeCell="E6" sqref="A1:E6"/>
    </sheetView>
  </sheetViews>
  <sheetFormatPr baseColWidth="10" defaultColWidth="8.83203125" defaultRowHeight="15"/>
  <cols>
    <col min="2" max="2" width="33.5" bestFit="1" customWidth="1"/>
    <col min="3" max="3" width="43.6640625" bestFit="1" customWidth="1"/>
    <col min="4" max="4" width="14.1640625" bestFit="1" customWidth="1"/>
  </cols>
  <sheetData>
    <row r="1" spans="1:5">
      <c r="D1" t="s">
        <v>55</v>
      </c>
      <c r="E1" t="s">
        <v>56</v>
      </c>
    </row>
    <row r="2" spans="1:5">
      <c r="A2">
        <v>1</v>
      </c>
      <c r="B2" t="s">
        <v>46</v>
      </c>
      <c r="C2" t="s">
        <v>53</v>
      </c>
      <c r="D2" t="s">
        <v>14</v>
      </c>
    </row>
    <row r="3" spans="1:5">
      <c r="A3">
        <v>2</v>
      </c>
      <c r="B3" t="s">
        <v>45</v>
      </c>
      <c r="C3" t="s">
        <v>52</v>
      </c>
      <c r="D3" t="s">
        <v>14</v>
      </c>
    </row>
    <row r="4" spans="1:5">
      <c r="A4">
        <v>3</v>
      </c>
      <c r="B4" t="s">
        <v>54</v>
      </c>
      <c r="C4" t="s">
        <v>49</v>
      </c>
      <c r="E4" t="s">
        <v>14</v>
      </c>
    </row>
    <row r="5" spans="1:5">
      <c r="A5">
        <v>4</v>
      </c>
      <c r="B5" t="s">
        <v>47</v>
      </c>
      <c r="C5" t="s">
        <v>48</v>
      </c>
      <c r="E5" t="s">
        <v>14</v>
      </c>
    </row>
    <row r="6" spans="1:5">
      <c r="A6">
        <v>5</v>
      </c>
      <c r="B6" t="s">
        <v>50</v>
      </c>
      <c r="C6" t="s">
        <v>51</v>
      </c>
      <c r="E6" t="s">
        <v>14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10"/>
  <sheetViews>
    <sheetView zoomScale="150" zoomScaleNormal="150" workbookViewId="0">
      <selection activeCell="A26" sqref="A26"/>
    </sheetView>
  </sheetViews>
  <sheetFormatPr baseColWidth="10" defaultColWidth="8.83203125" defaultRowHeight="15"/>
  <cols>
    <col min="1" max="1" width="30.33203125" customWidth="1"/>
  </cols>
  <sheetData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9" spans="1:1">
      <c r="A9" t="s">
        <v>28</v>
      </c>
    </row>
    <row r="10" spans="1:1">
      <c r="A10" s="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5"/>
  <sheetViews>
    <sheetView zoomScale="150" zoomScaleNormal="150" workbookViewId="0">
      <selection activeCell="B7" sqref="B7"/>
    </sheetView>
  </sheetViews>
  <sheetFormatPr baseColWidth="10" defaultColWidth="8.83203125" defaultRowHeight="15"/>
  <cols>
    <col min="1" max="1" width="23.33203125" bestFit="1" customWidth="1"/>
    <col min="2" max="2" width="31.1640625" bestFit="1" customWidth="1"/>
    <col min="3" max="3" width="27.33203125" bestFit="1" customWidth="1"/>
    <col min="4" max="4" width="25.33203125" customWidth="1"/>
  </cols>
  <sheetData>
    <row r="2" spans="1:5">
      <c r="A2" t="s">
        <v>20</v>
      </c>
      <c r="B2" t="s">
        <v>83</v>
      </c>
    </row>
    <row r="3" spans="1:5">
      <c r="A3" t="s">
        <v>2</v>
      </c>
      <c r="B3" s="6" t="s">
        <v>84</v>
      </c>
    </row>
    <row r="4" spans="1:5">
      <c r="A4" t="s">
        <v>18</v>
      </c>
      <c r="B4" t="s">
        <v>30</v>
      </c>
    </row>
    <row r="5" spans="1:5">
      <c r="A5" t="s">
        <v>3</v>
      </c>
      <c r="B5" t="s">
        <v>31</v>
      </c>
    </row>
    <row r="6" spans="1:5">
      <c r="A6" t="s">
        <v>88</v>
      </c>
    </row>
    <row r="7" spans="1:5">
      <c r="A7" t="s">
        <v>89</v>
      </c>
    </row>
    <row r="9" spans="1:5">
      <c r="B9" t="s">
        <v>85</v>
      </c>
      <c r="C9" t="s">
        <v>86</v>
      </c>
      <c r="D9" t="s">
        <v>87</v>
      </c>
    </row>
    <row r="10" spans="1:5">
      <c r="A10" t="s">
        <v>60</v>
      </c>
      <c r="B10">
        <v>5000</v>
      </c>
      <c r="C10">
        <v>5000</v>
      </c>
      <c r="D10">
        <v>1500</v>
      </c>
    </row>
    <row r="11" spans="1:5">
      <c r="A11" t="s">
        <v>58</v>
      </c>
      <c r="B11" s="7">
        <v>0.1</v>
      </c>
      <c r="C11" s="7">
        <v>0.3</v>
      </c>
      <c r="D11" s="7">
        <v>0.33</v>
      </c>
    </row>
    <row r="12" spans="1:5">
      <c r="A12" t="s">
        <v>4</v>
      </c>
      <c r="B12">
        <v>0.01</v>
      </c>
      <c r="C12">
        <v>0.05</v>
      </c>
      <c r="D12">
        <v>0.01</v>
      </c>
    </row>
    <row r="13" spans="1:5">
      <c r="A13" t="s">
        <v>59</v>
      </c>
      <c r="B13">
        <v>14313</v>
      </c>
      <c r="C13">
        <v>1335</v>
      </c>
      <c r="D13">
        <v>34785</v>
      </c>
    </row>
    <row r="14" spans="1:5">
      <c r="A14" t="s">
        <v>32</v>
      </c>
      <c r="B14" s="5">
        <v>0.2</v>
      </c>
      <c r="C14" s="5">
        <v>0.2</v>
      </c>
      <c r="D14" s="5">
        <v>0.2</v>
      </c>
      <c r="E14" s="5"/>
    </row>
    <row r="15" spans="1:5">
      <c r="A15" t="s">
        <v>15</v>
      </c>
      <c r="B15">
        <f>B13*2/(B10*B14)</f>
        <v>28.626000000000001</v>
      </c>
      <c r="C15">
        <f t="shared" ref="C15:D15" si="0">C13*2/(C10*C14)</f>
        <v>2.67</v>
      </c>
      <c r="D15">
        <f t="shared" si="0"/>
        <v>231.9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8B6D-3F9F-E942-9FFD-238C6C71F2C4}">
  <dimension ref="A2:E7"/>
  <sheetViews>
    <sheetView workbookViewId="0">
      <selection activeCell="E12" sqref="E12"/>
    </sheetView>
  </sheetViews>
  <sheetFormatPr baseColWidth="10" defaultRowHeight="15"/>
  <cols>
    <col min="2" max="2" width="13.1640625" bestFit="1" customWidth="1"/>
    <col min="5" max="5" width="14.5" customWidth="1"/>
  </cols>
  <sheetData>
    <row r="2" spans="1:5">
      <c r="A2" t="s">
        <v>74</v>
      </c>
      <c r="B2" s="17">
        <v>0.03</v>
      </c>
      <c r="D2" t="s">
        <v>75</v>
      </c>
      <c r="E2" s="17">
        <v>0.1</v>
      </c>
    </row>
    <row r="3" spans="1:5">
      <c r="A3" t="s">
        <v>76</v>
      </c>
      <c r="B3" s="15">
        <v>50000</v>
      </c>
    </row>
    <row r="4" spans="1:5">
      <c r="A4" t="s">
        <v>79</v>
      </c>
      <c r="B4" s="18">
        <v>1E-3</v>
      </c>
      <c r="D4" t="s">
        <v>80</v>
      </c>
      <c r="E4" s="19">
        <v>1.1399999999999995E-3</v>
      </c>
    </row>
    <row r="5" spans="1:5">
      <c r="A5" t="s">
        <v>77</v>
      </c>
      <c r="B5" s="7">
        <v>0.5</v>
      </c>
    </row>
    <row r="6" spans="1:5">
      <c r="A6" t="s">
        <v>78</v>
      </c>
      <c r="B6" s="16">
        <v>1000</v>
      </c>
    </row>
    <row r="7" spans="1:5">
      <c r="A7" t="s">
        <v>81</v>
      </c>
      <c r="B7" s="17">
        <f>B3*B4*B5*B6-B2*B3</f>
        <v>23500</v>
      </c>
      <c r="D7" t="s">
        <v>82</v>
      </c>
      <c r="E7" s="17">
        <f>B3*E4*B5*B6-B3*E2</f>
        <v>23499.999999999989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zoomScale="150" zoomScaleNormal="150" workbookViewId="0">
      <selection activeCell="C9" sqref="C9"/>
    </sheetView>
  </sheetViews>
  <sheetFormatPr baseColWidth="10" defaultColWidth="8.83203125" defaultRowHeight="15"/>
  <cols>
    <col min="1" max="1" width="16.1640625" customWidth="1"/>
    <col min="2" max="2" width="12" bestFit="1" customWidth="1"/>
  </cols>
  <sheetData>
    <row r="1" spans="1:5">
      <c r="A1" t="s">
        <v>93</v>
      </c>
    </row>
    <row r="2" spans="1:5">
      <c r="A2" t="s">
        <v>5</v>
      </c>
      <c r="B2" s="1">
        <v>560.84256246775988</v>
      </c>
      <c r="D2" t="s">
        <v>7</v>
      </c>
      <c r="E2">
        <v>0.05</v>
      </c>
    </row>
    <row r="3" spans="1:5">
      <c r="A3" t="s">
        <v>12</v>
      </c>
      <c r="B3">
        <v>0.1</v>
      </c>
    </row>
    <row r="4" spans="1:5">
      <c r="A4" t="s">
        <v>6</v>
      </c>
      <c r="B4">
        <v>0.03</v>
      </c>
    </row>
    <row r="5" spans="1:5">
      <c r="A5" t="s">
        <v>10</v>
      </c>
      <c r="B5">
        <f>B3+B4</f>
        <v>0.13</v>
      </c>
    </row>
    <row r="6" spans="1:5">
      <c r="A6" t="s">
        <v>9</v>
      </c>
      <c r="B6">
        <f>(B2*B3+B2*B5)/(B2+B2)</f>
        <v>0.115</v>
      </c>
    </row>
    <row r="7" spans="1:5">
      <c r="A7" t="s">
        <v>11</v>
      </c>
      <c r="B7">
        <f>SQRT(B6*(1-B6)*(1/B2+1/B2))</f>
        <v>1.9050881292066887E-2</v>
      </c>
    </row>
    <row r="8" spans="1:5">
      <c r="A8" t="s">
        <v>17</v>
      </c>
      <c r="B8">
        <f>_xlfn.NORM.INV(1-E2/2,0,B7)</f>
        <v>3.7339041206198978E-2</v>
      </c>
    </row>
    <row r="9" spans="1:5">
      <c r="A9" t="s">
        <v>8</v>
      </c>
      <c r="B9" s="2">
        <f>_xlfn.NORM.DIST(B8,B4,B7,TRUE)</f>
        <v>0.64996785578483784</v>
      </c>
    </row>
    <row r="13" spans="1:5">
      <c r="A13" t="s">
        <v>94</v>
      </c>
    </row>
    <row r="14" spans="1:5">
      <c r="A14" s="20"/>
      <c r="B14" s="20" t="s">
        <v>90</v>
      </c>
      <c r="C14" s="20" t="s">
        <v>91</v>
      </c>
    </row>
    <row r="15" spans="1:5">
      <c r="A15" s="20" t="s">
        <v>8</v>
      </c>
      <c r="B15" s="21">
        <v>0.8</v>
      </c>
      <c r="C15" s="20">
        <f>_xlfn.NORM.INV(B15,0,1)</f>
        <v>0.84162123357291474</v>
      </c>
    </row>
    <row r="16" spans="1:5">
      <c r="A16" s="20" t="s">
        <v>7</v>
      </c>
      <c r="B16" s="21">
        <v>0.05</v>
      </c>
      <c r="C16" s="20">
        <f>_xlfn.NORM.INV(1-B16/2,0,1)</f>
        <v>1.9599639845400536</v>
      </c>
    </row>
    <row r="17" spans="1:3">
      <c r="A17" s="20" t="s">
        <v>12</v>
      </c>
      <c r="B17" s="21">
        <v>0.1</v>
      </c>
      <c r="C17" s="20"/>
    </row>
    <row r="18" spans="1:3">
      <c r="A18" s="20" t="s">
        <v>10</v>
      </c>
      <c r="B18" s="21">
        <v>0.13</v>
      </c>
      <c r="C18" s="20"/>
    </row>
    <row r="19" spans="1:3">
      <c r="A19" s="20" t="s">
        <v>92</v>
      </c>
      <c r="B19" s="21">
        <f>(B17+B18)/2</f>
        <v>0.115</v>
      </c>
      <c r="C19" s="20"/>
    </row>
    <row r="20" spans="1:3">
      <c r="A20" s="20" t="s">
        <v>5</v>
      </c>
      <c r="B20" s="22">
        <f>(2*B19*(1-B19)*(C15+C16)^2)/(B18-B17)^2</f>
        <v>1775.1549665852858</v>
      </c>
      <c r="C20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CDE9-23CC-6344-AE1D-A44597ED1BBB}">
  <dimension ref="A1:F31"/>
  <sheetViews>
    <sheetView workbookViewId="0">
      <selection activeCell="D25" sqref="D25"/>
    </sheetView>
  </sheetViews>
  <sheetFormatPr baseColWidth="10" defaultRowHeight="15"/>
  <sheetData>
    <row r="1" spans="1:6">
      <c r="A1" s="9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</row>
    <row r="2" spans="1:6">
      <c r="A2" s="8">
        <v>43497</v>
      </c>
      <c r="B2">
        <v>644</v>
      </c>
      <c r="C2">
        <v>61</v>
      </c>
      <c r="D2">
        <v>643</v>
      </c>
      <c r="E2">
        <v>91</v>
      </c>
      <c r="F2" t="b">
        <f>E2&gt;C2</f>
        <v>1</v>
      </c>
    </row>
    <row r="3" spans="1:6">
      <c r="A3" s="8">
        <v>43498</v>
      </c>
      <c r="B3">
        <v>759</v>
      </c>
      <c r="C3">
        <v>61</v>
      </c>
      <c r="D3">
        <v>774</v>
      </c>
      <c r="E3">
        <v>102</v>
      </c>
      <c r="F3" t="b">
        <f t="shared" ref="F3:F22" si="0">E3&gt;C3</f>
        <v>1</v>
      </c>
    </row>
    <row r="4" spans="1:6">
      <c r="A4" s="8">
        <v>43499</v>
      </c>
      <c r="B4">
        <v>876</v>
      </c>
      <c r="C4">
        <v>83</v>
      </c>
      <c r="D4">
        <v>873</v>
      </c>
      <c r="E4">
        <v>104</v>
      </c>
      <c r="F4" t="b">
        <f t="shared" si="0"/>
        <v>1</v>
      </c>
    </row>
    <row r="5" spans="1:6">
      <c r="A5" s="8">
        <v>43500</v>
      </c>
      <c r="B5">
        <v>823</v>
      </c>
      <c r="C5">
        <v>92</v>
      </c>
      <c r="D5">
        <v>822</v>
      </c>
      <c r="E5">
        <v>96</v>
      </c>
      <c r="F5" t="b">
        <f t="shared" si="0"/>
        <v>1</v>
      </c>
    </row>
    <row r="6" spans="1:6">
      <c r="A6" s="8">
        <v>43501</v>
      </c>
      <c r="B6">
        <v>835</v>
      </c>
      <c r="C6">
        <v>56</v>
      </c>
      <c r="D6">
        <v>816</v>
      </c>
      <c r="E6">
        <v>79</v>
      </c>
      <c r="F6" t="b">
        <f t="shared" si="0"/>
        <v>1</v>
      </c>
    </row>
    <row r="7" spans="1:6">
      <c r="A7" s="8">
        <v>43502</v>
      </c>
      <c r="B7">
        <v>806</v>
      </c>
      <c r="C7">
        <v>72</v>
      </c>
      <c r="D7">
        <v>792</v>
      </c>
      <c r="E7">
        <v>88</v>
      </c>
      <c r="F7" t="b">
        <f t="shared" si="0"/>
        <v>1</v>
      </c>
    </row>
    <row r="8" spans="1:6">
      <c r="A8" s="8">
        <v>43503</v>
      </c>
      <c r="B8">
        <v>751</v>
      </c>
      <c r="C8">
        <v>67</v>
      </c>
      <c r="D8">
        <v>757</v>
      </c>
      <c r="E8">
        <v>84</v>
      </c>
      <c r="F8" t="b">
        <f t="shared" si="0"/>
        <v>1</v>
      </c>
    </row>
    <row r="9" spans="1:6">
      <c r="A9" s="8">
        <v>43504</v>
      </c>
      <c r="B9">
        <v>620</v>
      </c>
      <c r="C9">
        <v>61</v>
      </c>
      <c r="D9">
        <v>639</v>
      </c>
      <c r="E9">
        <v>81</v>
      </c>
      <c r="F9" t="b">
        <f t="shared" si="0"/>
        <v>1</v>
      </c>
    </row>
    <row r="10" spans="1:6">
      <c r="A10" s="8">
        <v>43505</v>
      </c>
      <c r="B10">
        <v>705</v>
      </c>
      <c r="C10">
        <v>53</v>
      </c>
      <c r="D10">
        <v>703</v>
      </c>
      <c r="E10">
        <v>102</v>
      </c>
      <c r="F10" t="b">
        <f t="shared" si="0"/>
        <v>1</v>
      </c>
    </row>
    <row r="11" spans="1:6">
      <c r="A11" s="8">
        <v>43506</v>
      </c>
      <c r="B11">
        <v>889</v>
      </c>
      <c r="C11">
        <v>85</v>
      </c>
      <c r="D11">
        <v>875</v>
      </c>
      <c r="E11">
        <v>94</v>
      </c>
      <c r="F11" t="b">
        <f t="shared" si="0"/>
        <v>1</v>
      </c>
    </row>
    <row r="12" spans="1:6">
      <c r="A12" s="8">
        <v>43507</v>
      </c>
      <c r="B12">
        <v>888</v>
      </c>
      <c r="C12">
        <v>92</v>
      </c>
      <c r="D12">
        <v>879</v>
      </c>
      <c r="E12">
        <v>88</v>
      </c>
      <c r="F12" t="b">
        <f t="shared" si="0"/>
        <v>0</v>
      </c>
    </row>
    <row r="13" spans="1:6">
      <c r="A13" s="8">
        <v>43508</v>
      </c>
      <c r="B13">
        <v>829</v>
      </c>
      <c r="C13">
        <v>81</v>
      </c>
      <c r="D13">
        <v>811</v>
      </c>
      <c r="E13">
        <v>83</v>
      </c>
      <c r="F13" t="b">
        <f t="shared" si="0"/>
        <v>1</v>
      </c>
    </row>
    <row r="14" spans="1:6">
      <c r="A14" s="8">
        <v>43509</v>
      </c>
      <c r="B14">
        <v>694</v>
      </c>
      <c r="C14">
        <v>49</v>
      </c>
      <c r="D14">
        <v>681</v>
      </c>
      <c r="E14">
        <v>102</v>
      </c>
      <c r="F14" t="b">
        <f t="shared" si="0"/>
        <v>1</v>
      </c>
    </row>
    <row r="15" spans="1:6">
      <c r="A15" s="8">
        <v>43510</v>
      </c>
      <c r="B15">
        <v>786</v>
      </c>
      <c r="C15">
        <v>107</v>
      </c>
      <c r="D15">
        <v>784</v>
      </c>
      <c r="E15">
        <v>90</v>
      </c>
      <c r="F15" t="b">
        <f t="shared" si="0"/>
        <v>0</v>
      </c>
    </row>
    <row r="16" spans="1:6">
      <c r="A16" s="8">
        <v>43511</v>
      </c>
      <c r="B16">
        <v>724</v>
      </c>
      <c r="C16">
        <v>112</v>
      </c>
      <c r="D16">
        <v>722</v>
      </c>
      <c r="E16">
        <v>79</v>
      </c>
      <c r="F16" t="b">
        <f t="shared" si="0"/>
        <v>0</v>
      </c>
    </row>
    <row r="17" spans="1:6">
      <c r="A17" s="8">
        <v>43512</v>
      </c>
      <c r="B17">
        <v>741</v>
      </c>
      <c r="C17">
        <v>91</v>
      </c>
      <c r="D17">
        <v>740</v>
      </c>
      <c r="E17">
        <v>97</v>
      </c>
      <c r="F17" t="b">
        <f t="shared" si="0"/>
        <v>1</v>
      </c>
    </row>
    <row r="18" spans="1:6">
      <c r="A18" s="8">
        <v>43513</v>
      </c>
      <c r="B18">
        <v>795</v>
      </c>
      <c r="C18">
        <v>109</v>
      </c>
      <c r="D18">
        <v>805</v>
      </c>
      <c r="E18">
        <v>99</v>
      </c>
      <c r="F18" t="b">
        <f t="shared" si="0"/>
        <v>0</v>
      </c>
    </row>
    <row r="19" spans="1:6">
      <c r="A19" s="8">
        <v>43514</v>
      </c>
      <c r="B19">
        <v>780</v>
      </c>
      <c r="C19">
        <v>80</v>
      </c>
      <c r="D19">
        <v>783</v>
      </c>
      <c r="E19">
        <v>105</v>
      </c>
      <c r="F19" t="b">
        <f t="shared" si="0"/>
        <v>1</v>
      </c>
    </row>
    <row r="20" spans="1:6">
      <c r="A20" s="8">
        <v>43515</v>
      </c>
      <c r="B20">
        <v>777</v>
      </c>
      <c r="C20">
        <v>75</v>
      </c>
      <c r="D20">
        <v>772</v>
      </c>
      <c r="E20">
        <v>83</v>
      </c>
      <c r="F20" t="b">
        <f t="shared" si="0"/>
        <v>1</v>
      </c>
    </row>
    <row r="21" spans="1:6">
      <c r="A21" s="8">
        <v>43516</v>
      </c>
      <c r="B21">
        <v>779</v>
      </c>
      <c r="C21">
        <v>66</v>
      </c>
      <c r="D21">
        <v>776</v>
      </c>
      <c r="E21">
        <v>92</v>
      </c>
      <c r="F21" t="b">
        <f t="shared" si="0"/>
        <v>1</v>
      </c>
    </row>
    <row r="22" spans="1:6">
      <c r="A22" s="8">
        <v>43517</v>
      </c>
      <c r="B22">
        <v>741</v>
      </c>
      <c r="C22">
        <v>88</v>
      </c>
      <c r="D22">
        <v>726</v>
      </c>
      <c r="E22">
        <v>82</v>
      </c>
      <c r="F22" t="b">
        <f t="shared" si="0"/>
        <v>0</v>
      </c>
    </row>
    <row r="23" spans="1:6">
      <c r="A23" t="s">
        <v>67</v>
      </c>
      <c r="B23">
        <f>SUM(B2:B22)</f>
        <v>16242</v>
      </c>
      <c r="C23">
        <f t="shared" ref="C23:E23" si="1">SUM(C2:C22)</f>
        <v>1641</v>
      </c>
      <c r="D23">
        <f t="shared" si="1"/>
        <v>16173</v>
      </c>
      <c r="E23">
        <f t="shared" si="1"/>
        <v>1921</v>
      </c>
    </row>
    <row r="25" spans="1:6">
      <c r="A25" s="10" t="s">
        <v>68</v>
      </c>
      <c r="B25" s="10"/>
    </row>
    <row r="26" spans="1:6">
      <c r="A26" s="10" t="s">
        <v>69</v>
      </c>
      <c r="B26" s="14">
        <f>COUNTIF(F2:F22,"TRUE")</f>
        <v>16</v>
      </c>
    </row>
    <row r="27" spans="1:6">
      <c r="A27" s="10" t="s">
        <v>70</v>
      </c>
      <c r="B27" s="14">
        <f>COUNT(A2:A22)</f>
        <v>21</v>
      </c>
    </row>
    <row r="28" spans="1:6">
      <c r="A28" s="10" t="s">
        <v>71</v>
      </c>
      <c r="B28" s="13">
        <v>0.5</v>
      </c>
    </row>
    <row r="29" spans="1:6">
      <c r="A29" s="10" t="s">
        <v>72</v>
      </c>
      <c r="B29" s="12">
        <v>2.6599999999999999E-2</v>
      </c>
    </row>
    <row r="30" spans="1:6">
      <c r="A30" s="10" t="s">
        <v>16</v>
      </c>
      <c r="B30" s="11" t="s">
        <v>73</v>
      </c>
    </row>
    <row r="31" spans="1:6">
      <c r="A31" s="10"/>
      <c r="B31" s="1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4C45-7503-FD44-8877-B894A5ADE246}">
  <dimension ref="A2:H16"/>
  <sheetViews>
    <sheetView tabSelected="1" workbookViewId="0">
      <selection activeCell="H25" sqref="H25"/>
    </sheetView>
  </sheetViews>
  <sheetFormatPr baseColWidth="10" defaultColWidth="8.83203125" defaultRowHeight="15"/>
  <cols>
    <col min="1" max="1" width="28.5" bestFit="1" customWidth="1"/>
    <col min="4" max="4" width="28.5" bestFit="1" customWidth="1"/>
    <col min="7" max="7" width="11.83203125" bestFit="1" customWidth="1"/>
  </cols>
  <sheetData>
    <row r="2" spans="1:8" ht="16">
      <c r="A2" s="23" t="s">
        <v>95</v>
      </c>
      <c r="B2" s="24">
        <v>0.95</v>
      </c>
      <c r="C2" s="23"/>
      <c r="D2" s="25" t="s">
        <v>4</v>
      </c>
      <c r="E2" s="26">
        <v>0.02</v>
      </c>
    </row>
    <row r="3" spans="1:8">
      <c r="A3" s="23"/>
      <c r="B3" s="27"/>
      <c r="D3" s="25"/>
      <c r="E3" s="23"/>
    </row>
    <row r="4" spans="1:8">
      <c r="A4" t="s">
        <v>96</v>
      </c>
      <c r="D4" t="s">
        <v>97</v>
      </c>
    </row>
    <row r="5" spans="1:8" ht="16">
      <c r="A5" s="23" t="s">
        <v>98</v>
      </c>
      <c r="B5" s="26">
        <v>16242</v>
      </c>
      <c r="D5" s="23" t="s">
        <v>98</v>
      </c>
      <c r="E5" s="26">
        <v>16173</v>
      </c>
    </row>
    <row r="6" spans="1:8" ht="16">
      <c r="A6" s="23" t="s">
        <v>13</v>
      </c>
      <c r="B6" s="26">
        <v>1641</v>
      </c>
      <c r="D6" s="23" t="s">
        <v>13</v>
      </c>
      <c r="E6" s="26">
        <v>1921</v>
      </c>
    </row>
    <row r="7" spans="1:8" s="25" customFormat="1"/>
    <row r="8" spans="1:8" s="25" customFormat="1" ht="16" thickBot="1"/>
    <row r="9" spans="1:8" ht="18" thickTop="1" thickBot="1">
      <c r="A9" s="23" t="s">
        <v>99</v>
      </c>
      <c r="B9" s="28">
        <f>B6/B5</f>
        <v>0.10103435537495382</v>
      </c>
      <c r="D9" s="23" t="s">
        <v>100</v>
      </c>
      <c r="E9" s="28">
        <f>E6/E5</f>
        <v>0.11877821059791009</v>
      </c>
    </row>
    <row r="10" spans="1:8" ht="18" thickTop="1" thickBot="1">
      <c r="A10" t="s">
        <v>101</v>
      </c>
      <c r="B10" s="28">
        <f>E9-B9</f>
        <v>1.7743855222956267E-2</v>
      </c>
    </row>
    <row r="11" spans="1:8" ht="18" thickTop="1" thickBot="1">
      <c r="A11" t="s">
        <v>102</v>
      </c>
      <c r="B11" s="28">
        <f>(B6+E6)/(B5+E5)</f>
        <v>0.10988739780965602</v>
      </c>
    </row>
    <row r="12" spans="1:8" ht="18" thickTop="1" thickBot="1">
      <c r="A12" t="s">
        <v>103</v>
      </c>
      <c r="B12" s="28">
        <f>SQRT(B11*(1-B11)*(1/B5+1/E5))</f>
        <v>3.4741965614756951E-3</v>
      </c>
      <c r="G12" s="29"/>
      <c r="H12" s="29"/>
    </row>
    <row r="13" spans="1:8" ht="18" thickTop="1" thickBot="1">
      <c r="A13" t="s">
        <v>104</v>
      </c>
      <c r="B13" s="28">
        <f>_xlfn.NORM.INV((1-B2)/2,B10,B12)</f>
        <v>1.0934555087251011E-2</v>
      </c>
      <c r="D13" t="s">
        <v>105</v>
      </c>
      <c r="E13" s="28">
        <f>_xlfn.NORM.INV((1-B2)/2+B2,B10,B12)</f>
        <v>2.4553155358661524E-2</v>
      </c>
    </row>
    <row r="14" spans="1:8" ht="16" thickTop="1"/>
    <row r="15" spans="1:8">
      <c r="A15" t="s">
        <v>16</v>
      </c>
    </row>
    <row r="16" spans="1:8" ht="16">
      <c r="A16" s="30" t="str">
        <f>IF(B13&gt;E2,"Launch",IF(E13&lt;E2,"Not Launch","Need more tests"))</f>
        <v>Need more tests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7911-CA6A-4946-AF81-3DACE9D13AC7}">
  <dimension ref="A1:C182"/>
  <sheetViews>
    <sheetView workbookViewId="0">
      <selection activeCell="G15" sqref="G15"/>
    </sheetView>
  </sheetViews>
  <sheetFormatPr baseColWidth="10" defaultRowHeight="15"/>
  <sheetData>
    <row r="1" spans="1:3">
      <c r="A1" t="s">
        <v>14</v>
      </c>
      <c r="B1" s="31" t="s">
        <v>106</v>
      </c>
      <c r="C1" t="s">
        <v>107</v>
      </c>
    </row>
    <row r="2" spans="1:3">
      <c r="A2">
        <v>-0.08</v>
      </c>
      <c r="B2" s="31">
        <f>_xlfn.NORM.DIST(A2,[1]Analysis!$B$10,[1]Analysis!$B$12,FALSE)</f>
        <v>1.514959481579563E-170</v>
      </c>
      <c r="C2">
        <f>B2</f>
        <v>1.514959481579563E-170</v>
      </c>
    </row>
    <row r="3" spans="1:3">
      <c r="A3">
        <f t="shared" ref="A3:A66" si="0">A2+0.001</f>
        <v>-7.9000000000000001E-2</v>
      </c>
      <c r="B3" s="31">
        <f>_xlfn.NORM.DIST(A3,[1]Analysis!$B$10,[1]Analysis!$B$12,FALSE)</f>
        <v>4.77915131718752E-167</v>
      </c>
      <c r="C3">
        <f t="shared" ref="C3:C66" si="1">C2+B3</f>
        <v>4.7806662766690993E-167</v>
      </c>
    </row>
    <row r="4" spans="1:3">
      <c r="A4">
        <f t="shared" si="0"/>
        <v>-7.8E-2</v>
      </c>
      <c r="B4" s="31">
        <f>_xlfn.NORM.DIST(A4,[1]Analysis!$B$10,[1]Analysis!$B$12,FALSE)</f>
        <v>1.3877759398579996E-163</v>
      </c>
      <c r="C4">
        <f t="shared" si="1"/>
        <v>1.3882540064856665E-163</v>
      </c>
    </row>
    <row r="5" spans="1:3">
      <c r="A5">
        <f t="shared" si="0"/>
        <v>-7.6999999999999999E-2</v>
      </c>
      <c r="B5" s="31">
        <f>_xlfn.NORM.DIST(A5,[1]Analysis!$B$10,[1]Analysis!$B$12,FALSE)</f>
        <v>3.7094261977306486E-160</v>
      </c>
      <c r="C5">
        <f t="shared" si="1"/>
        <v>3.7108144517371344E-160</v>
      </c>
    </row>
    <row r="6" spans="1:3">
      <c r="A6">
        <f t="shared" si="0"/>
        <v>-7.5999999999999998E-2</v>
      </c>
      <c r="B6" s="31">
        <f>_xlfn.NORM.DIST(A6,[1]Analysis!$B$10,[1]Analysis!$B$12,FALSE)</f>
        <v>9.1266821222493506E-157</v>
      </c>
      <c r="C6">
        <f t="shared" si="1"/>
        <v>9.1303929367010883E-157</v>
      </c>
    </row>
    <row r="7" spans="1:3">
      <c r="A7">
        <f t="shared" si="0"/>
        <v>-7.4999999999999997E-2</v>
      </c>
      <c r="B7" s="31">
        <f>_xlfn.NORM.DIST(A7,[1]Analysis!$B$10,[1]Analysis!$B$12,FALSE)</f>
        <v>2.0669878455734987E-153</v>
      </c>
      <c r="C7">
        <f t="shared" si="1"/>
        <v>2.067900884867169E-153</v>
      </c>
    </row>
    <row r="8" spans="1:3">
      <c r="A8">
        <f t="shared" si="0"/>
        <v>-7.3999999999999996E-2</v>
      </c>
      <c r="B8" s="31">
        <f>_xlfn.NORM.DIST(A8,[1]Analysis!$B$10,[1]Analysis!$B$12,FALSE)</f>
        <v>4.3090519486077726E-150</v>
      </c>
      <c r="C8">
        <f t="shared" si="1"/>
        <v>4.3111198494926398E-150</v>
      </c>
    </row>
    <row r="9" spans="1:3">
      <c r="A9">
        <f t="shared" si="0"/>
        <v>-7.2999999999999995E-2</v>
      </c>
      <c r="B9" s="31">
        <f>_xlfn.NORM.DIST(A9,[1]Analysis!$B$10,[1]Analysis!$B$12,FALSE)</f>
        <v>8.2688353719535682E-147</v>
      </c>
      <c r="C9">
        <f t="shared" si="1"/>
        <v>8.2731464918030605E-147</v>
      </c>
    </row>
    <row r="10" spans="1:3">
      <c r="A10">
        <f t="shared" si="0"/>
        <v>-7.1999999999999995E-2</v>
      </c>
      <c r="B10" s="31">
        <f>_xlfn.NORM.DIST(A10,[1]Analysis!$B$10,[1]Analysis!$B$12,FALSE)</f>
        <v>1.4605814132461354E-143</v>
      </c>
      <c r="C10">
        <f t="shared" si="1"/>
        <v>1.4614087278953157E-143</v>
      </c>
    </row>
    <row r="11" spans="1:3">
      <c r="A11">
        <f t="shared" si="0"/>
        <v>-7.0999999999999994E-2</v>
      </c>
      <c r="B11" s="31">
        <f>_xlfn.NORM.DIST(A11,[1]Analysis!$B$10,[1]Analysis!$B$12,FALSE)</f>
        <v>2.3747943257449487E-140</v>
      </c>
      <c r="C11">
        <f t="shared" si="1"/>
        <v>2.376255734472844E-140</v>
      </c>
    </row>
    <row r="12" spans="1:3">
      <c r="A12">
        <f t="shared" si="0"/>
        <v>-6.9999999999999993E-2</v>
      </c>
      <c r="B12" s="31">
        <f>_xlfn.NORM.DIST(A12,[1]Analysis!$B$10,[1]Analysis!$B$12,FALSE)</f>
        <v>3.5542260373406788E-137</v>
      </c>
      <c r="C12">
        <f t="shared" si="1"/>
        <v>3.5566022930751517E-137</v>
      </c>
    </row>
    <row r="13" spans="1:3">
      <c r="A13">
        <f t="shared" si="0"/>
        <v>-6.8999999999999992E-2</v>
      </c>
      <c r="B13" s="31">
        <f>_xlfn.NORM.DIST(A13,[1]Analysis!$B$10,[1]Analysis!$B$12,FALSE)</f>
        <v>4.8964677027042342E-134</v>
      </c>
      <c r="C13">
        <f t="shared" si="1"/>
        <v>4.9000243049973089E-134</v>
      </c>
    </row>
    <row r="14" spans="1:3">
      <c r="A14">
        <f t="shared" si="0"/>
        <v>-6.7999999999999991E-2</v>
      </c>
      <c r="B14" s="31">
        <f>_xlfn.NORM.DIST(A14,[1]Analysis!$B$10,[1]Analysis!$B$12,FALSE)</f>
        <v>6.2092558194054564E-131</v>
      </c>
      <c r="C14">
        <f t="shared" si="1"/>
        <v>6.2141558437104534E-131</v>
      </c>
    </row>
    <row r="15" spans="1:3">
      <c r="A15">
        <f t="shared" si="0"/>
        <v>-6.699999999999999E-2</v>
      </c>
      <c r="B15" s="31">
        <f>_xlfn.NORM.DIST(A15,[1]Analysis!$B$10,[1]Analysis!$B$12,FALSE)</f>
        <v>7.2479471918056045E-128</v>
      </c>
      <c r="C15">
        <f t="shared" si="1"/>
        <v>7.254161347649315E-128</v>
      </c>
    </row>
    <row r="16" spans="1:3">
      <c r="A16">
        <f t="shared" si="0"/>
        <v>-6.5999999999999989E-2</v>
      </c>
      <c r="B16" s="31">
        <f>_xlfn.NORM.DIST(A16,[1]Analysis!$B$10,[1]Analysis!$B$12,FALSE)</f>
        <v>7.7877014943044735E-125</v>
      </c>
      <c r="C16">
        <f t="shared" si="1"/>
        <v>7.7949556556521228E-125</v>
      </c>
    </row>
    <row r="17" spans="1:3">
      <c r="A17">
        <f t="shared" si="0"/>
        <v>-6.4999999999999988E-2</v>
      </c>
      <c r="B17" s="31">
        <f>_xlfn.NORM.DIST(A17,[1]Analysis!$B$10,[1]Analysis!$B$12,FALSE)</f>
        <v>7.702334602338962E-122</v>
      </c>
      <c r="C17">
        <f t="shared" si="1"/>
        <v>7.7101295579946145E-122</v>
      </c>
    </row>
    <row r="18" spans="1:3">
      <c r="A18">
        <f t="shared" si="0"/>
        <v>-6.3999999999999987E-2</v>
      </c>
      <c r="B18" s="31">
        <f>_xlfn.NORM.DIST(A18,[1]Analysis!$B$10,[1]Analysis!$B$12,FALSE)</f>
        <v>7.0121996783703173E-119</v>
      </c>
      <c r="C18">
        <f t="shared" si="1"/>
        <v>7.0199098079283116E-119</v>
      </c>
    </row>
    <row r="19" spans="1:3">
      <c r="A19">
        <f t="shared" si="0"/>
        <v>-6.2999999999999987E-2</v>
      </c>
      <c r="B19" s="31">
        <f>_xlfn.NORM.DIST(A19,[1]Analysis!$B$10,[1]Analysis!$B$12,FALSE)</f>
        <v>5.8763137600170872E-116</v>
      </c>
      <c r="C19">
        <f t="shared" si="1"/>
        <v>5.883333669825015E-116</v>
      </c>
    </row>
    <row r="20" spans="1:3">
      <c r="A20">
        <f t="shared" si="0"/>
        <v>-6.1999999999999986E-2</v>
      </c>
      <c r="B20" s="31">
        <f>_xlfn.NORM.DIST(A20,[1]Analysis!$B$10,[1]Analysis!$B$12,FALSE)</f>
        <v>4.5328827662352787E-113</v>
      </c>
      <c r="C20">
        <f t="shared" si="1"/>
        <v>4.5387660999051038E-113</v>
      </c>
    </row>
    <row r="21" spans="1:3">
      <c r="A21">
        <f t="shared" si="0"/>
        <v>-6.0999999999999985E-2</v>
      </c>
      <c r="B21" s="31">
        <f>_xlfn.NORM.DIST(A21,[1]Analysis!$B$10,[1]Analysis!$B$12,FALSE)</f>
        <v>3.2185688687022212E-110</v>
      </c>
      <c r="C21">
        <f t="shared" si="1"/>
        <v>3.2231076348021263E-110</v>
      </c>
    </row>
    <row r="22" spans="1:3">
      <c r="A22">
        <f t="shared" si="0"/>
        <v>-5.9999999999999984E-2</v>
      </c>
      <c r="B22" s="31">
        <f>_xlfn.NORM.DIST(A22,[1]Analysis!$B$10,[1]Analysis!$B$12,FALSE)</f>
        <v>2.1036328020272963E-107</v>
      </c>
      <c r="C22">
        <f t="shared" si="1"/>
        <v>2.1068559096620985E-107</v>
      </c>
    </row>
    <row r="23" spans="1:3">
      <c r="A23">
        <f t="shared" si="0"/>
        <v>-5.8999999999999983E-2</v>
      </c>
      <c r="B23" s="31">
        <f>_xlfn.NORM.DIST(A23,[1]Analysis!$B$10,[1]Analysis!$B$12,FALSE)</f>
        <v>1.265598264668586E-104</v>
      </c>
      <c r="C23">
        <f t="shared" si="1"/>
        <v>1.2677051205782481E-104</v>
      </c>
    </row>
    <row r="24" spans="1:3">
      <c r="A24">
        <f t="shared" si="0"/>
        <v>-5.7999999999999982E-2</v>
      </c>
      <c r="B24" s="31">
        <f>_xlfn.NORM.DIST(A24,[1]Analysis!$B$10,[1]Analysis!$B$12,FALSE)</f>
        <v>7.0087507536898379E-102</v>
      </c>
      <c r="C24">
        <f t="shared" si="1"/>
        <v>7.0214278048956203E-102</v>
      </c>
    </row>
    <row r="25" spans="1:3">
      <c r="A25">
        <f t="shared" si="0"/>
        <v>-5.6999999999999981E-2</v>
      </c>
      <c r="B25" s="31">
        <f>_xlfn.NORM.DIST(A25,[1]Analysis!$B$10,[1]Analysis!$B$12,FALSE)</f>
        <v>3.5727626828120602E-99</v>
      </c>
      <c r="C25">
        <f t="shared" si="1"/>
        <v>3.5797841106169558E-99</v>
      </c>
    </row>
    <row r="26" spans="1:3">
      <c r="A26">
        <f t="shared" si="0"/>
        <v>-5.599999999999998E-2</v>
      </c>
      <c r="B26" s="31">
        <f>_xlfn.NORM.DIST(A26,[1]Analysis!$B$10,[1]Analysis!$B$12,FALSE)</f>
        <v>1.6764342769818111E-96</v>
      </c>
      <c r="C26">
        <f t="shared" si="1"/>
        <v>1.680014061092428E-96</v>
      </c>
    </row>
    <row r="27" spans="1:3">
      <c r="A27">
        <f t="shared" si="0"/>
        <v>-5.4999999999999979E-2</v>
      </c>
      <c r="B27" s="31">
        <f>_xlfn.NORM.DIST(A27,[1]Analysis!$B$10,[1]Analysis!$B$12,FALSE)</f>
        <v>7.2408191927156884E-94</v>
      </c>
      <c r="C27">
        <f t="shared" si="1"/>
        <v>7.2576193333266122E-94</v>
      </c>
    </row>
    <row r="28" spans="1:3">
      <c r="A28">
        <f t="shared" si="0"/>
        <v>-5.3999999999999979E-2</v>
      </c>
      <c r="B28" s="31">
        <f>_xlfn.NORM.DIST(A28,[1]Analysis!$B$10,[1]Analysis!$B$12,FALSE)</f>
        <v>2.8787747362655911E-91</v>
      </c>
      <c r="C28">
        <f t="shared" si="1"/>
        <v>2.8860323555989177E-91</v>
      </c>
    </row>
    <row r="29" spans="1:3">
      <c r="A29">
        <f t="shared" si="0"/>
        <v>-5.2999999999999978E-2</v>
      </c>
      <c r="B29" s="31">
        <f>_xlfn.NORM.DIST(A29,[1]Analysis!$B$10,[1]Analysis!$B$12,FALSE)</f>
        <v>1.0535289425338825E-88</v>
      </c>
      <c r="C29">
        <f t="shared" si="1"/>
        <v>1.0564149748894814E-88</v>
      </c>
    </row>
    <row r="30" spans="1:3">
      <c r="A30">
        <f t="shared" si="0"/>
        <v>-5.1999999999999977E-2</v>
      </c>
      <c r="B30" s="31">
        <f>_xlfn.NORM.DIST(A30,[1]Analysis!$B$10,[1]Analysis!$B$12,FALSE)</f>
        <v>3.5489842172529232E-86</v>
      </c>
      <c r="C30">
        <f t="shared" si="1"/>
        <v>3.5595483670018178E-86</v>
      </c>
    </row>
    <row r="31" spans="1:3">
      <c r="A31">
        <f t="shared" si="0"/>
        <v>-5.0999999999999976E-2</v>
      </c>
      <c r="B31" s="31">
        <f>_xlfn.NORM.DIST(A31,[1]Analysis!$B$10,[1]Analysis!$B$12,FALSE)</f>
        <v>1.1004757415560434E-83</v>
      </c>
      <c r="C31">
        <f t="shared" si="1"/>
        <v>1.1040352899230451E-83</v>
      </c>
    </row>
    <row r="32" spans="1:3">
      <c r="A32">
        <f t="shared" si="0"/>
        <v>-4.9999999999999975E-2</v>
      </c>
      <c r="B32" s="31">
        <f>_xlfn.NORM.DIST(A32,[1]Analysis!$B$10,[1]Analysis!$B$12,FALSE)</f>
        <v>3.1410560619365388E-81</v>
      </c>
      <c r="C32">
        <f t="shared" si="1"/>
        <v>3.1520964148357692E-81</v>
      </c>
    </row>
    <row r="33" spans="1:3">
      <c r="A33">
        <f t="shared" si="0"/>
        <v>-4.8999999999999974E-2</v>
      </c>
      <c r="B33" s="31">
        <f>_xlfn.NORM.DIST(A33,[1]Analysis!$B$10,[1]Analysis!$B$12,FALSE)</f>
        <v>8.2525793846988532E-79</v>
      </c>
      <c r="C33">
        <f t="shared" si="1"/>
        <v>8.2841003488472113E-79</v>
      </c>
    </row>
    <row r="34" spans="1:3">
      <c r="A34">
        <f t="shared" si="0"/>
        <v>-4.7999999999999973E-2</v>
      </c>
      <c r="B34" s="31">
        <f>_xlfn.NORM.DIST(A34,[1]Analysis!$B$10,[1]Analysis!$B$12,FALSE)</f>
        <v>1.9958253851098445E-76</v>
      </c>
      <c r="C34">
        <f t="shared" si="1"/>
        <v>2.0041094854586917E-76</v>
      </c>
    </row>
    <row r="35" spans="1:3">
      <c r="A35">
        <f t="shared" si="0"/>
        <v>-4.6999999999999972E-2</v>
      </c>
      <c r="B35" s="31">
        <f>_xlfn.NORM.DIST(A35,[1]Analysis!$B$10,[1]Analysis!$B$12,FALSE)</f>
        <v>4.442978199628979E-74</v>
      </c>
      <c r="C35">
        <f t="shared" si="1"/>
        <v>4.4630192944835655E-74</v>
      </c>
    </row>
    <row r="36" spans="1:3">
      <c r="A36">
        <f t="shared" si="0"/>
        <v>-4.5999999999999971E-2</v>
      </c>
      <c r="B36" s="31">
        <f>_xlfn.NORM.DIST(A36,[1]Analysis!$B$10,[1]Analysis!$B$12,FALSE)</f>
        <v>9.1042595644453501E-72</v>
      </c>
      <c r="C36">
        <f t="shared" si="1"/>
        <v>9.1488897573901859E-72</v>
      </c>
    </row>
    <row r="37" spans="1:3">
      <c r="A37">
        <f t="shared" si="0"/>
        <v>-4.4999999999999971E-2</v>
      </c>
      <c r="B37" s="31">
        <f>_xlfn.NORM.DIST(A37,[1]Analysis!$B$10,[1]Analysis!$B$12,FALSE)</f>
        <v>1.7172514369746303E-69</v>
      </c>
      <c r="C37">
        <f t="shared" si="1"/>
        <v>1.7264003267320205E-69</v>
      </c>
    </row>
    <row r="38" spans="1:3">
      <c r="A38">
        <f t="shared" si="0"/>
        <v>-4.399999999999997E-2</v>
      </c>
      <c r="B38" s="31">
        <f>_xlfn.NORM.DIST(A38,[1]Analysis!$B$10,[1]Analysis!$B$12,FALSE)</f>
        <v>2.981549023233757E-67</v>
      </c>
      <c r="C38">
        <f t="shared" si="1"/>
        <v>2.998813026501077E-67</v>
      </c>
    </row>
    <row r="39" spans="1:3">
      <c r="A39">
        <f t="shared" si="0"/>
        <v>-4.2999999999999969E-2</v>
      </c>
      <c r="B39" s="31">
        <f>_xlfn.NORM.DIST(A39,[1]Analysis!$B$10,[1]Analysis!$B$12,FALSE)</f>
        <v>4.7650649996565825E-65</v>
      </c>
      <c r="C39">
        <f t="shared" si="1"/>
        <v>4.7950531299215929E-65</v>
      </c>
    </row>
    <row r="40" spans="1:3">
      <c r="A40">
        <f t="shared" si="0"/>
        <v>-4.1999999999999968E-2</v>
      </c>
      <c r="B40" s="31">
        <f>_xlfn.NORM.DIST(A40,[1]Analysis!$B$10,[1]Analysis!$B$12,FALSE)</f>
        <v>7.0099434177461027E-63</v>
      </c>
      <c r="C40">
        <f t="shared" si="1"/>
        <v>7.0578939490453183E-63</v>
      </c>
    </row>
    <row r="41" spans="1:3">
      <c r="A41">
        <f t="shared" si="0"/>
        <v>-4.0999999999999967E-2</v>
      </c>
      <c r="B41" s="31">
        <f>_xlfn.NORM.DIST(A41,[1]Analysis!$B$10,[1]Analysis!$B$12,FALSE)</f>
        <v>9.4924649980780086E-61</v>
      </c>
      <c r="C41">
        <f t="shared" si="1"/>
        <v>9.5630439375684624E-61</v>
      </c>
    </row>
    <row r="42" spans="1:3">
      <c r="A42">
        <f t="shared" si="0"/>
        <v>-3.9999999999999966E-2</v>
      </c>
      <c r="B42" s="31">
        <f>_xlfn.NORM.DIST(A42,[1]Analysis!$B$10,[1]Analysis!$B$12,FALSE)</f>
        <v>1.1832112900869513E-58</v>
      </c>
      <c r="C42">
        <f t="shared" si="1"/>
        <v>1.1927743340245198E-58</v>
      </c>
    </row>
    <row r="43" spans="1:3">
      <c r="A43">
        <f t="shared" si="0"/>
        <v>-3.8999999999999965E-2</v>
      </c>
      <c r="B43" s="31">
        <f>_xlfn.NORM.DIST(A43,[1]Analysis!$B$10,[1]Analysis!$B$12,FALSE)</f>
        <v>1.3575768207043603E-56</v>
      </c>
      <c r="C43">
        <f t="shared" si="1"/>
        <v>1.3695045640446055E-56</v>
      </c>
    </row>
    <row r="44" spans="1:3">
      <c r="A44">
        <f t="shared" si="0"/>
        <v>-3.7999999999999964E-2</v>
      </c>
      <c r="B44" s="31">
        <f>_xlfn.NORM.DIST(A44,[1]Analysis!$B$10,[1]Analysis!$B$12,FALSE)</f>
        <v>1.4337892902154875E-54</v>
      </c>
      <c r="C44">
        <f t="shared" si="1"/>
        <v>1.4474843358559334E-54</v>
      </c>
    </row>
    <row r="45" spans="1:3">
      <c r="A45">
        <f t="shared" si="0"/>
        <v>-3.6999999999999963E-2</v>
      </c>
      <c r="B45" s="31">
        <f>_xlfn.NORM.DIST(A45,[1]Analysis!$B$10,[1]Analysis!$B$12,FALSE)</f>
        <v>1.393878946855181E-52</v>
      </c>
      <c r="C45">
        <f t="shared" si="1"/>
        <v>1.4083537902137403E-52</v>
      </c>
    </row>
    <row r="46" spans="1:3">
      <c r="A46">
        <f t="shared" si="0"/>
        <v>-3.5999999999999963E-2</v>
      </c>
      <c r="B46" s="31">
        <f>_xlfn.NORM.DIST(A46,[1]Analysis!$B$10,[1]Analysis!$B$12,FALSE)</f>
        <v>1.2473363927886187E-50</v>
      </c>
      <c r="C46">
        <f t="shared" si="1"/>
        <v>1.2614199306907561E-50</v>
      </c>
    </row>
    <row r="47" spans="1:3">
      <c r="A47">
        <f t="shared" si="0"/>
        <v>-3.4999999999999962E-2</v>
      </c>
      <c r="B47" s="31">
        <f>_xlfn.NORM.DIST(A47,[1]Analysis!$B$10,[1]Analysis!$B$12,FALSE)</f>
        <v>1.0274505700477181E-48</v>
      </c>
      <c r="C47">
        <f t="shared" si="1"/>
        <v>1.0400647693546258E-48</v>
      </c>
    </row>
    <row r="48" spans="1:3">
      <c r="A48">
        <f t="shared" si="0"/>
        <v>-3.3999999999999961E-2</v>
      </c>
      <c r="B48" s="31">
        <f>_xlfn.NORM.DIST(A48,[1]Analysis!$B$10,[1]Analysis!$B$12,FALSE)</f>
        <v>7.7903521526734367E-47</v>
      </c>
      <c r="C48">
        <f t="shared" si="1"/>
        <v>7.8943586296088997E-47</v>
      </c>
    </row>
    <row r="49" spans="1:3">
      <c r="A49">
        <f t="shared" si="0"/>
        <v>-3.299999999999996E-2</v>
      </c>
      <c r="B49" s="31">
        <f>_xlfn.NORM.DIST(A49,[1]Analysis!$B$10,[1]Analysis!$B$12,FALSE)</f>
        <v>5.4371592191562804E-45</v>
      </c>
      <c r="C49">
        <f t="shared" si="1"/>
        <v>5.5161028054523694E-45</v>
      </c>
    </row>
    <row r="50" spans="1:3">
      <c r="A50">
        <f t="shared" si="0"/>
        <v>-3.1999999999999959E-2</v>
      </c>
      <c r="B50" s="31">
        <f>_xlfn.NORM.DIST(A50,[1]Analysis!$B$10,[1]Analysis!$B$12,FALSE)</f>
        <v>3.4930581901593903E-43</v>
      </c>
      <c r="C50">
        <f t="shared" si="1"/>
        <v>3.5482192182139142E-43</v>
      </c>
    </row>
    <row r="51" spans="1:3">
      <c r="A51">
        <f t="shared" si="0"/>
        <v>-3.0999999999999958E-2</v>
      </c>
      <c r="B51" s="31">
        <f>_xlfn.NORM.DIST(A51,[1]Analysis!$B$10,[1]Analysis!$B$12,FALSE)</f>
        <v>2.0656579025579568E-41</v>
      </c>
      <c r="C51">
        <f t="shared" si="1"/>
        <v>2.1011400947400958E-41</v>
      </c>
    </row>
    <row r="52" spans="1:3">
      <c r="A52">
        <f t="shared" si="0"/>
        <v>-2.9999999999999957E-2</v>
      </c>
      <c r="B52" s="31">
        <f>_xlfn.NORM.DIST(A52,[1]Analysis!$B$10,[1]Analysis!$B$12,FALSE)</f>
        <v>1.1244231689799794E-39</v>
      </c>
      <c r="C52">
        <f t="shared" si="1"/>
        <v>1.1454345699273803E-39</v>
      </c>
    </row>
    <row r="53" spans="1:3">
      <c r="A53">
        <f t="shared" si="0"/>
        <v>-2.8999999999999956E-2</v>
      </c>
      <c r="B53" s="31">
        <f>_xlfn.NORM.DIST(A53,[1]Analysis!$B$10,[1]Analysis!$B$12,FALSE)</f>
        <v>5.6340407174977022E-38</v>
      </c>
      <c r="C53">
        <f t="shared" si="1"/>
        <v>5.74858417449044E-38</v>
      </c>
    </row>
    <row r="54" spans="1:3">
      <c r="A54">
        <f t="shared" si="0"/>
        <v>-2.7999999999999955E-2</v>
      </c>
      <c r="B54" s="31">
        <f>_xlfn.NORM.DIST(A54,[1]Analysis!$B$10,[1]Analysis!$B$12,FALSE)</f>
        <v>2.598537481712772E-36</v>
      </c>
      <c r="C54">
        <f t="shared" si="1"/>
        <v>2.6560233234576764E-36</v>
      </c>
    </row>
    <row r="55" spans="1:3">
      <c r="A55">
        <f t="shared" si="0"/>
        <v>-2.6999999999999955E-2</v>
      </c>
      <c r="B55" s="31">
        <f>_xlfn.NORM.DIST(A55,[1]Analysis!$B$10,[1]Analysis!$B$12,FALSE)</f>
        <v>1.1032064653920991E-34</v>
      </c>
      <c r="C55">
        <f t="shared" si="1"/>
        <v>1.1297666986266759E-34</v>
      </c>
    </row>
    <row r="56" spans="1:3">
      <c r="A56">
        <f t="shared" si="0"/>
        <v>-2.5999999999999954E-2</v>
      </c>
      <c r="B56" s="31">
        <f>_xlfn.NORM.DIST(A56,[1]Analysis!$B$10,[1]Analysis!$B$12,FALSE)</f>
        <v>4.3112521092958906E-33</v>
      </c>
      <c r="C56">
        <f t="shared" si="1"/>
        <v>4.4242287791585585E-33</v>
      </c>
    </row>
    <row r="57" spans="1:3">
      <c r="A57">
        <f t="shared" si="0"/>
        <v>-2.4999999999999953E-2</v>
      </c>
      <c r="B57" s="31">
        <f>_xlfn.NORM.DIST(A57,[1]Analysis!$B$10,[1]Analysis!$B$12,FALSE)</f>
        <v>1.5508466275388375E-31</v>
      </c>
      <c r="C57">
        <f t="shared" si="1"/>
        <v>1.595088915330423E-31</v>
      </c>
    </row>
    <row r="58" spans="1:3">
      <c r="A58">
        <f t="shared" si="0"/>
        <v>-2.3999999999999952E-2</v>
      </c>
      <c r="B58" s="31">
        <f>_xlfn.NORM.DIST(A58,[1]Analysis!$B$10,[1]Analysis!$B$12,FALSE)</f>
        <v>5.1351494639590908E-30</v>
      </c>
      <c r="C58">
        <f t="shared" si="1"/>
        <v>5.2946583554921332E-30</v>
      </c>
    </row>
    <row r="59" spans="1:3">
      <c r="A59">
        <f t="shared" si="0"/>
        <v>-2.2999999999999951E-2</v>
      </c>
      <c r="B59" s="31">
        <f>_xlfn.NORM.DIST(A59,[1]Analysis!$B$10,[1]Analysis!$B$12,FALSE)</f>
        <v>1.5651506146261855E-28</v>
      </c>
      <c r="C59">
        <f t="shared" si="1"/>
        <v>1.6180971981811067E-28</v>
      </c>
    </row>
    <row r="60" spans="1:3">
      <c r="A60">
        <f t="shared" si="0"/>
        <v>-2.199999999999995E-2</v>
      </c>
      <c r="B60" s="31">
        <f>_xlfn.NORM.DIST(A60,[1]Analysis!$B$10,[1]Analysis!$B$12,FALSE)</f>
        <v>4.3911471631715515E-27</v>
      </c>
      <c r="C60">
        <f t="shared" si="1"/>
        <v>4.552956882989662E-27</v>
      </c>
    </row>
    <row r="61" spans="1:3">
      <c r="A61">
        <f t="shared" si="0"/>
        <v>-2.0999999999999949E-2</v>
      </c>
      <c r="B61" s="31">
        <f>_xlfn.NORM.DIST(A61,[1]Analysis!$B$10,[1]Analysis!$B$12,FALSE)</f>
        <v>1.1340146282290305E-25</v>
      </c>
      <c r="C61">
        <f t="shared" si="1"/>
        <v>1.1795441970589272E-25</v>
      </c>
    </row>
    <row r="62" spans="1:3">
      <c r="A62">
        <f t="shared" si="0"/>
        <v>-1.9999999999999948E-2</v>
      </c>
      <c r="B62" s="31">
        <f>_xlfn.NORM.DIST(A62,[1]Analysis!$B$10,[1]Analysis!$B$12,FALSE)</f>
        <v>2.6957407897010589E-24</v>
      </c>
      <c r="C62">
        <f t="shared" si="1"/>
        <v>2.8136952094069517E-24</v>
      </c>
    </row>
    <row r="63" spans="1:3">
      <c r="A63">
        <f t="shared" si="0"/>
        <v>-1.8999999999999947E-2</v>
      </c>
      <c r="B63" s="31">
        <f>_xlfn.NORM.DIST(A63,[1]Analysis!$B$10,[1]Analysis!$B$12,FALSE)</f>
        <v>5.8987013976334295E-23</v>
      </c>
      <c r="C63">
        <f t="shared" si="1"/>
        <v>6.1800709185741249E-23</v>
      </c>
    </row>
    <row r="64" spans="1:3">
      <c r="A64">
        <f t="shared" si="0"/>
        <v>-1.7999999999999947E-2</v>
      </c>
      <c r="B64" s="31">
        <f>_xlfn.NORM.DIST(A64,[1]Analysis!$B$10,[1]Analysis!$B$12,FALSE)</f>
        <v>1.1881013861152654E-21</v>
      </c>
      <c r="C64">
        <f t="shared" si="1"/>
        <v>1.2499020953010067E-21</v>
      </c>
    </row>
    <row r="65" spans="1:3">
      <c r="A65">
        <f t="shared" si="0"/>
        <v>-1.6999999999999946E-2</v>
      </c>
      <c r="B65" s="31">
        <f>_xlfn.NORM.DIST(A65,[1]Analysis!$B$10,[1]Analysis!$B$12,FALSE)</f>
        <v>2.2027712611989481E-20</v>
      </c>
      <c r="C65">
        <f t="shared" si="1"/>
        <v>2.3277614707290488E-20</v>
      </c>
    </row>
    <row r="66" spans="1:3">
      <c r="A66">
        <f t="shared" si="0"/>
        <v>-1.5999999999999945E-2</v>
      </c>
      <c r="B66" s="31">
        <f>_xlfn.NORM.DIST(A66,[1]Analysis!$B$10,[1]Analysis!$B$12,FALSE)</f>
        <v>3.7592751127667484E-19</v>
      </c>
      <c r="C66">
        <f t="shared" si="1"/>
        <v>3.9920512598396533E-19</v>
      </c>
    </row>
    <row r="67" spans="1:3">
      <c r="A67">
        <f t="shared" ref="A67:A130" si="2">A66+0.001</f>
        <v>-1.4999999999999944E-2</v>
      </c>
      <c r="B67" s="31">
        <f>_xlfn.NORM.DIST(A67,[1]Analysis!$B$10,[1]Analysis!$B$12,FALSE)</f>
        <v>5.9055129481039638E-18</v>
      </c>
      <c r="C67">
        <f t="shared" ref="C67:C130" si="3">C66+B67</f>
        <v>6.3047180740879293E-18</v>
      </c>
    </row>
    <row r="68" spans="1:3">
      <c r="A68">
        <f t="shared" si="2"/>
        <v>-1.3999999999999943E-2</v>
      </c>
      <c r="B68" s="31">
        <f>_xlfn.NORM.DIST(A68,[1]Analysis!$B$10,[1]Analysis!$B$12,FALSE)</f>
        <v>8.5394510059197054E-17</v>
      </c>
      <c r="C68">
        <f t="shared" si="3"/>
        <v>9.1699228133284982E-17</v>
      </c>
    </row>
    <row r="69" spans="1:3">
      <c r="A69">
        <f t="shared" si="2"/>
        <v>-1.2999999999999942E-2</v>
      </c>
      <c r="B69" s="31">
        <f>_xlfn.NORM.DIST(A69,[1]Analysis!$B$10,[1]Analysis!$B$12,FALSE)</f>
        <v>1.136635156797639E-15</v>
      </c>
      <c r="C69">
        <f t="shared" si="3"/>
        <v>1.228334384930924E-15</v>
      </c>
    </row>
    <row r="70" spans="1:3">
      <c r="A70">
        <f t="shared" si="2"/>
        <v>-1.1999999999999941E-2</v>
      </c>
      <c r="B70" s="31">
        <f>_xlfn.NORM.DIST(A70,[1]Analysis!$B$10,[1]Analysis!$B$12,FALSE)</f>
        <v>1.3926148671875297E-14</v>
      </c>
      <c r="C70">
        <f t="shared" si="3"/>
        <v>1.5154483056806222E-14</v>
      </c>
    </row>
    <row r="71" spans="1:3">
      <c r="A71">
        <f t="shared" si="2"/>
        <v>-1.099999999999994E-2</v>
      </c>
      <c r="B71" s="31">
        <f>_xlfn.NORM.DIST(A71,[1]Analysis!$B$10,[1]Analysis!$B$12,FALSE)</f>
        <v>1.5705789711633117E-13</v>
      </c>
      <c r="C71">
        <f t="shared" si="3"/>
        <v>1.7221238017313738E-13</v>
      </c>
    </row>
    <row r="72" spans="1:3">
      <c r="A72">
        <f t="shared" si="2"/>
        <v>-9.9999999999999395E-3</v>
      </c>
      <c r="B72" s="31">
        <f>_xlfn.NORM.DIST(A72,[1]Analysis!$B$10,[1]Analysis!$B$12,FALSE)</f>
        <v>1.630449447481846E-12</v>
      </c>
      <c r="C72">
        <f t="shared" si="3"/>
        <v>1.8026618276549834E-12</v>
      </c>
    </row>
    <row r="73" spans="1:3">
      <c r="A73">
        <f t="shared" si="2"/>
        <v>-8.9999999999999386E-3</v>
      </c>
      <c r="B73" s="31">
        <f>_xlfn.NORM.DIST(A73,[1]Analysis!$B$10,[1]Analysis!$B$12,FALSE)</f>
        <v>1.5580224319179568E-11</v>
      </c>
      <c r="C73">
        <f t="shared" si="3"/>
        <v>1.7382886146834551E-11</v>
      </c>
    </row>
    <row r="74" spans="1:3">
      <c r="A74">
        <f t="shared" si="2"/>
        <v>-7.9999999999999377E-3</v>
      </c>
      <c r="B74" s="31">
        <f>_xlfn.NORM.DIST(A74,[1]Analysis!$B$10,[1]Analysis!$B$12,FALSE)</f>
        <v>1.3704363929937335E-10</v>
      </c>
      <c r="C74">
        <f t="shared" si="3"/>
        <v>1.5442652544620791E-10</v>
      </c>
    </row>
    <row r="75" spans="1:3">
      <c r="A75">
        <f t="shared" si="2"/>
        <v>-6.9999999999999377E-3</v>
      </c>
      <c r="B75" s="31">
        <f>_xlfn.NORM.DIST(A75,[1]Analysis!$B$10,[1]Analysis!$B$12,FALSE)</f>
        <v>1.1095908549143844E-9</v>
      </c>
      <c r="C75">
        <f t="shared" si="3"/>
        <v>1.2640173803605923E-9</v>
      </c>
    </row>
    <row r="76" spans="1:3">
      <c r="A76">
        <f t="shared" si="2"/>
        <v>-5.9999999999999377E-3</v>
      </c>
      <c r="B76" s="31">
        <f>_xlfn.NORM.DIST(A76,[1]Analysis!$B$10,[1]Analysis!$B$12,FALSE)</f>
        <v>8.2696220807282312E-9</v>
      </c>
      <c r="C76">
        <f t="shared" si="3"/>
        <v>9.5336394610888239E-9</v>
      </c>
    </row>
    <row r="77" spans="1:3">
      <c r="A77">
        <f t="shared" si="2"/>
        <v>-4.9999999999999377E-3</v>
      </c>
      <c r="B77" s="31">
        <f>_xlfn.NORM.DIST(A77,[1]Analysis!$B$10,[1]Analysis!$B$12,FALSE)</f>
        <v>5.6731891770139597E-8</v>
      </c>
      <c r="C77">
        <f t="shared" si="3"/>
        <v>6.6265531231228426E-8</v>
      </c>
    </row>
    <row r="78" spans="1:3">
      <c r="A78">
        <f t="shared" si="2"/>
        <v>-3.9999999999999376E-3</v>
      </c>
      <c r="B78" s="31">
        <f>_xlfn.NORM.DIST(A78,[1]Analysis!$B$10,[1]Analysis!$B$12,FALSE)</f>
        <v>3.5825121928213672E-7</v>
      </c>
      <c r="C78">
        <f t="shared" si="3"/>
        <v>4.2451675051336513E-7</v>
      </c>
    </row>
    <row r="79" spans="1:3">
      <c r="A79">
        <f t="shared" si="2"/>
        <v>-2.9999999999999376E-3</v>
      </c>
      <c r="B79" s="31">
        <f>_xlfn.NORM.DIST(A79,[1]Analysis!$B$10,[1]Analysis!$B$12,FALSE)</f>
        <v>2.0824131484150885E-6</v>
      </c>
      <c r="C79">
        <f t="shared" si="3"/>
        <v>2.5069298989284535E-6</v>
      </c>
    </row>
    <row r="80" spans="1:3">
      <c r="A80">
        <f t="shared" si="2"/>
        <v>-1.9999999999999376E-3</v>
      </c>
      <c r="B80" s="31">
        <f>_xlfn.NORM.DIST(A80,[1]Analysis!$B$10,[1]Analysis!$B$12,FALSE)</f>
        <v>1.1142045458006829E-5</v>
      </c>
      <c r="C80">
        <f t="shared" si="3"/>
        <v>1.3648975356935282E-5</v>
      </c>
    </row>
    <row r="81" spans="1:3">
      <c r="A81">
        <f t="shared" si="2"/>
        <v>-9.9999999999993757E-4</v>
      </c>
      <c r="B81" s="31">
        <f>_xlfn.NORM.DIST(A81,[1]Analysis!$B$10,[1]Analysis!$B$12,FALSE)</f>
        <v>5.4875913562885591E-5</v>
      </c>
      <c r="C81">
        <f t="shared" si="3"/>
        <v>6.8524888919820873E-5</v>
      </c>
    </row>
    <row r="82" spans="1:3">
      <c r="A82">
        <f t="shared" si="2"/>
        <v>6.2450045135165055E-17</v>
      </c>
      <c r="B82" s="31">
        <f>_xlfn.NORM.DIST(A82,[1]Analysis!$B$10,[1]Analysis!$B$12,FALSE)</f>
        <v>2.487811146713712E-4</v>
      </c>
      <c r="C82">
        <f t="shared" si="3"/>
        <v>3.1730600359119207E-4</v>
      </c>
    </row>
    <row r="83" spans="1:3">
      <c r="A83">
        <f t="shared" si="2"/>
        <v>1.0000000000000625E-3</v>
      </c>
      <c r="B83" s="31">
        <f>_xlfn.NORM.DIST(A83,[1]Analysis!$B$10,[1]Analysis!$B$12,FALSE)</f>
        <v>1.0381781015407418E-3</v>
      </c>
      <c r="C83">
        <f t="shared" si="3"/>
        <v>1.3554841051319339E-3</v>
      </c>
    </row>
    <row r="84" spans="1:3">
      <c r="A84">
        <f t="shared" si="2"/>
        <v>2.0000000000000625E-3</v>
      </c>
      <c r="B84" s="31">
        <f>_xlfn.NORM.DIST(A84,[1]Analysis!$B$10,[1]Analysis!$B$12,FALSE)</f>
        <v>3.9879079685440104E-3</v>
      </c>
      <c r="C84">
        <f t="shared" si="3"/>
        <v>5.3433920736759444E-3</v>
      </c>
    </row>
    <row r="85" spans="1:3">
      <c r="A85">
        <f t="shared" si="2"/>
        <v>3.0000000000000625E-3</v>
      </c>
      <c r="B85" s="31">
        <f>_xlfn.NORM.DIST(A85,[1]Analysis!$B$10,[1]Analysis!$B$12,FALSE)</f>
        <v>1.4100587217400136E-2</v>
      </c>
      <c r="C85">
        <f t="shared" si="3"/>
        <v>1.944397929107608E-2</v>
      </c>
    </row>
    <row r="86" spans="1:3">
      <c r="A86">
        <f t="shared" si="2"/>
        <v>4.0000000000000625E-3</v>
      </c>
      <c r="B86" s="31">
        <f>_xlfn.NORM.DIST(A86,[1]Analysis!$B$10,[1]Analysis!$B$12,FALSE)</f>
        <v>4.5893172406117136E-2</v>
      </c>
      <c r="C86">
        <f t="shared" si="3"/>
        <v>6.5337151697193216E-2</v>
      </c>
    </row>
    <row r="87" spans="1:3">
      <c r="A87">
        <f t="shared" si="2"/>
        <v>5.0000000000000626E-3</v>
      </c>
      <c r="B87" s="31">
        <f>_xlfn.NORM.DIST(A87,[1]Analysis!$B$10,[1]Analysis!$B$12,FALSE)</f>
        <v>0.13749210748572216</v>
      </c>
      <c r="C87">
        <f t="shared" si="3"/>
        <v>0.20282925918291539</v>
      </c>
    </row>
    <row r="88" spans="1:3">
      <c r="A88">
        <f t="shared" si="2"/>
        <v>6.0000000000000626E-3</v>
      </c>
      <c r="B88" s="31">
        <f>_xlfn.NORM.DIST(A88,[1]Analysis!$B$10,[1]Analysis!$B$12,FALSE)</f>
        <v>0.37916327579796988</v>
      </c>
      <c r="C88">
        <f t="shared" si="3"/>
        <v>0.58199253498088521</v>
      </c>
    </row>
    <row r="89" spans="1:3">
      <c r="A89">
        <f t="shared" si="2"/>
        <v>7.0000000000000626E-3</v>
      </c>
      <c r="B89" s="31">
        <f>_xlfn.NORM.DIST(A89,[1]Analysis!$B$10,[1]Analysis!$B$12,FALSE)</f>
        <v>0.96248412075978762</v>
      </c>
      <c r="C89">
        <f t="shared" si="3"/>
        <v>1.5444766557406728</v>
      </c>
    </row>
    <row r="90" spans="1:3">
      <c r="A90">
        <f t="shared" si="2"/>
        <v>8.0000000000000626E-3</v>
      </c>
      <c r="B90" s="31">
        <f>_xlfn.NORM.DIST(A90,[1]Analysis!$B$10,[1]Analysis!$B$12,FALSE)</f>
        <v>2.2489494210941121</v>
      </c>
      <c r="C90">
        <f t="shared" si="3"/>
        <v>3.7934260768347849</v>
      </c>
    </row>
    <row r="91" spans="1:3">
      <c r="A91">
        <f t="shared" si="2"/>
        <v>9.0000000000000635E-3</v>
      </c>
      <c r="B91" s="31">
        <f>_xlfn.NORM.DIST(A91,[1]Analysis!$B$10,[1]Analysis!$B$12,FALSE)</f>
        <v>4.8370949444403735</v>
      </c>
      <c r="C91">
        <f t="shared" si="3"/>
        <v>8.6305210212751575</v>
      </c>
    </row>
    <row r="92" spans="1:3">
      <c r="A92">
        <f t="shared" si="2"/>
        <v>1.0000000000000064E-2</v>
      </c>
      <c r="B92" s="31">
        <f>_xlfn.NORM.DIST(A92,[1]Analysis!$B$10,[1]Analysis!$B$12,FALSE)</f>
        <v>9.5765337670831254</v>
      </c>
      <c r="C92">
        <f t="shared" si="3"/>
        <v>18.207054788358285</v>
      </c>
    </row>
    <row r="93" spans="1:3">
      <c r="A93">
        <f t="shared" si="2"/>
        <v>1.1000000000000065E-2</v>
      </c>
      <c r="B93" s="31">
        <f>_xlfn.NORM.DIST(A93,[1]Analysis!$B$10,[1]Analysis!$B$12,FALSE)</f>
        <v>17.452228291464458</v>
      </c>
      <c r="C93">
        <f t="shared" si="3"/>
        <v>35.659283079822742</v>
      </c>
    </row>
    <row r="94" spans="1:3">
      <c r="A94">
        <f t="shared" si="2"/>
        <v>1.2000000000000066E-2</v>
      </c>
      <c r="B94" s="31">
        <f>_xlfn.NORM.DIST(A94,[1]Analysis!$B$10,[1]Analysis!$B$12,FALSE)</f>
        <v>29.27603346748473</v>
      </c>
      <c r="C94">
        <f t="shared" si="3"/>
        <v>64.93531654730748</v>
      </c>
    </row>
    <row r="95" spans="1:3">
      <c r="A95">
        <f t="shared" si="2"/>
        <v>1.3000000000000067E-2</v>
      </c>
      <c r="B95" s="31">
        <f>_xlfn.NORM.DIST(A95,[1]Analysis!$B$10,[1]Analysis!$B$12,FALSE)</f>
        <v>45.205616170236297</v>
      </c>
      <c r="C95">
        <f t="shared" si="3"/>
        <v>110.14093271754378</v>
      </c>
    </row>
    <row r="96" spans="1:3">
      <c r="A96">
        <f t="shared" si="2"/>
        <v>1.4000000000000068E-2</v>
      </c>
      <c r="B96" s="31">
        <f>_xlfn.NORM.DIST(A96,[1]Analysis!$B$10,[1]Analysis!$B$12,FALSE)</f>
        <v>64.252696744618845</v>
      </c>
      <c r="C96">
        <f t="shared" si="3"/>
        <v>174.39362946216261</v>
      </c>
    </row>
    <row r="97" spans="1:3">
      <c r="A97">
        <f t="shared" si="2"/>
        <v>1.5000000000000069E-2</v>
      </c>
      <c r="B97" s="31">
        <f>_xlfn.NORM.DIST(A97,[1]Analysis!$B$10,[1]Analysis!$B$12,FALSE)</f>
        <v>84.063822802205337</v>
      </c>
      <c r="C97">
        <f t="shared" si="3"/>
        <v>258.45745226436793</v>
      </c>
    </row>
    <row r="98" spans="1:3">
      <c r="A98">
        <f t="shared" si="2"/>
        <v>1.600000000000007E-2</v>
      </c>
      <c r="B98" s="31">
        <f>_xlfn.NORM.DIST(A98,[1]Analysis!$B$10,[1]Analysis!$B$12,FALSE)</f>
        <v>101.23850420062891</v>
      </c>
      <c r="C98">
        <f t="shared" si="3"/>
        <v>359.69595646499681</v>
      </c>
    </row>
    <row r="99" spans="1:3">
      <c r="A99">
        <f t="shared" si="2"/>
        <v>1.7000000000000071E-2</v>
      </c>
      <c r="B99" s="31">
        <f>_xlfn.NORM.DIST(A99,[1]Analysis!$B$10,[1]Analysis!$B$12,FALSE)</f>
        <v>112.22797135574351</v>
      </c>
      <c r="C99">
        <f t="shared" si="3"/>
        <v>471.92392782074035</v>
      </c>
    </row>
    <row r="100" spans="1:3">
      <c r="A100">
        <f t="shared" si="2"/>
        <v>1.8000000000000071E-2</v>
      </c>
      <c r="B100" s="31">
        <f>_xlfn.NORM.DIST(A100,[1]Analysis!$B$10,[1]Analysis!$B$12,FALSE)</f>
        <v>114.51841119533677</v>
      </c>
      <c r="C100">
        <f t="shared" si="3"/>
        <v>586.44233901607709</v>
      </c>
    </row>
    <row r="101" spans="1:3">
      <c r="A101">
        <f t="shared" si="2"/>
        <v>1.9000000000000072E-2</v>
      </c>
      <c r="B101" s="31">
        <f>_xlfn.NORM.DIST(A101,[1]Analysis!$B$10,[1]Analysis!$B$12,FALSE)</f>
        <v>107.56434182376033</v>
      </c>
      <c r="C101">
        <f t="shared" si="3"/>
        <v>694.00668083983737</v>
      </c>
    </row>
    <row r="102" spans="1:3">
      <c r="A102">
        <f t="shared" si="2"/>
        <v>2.0000000000000073E-2</v>
      </c>
      <c r="B102" s="31">
        <f>_xlfn.NORM.DIST(A102,[1]Analysis!$B$10,[1]Analysis!$B$12,FALSE)</f>
        <v>92.99939919191543</v>
      </c>
      <c r="C102">
        <f t="shared" si="3"/>
        <v>787.00608003175284</v>
      </c>
    </row>
    <row r="103" spans="1:3">
      <c r="A103">
        <f t="shared" si="2"/>
        <v>2.1000000000000074E-2</v>
      </c>
      <c r="B103" s="31">
        <f>_xlfn.NORM.DIST(A103,[1]Analysis!$B$10,[1]Analysis!$B$12,FALSE)</f>
        <v>74.013470741360351</v>
      </c>
      <c r="C103">
        <f t="shared" si="3"/>
        <v>861.01955077311322</v>
      </c>
    </row>
    <row r="104" spans="1:3">
      <c r="A104">
        <f t="shared" si="2"/>
        <v>2.2000000000000075E-2</v>
      </c>
      <c r="B104" s="31">
        <f>_xlfn.NORM.DIST(A104,[1]Analysis!$B$10,[1]Analysis!$B$12,FALSE)</f>
        <v>54.220086513547159</v>
      </c>
      <c r="C104">
        <f t="shared" si="3"/>
        <v>915.23963728666035</v>
      </c>
    </row>
    <row r="105" spans="1:3">
      <c r="A105">
        <f t="shared" si="2"/>
        <v>2.3000000000000076E-2</v>
      </c>
      <c r="B105" s="31">
        <f>_xlfn.NORM.DIST(A105,[1]Analysis!$B$10,[1]Analysis!$B$12,FALSE)</f>
        <v>36.561874267559446</v>
      </c>
      <c r="C105">
        <f t="shared" si="3"/>
        <v>951.80151155421981</v>
      </c>
    </row>
    <row r="106" spans="1:3">
      <c r="A106">
        <f t="shared" si="2"/>
        <v>2.4000000000000077E-2</v>
      </c>
      <c r="B106" s="31">
        <f>_xlfn.NORM.DIST(A106,[1]Analysis!$B$10,[1]Analysis!$B$12,FALSE)</f>
        <v>22.694232721079416</v>
      </c>
      <c r="C106">
        <f t="shared" si="3"/>
        <v>974.49574427529922</v>
      </c>
    </row>
    <row r="107" spans="1:3">
      <c r="A107">
        <f t="shared" si="2"/>
        <v>2.5000000000000078E-2</v>
      </c>
      <c r="B107" s="31">
        <f>_xlfn.NORM.DIST(A107,[1]Analysis!$B$10,[1]Analysis!$B$12,FALSE)</f>
        <v>12.966458248587671</v>
      </c>
      <c r="C107">
        <f t="shared" si="3"/>
        <v>987.46220252388684</v>
      </c>
    </row>
    <row r="108" spans="1:3">
      <c r="A108">
        <f t="shared" si="2"/>
        <v>2.6000000000000079E-2</v>
      </c>
      <c r="B108" s="31">
        <f>_xlfn.NORM.DIST(A108,[1]Analysis!$B$10,[1]Analysis!$B$12,FALSE)</f>
        <v>6.8193979783252781</v>
      </c>
      <c r="C108">
        <f t="shared" si="3"/>
        <v>994.28160050221209</v>
      </c>
    </row>
    <row r="109" spans="1:3">
      <c r="A109">
        <f t="shared" si="2"/>
        <v>2.7000000000000079E-2</v>
      </c>
      <c r="B109" s="31">
        <f>_xlfn.NORM.DIST(A109,[1]Analysis!$B$10,[1]Analysis!$B$12,FALSE)</f>
        <v>3.3013343877167602</v>
      </c>
      <c r="C109">
        <f t="shared" si="3"/>
        <v>997.58293488992888</v>
      </c>
    </row>
    <row r="110" spans="1:3">
      <c r="A110">
        <f t="shared" si="2"/>
        <v>2.800000000000008E-2</v>
      </c>
      <c r="B110" s="31">
        <f>_xlfn.NORM.DIST(A110,[1]Analysis!$B$10,[1]Analysis!$B$12,FALSE)</f>
        <v>1.4711325457791258</v>
      </c>
      <c r="C110">
        <f t="shared" si="3"/>
        <v>999.05406743570802</v>
      </c>
    </row>
    <row r="111" spans="1:3">
      <c r="A111">
        <f t="shared" si="2"/>
        <v>2.9000000000000081E-2</v>
      </c>
      <c r="B111" s="31">
        <f>_xlfn.NORM.DIST(A111,[1]Analysis!$B$10,[1]Analysis!$B$12,FALSE)</f>
        <v>0.60343833984108508</v>
      </c>
      <c r="C111">
        <f t="shared" si="3"/>
        <v>999.65750577554911</v>
      </c>
    </row>
    <row r="112" spans="1:3">
      <c r="A112">
        <f t="shared" si="2"/>
        <v>3.0000000000000082E-2</v>
      </c>
      <c r="B112" s="31">
        <f>_xlfn.NORM.DIST(A112,[1]Analysis!$B$10,[1]Analysis!$B$12,FALSE)</f>
        <v>0.22784148625914635</v>
      </c>
      <c r="C112">
        <f t="shared" si="3"/>
        <v>999.88534726180831</v>
      </c>
    </row>
    <row r="113" spans="1:3">
      <c r="A113">
        <f t="shared" si="2"/>
        <v>3.1000000000000083E-2</v>
      </c>
      <c r="B113" s="31">
        <f>_xlfn.NORM.DIST(A113,[1]Analysis!$B$10,[1]Analysis!$B$12,FALSE)</f>
        <v>7.9186567619587311E-2</v>
      </c>
      <c r="C113">
        <f t="shared" si="3"/>
        <v>999.96453382942786</v>
      </c>
    </row>
    <row r="114" spans="1:3">
      <c r="A114">
        <f t="shared" si="2"/>
        <v>3.2000000000000084E-2</v>
      </c>
      <c r="B114" s="31">
        <f>_xlfn.NORM.DIST(A114,[1]Analysis!$B$10,[1]Analysis!$B$12,FALSE)</f>
        <v>2.5333141038985971E-2</v>
      </c>
      <c r="C114">
        <f t="shared" si="3"/>
        <v>999.98986697046689</v>
      </c>
    </row>
    <row r="115" spans="1:3">
      <c r="A115">
        <f t="shared" si="2"/>
        <v>3.3000000000000085E-2</v>
      </c>
      <c r="B115" s="31">
        <f>_xlfn.NORM.DIST(A115,[1]Analysis!$B$10,[1]Analysis!$B$12,FALSE)</f>
        <v>7.4601124177712513E-3</v>
      </c>
      <c r="C115">
        <f t="shared" si="3"/>
        <v>999.99732708288468</v>
      </c>
    </row>
    <row r="116" spans="1:3">
      <c r="A116">
        <f t="shared" si="2"/>
        <v>3.4000000000000086E-2</v>
      </c>
      <c r="B116" s="31">
        <f>_xlfn.NORM.DIST(A116,[1]Analysis!$B$10,[1]Analysis!$B$12,FALSE)</f>
        <v>2.0221832632394874E-3</v>
      </c>
      <c r="C116">
        <f t="shared" si="3"/>
        <v>999.99934926614787</v>
      </c>
    </row>
    <row r="117" spans="1:3">
      <c r="A117">
        <f t="shared" si="2"/>
        <v>3.5000000000000087E-2</v>
      </c>
      <c r="B117" s="31">
        <f>_xlfn.NORM.DIST(A117,[1]Analysis!$B$10,[1]Analysis!$B$12,FALSE)</f>
        <v>5.0456190749985916E-4</v>
      </c>
      <c r="C117">
        <f t="shared" si="3"/>
        <v>999.99985382805539</v>
      </c>
    </row>
    <row r="118" spans="1:3">
      <c r="A118">
        <f t="shared" si="2"/>
        <v>3.6000000000000087E-2</v>
      </c>
      <c r="B118" s="31">
        <f>_xlfn.NORM.DIST(A118,[1]Analysis!$B$10,[1]Analysis!$B$12,FALSE)</f>
        <v>1.1588499776442932E-4</v>
      </c>
      <c r="C118">
        <f t="shared" si="3"/>
        <v>999.99996971305313</v>
      </c>
    </row>
    <row r="119" spans="1:3">
      <c r="A119">
        <f t="shared" si="2"/>
        <v>3.7000000000000088E-2</v>
      </c>
      <c r="B119" s="31">
        <f>_xlfn.NORM.DIST(A119,[1]Analysis!$B$10,[1]Analysis!$B$12,FALSE)</f>
        <v>2.4499588066398512E-5</v>
      </c>
      <c r="C119">
        <f t="shared" si="3"/>
        <v>999.99999421264124</v>
      </c>
    </row>
    <row r="120" spans="1:3">
      <c r="A120">
        <f t="shared" si="2"/>
        <v>3.8000000000000089E-2</v>
      </c>
      <c r="B120" s="31">
        <f>_xlfn.NORM.DIST(A120,[1]Analysis!$B$10,[1]Analysis!$B$12,FALSE)</f>
        <v>4.767702591904914E-6</v>
      </c>
      <c r="C120">
        <f t="shared" si="3"/>
        <v>999.99999898034389</v>
      </c>
    </row>
    <row r="121" spans="1:3">
      <c r="A121">
        <f t="shared" si="2"/>
        <v>3.900000000000009E-2</v>
      </c>
      <c r="B121" s="31">
        <f>_xlfn.NORM.DIST(A121,[1]Analysis!$B$10,[1]Analysis!$B$12,FALSE)</f>
        <v>8.5404025035635152E-7</v>
      </c>
      <c r="C121">
        <f t="shared" si="3"/>
        <v>999.99999983438408</v>
      </c>
    </row>
    <row r="122" spans="1:3">
      <c r="A122">
        <f t="shared" si="2"/>
        <v>4.0000000000000091E-2</v>
      </c>
      <c r="B122" s="31">
        <f>_xlfn.NORM.DIST(A122,[1]Analysis!$B$10,[1]Analysis!$B$12,FALSE)</f>
        <v>1.4082064546257787E-7</v>
      </c>
      <c r="C122">
        <f t="shared" si="3"/>
        <v>999.99999997520467</v>
      </c>
    </row>
    <row r="123" spans="1:3">
      <c r="A123">
        <f t="shared" si="2"/>
        <v>4.1000000000000092E-2</v>
      </c>
      <c r="B123" s="31">
        <f>_xlfn.NORM.DIST(A123,[1]Analysis!$B$10,[1]Analysis!$B$12,FALSE)</f>
        <v>2.1373376233534464E-8</v>
      </c>
      <c r="C123">
        <f t="shared" si="3"/>
        <v>999.99999999657803</v>
      </c>
    </row>
    <row r="124" spans="1:3">
      <c r="A124">
        <f t="shared" si="2"/>
        <v>4.2000000000000093E-2</v>
      </c>
      <c r="B124" s="31">
        <f>_xlfn.NORM.DIST(A124,[1]Analysis!$B$10,[1]Analysis!$B$12,FALSE)</f>
        <v>2.9860614401135716E-9</v>
      </c>
      <c r="C124">
        <f t="shared" si="3"/>
        <v>999.99999999956412</v>
      </c>
    </row>
    <row r="125" spans="1:3">
      <c r="A125">
        <f t="shared" si="2"/>
        <v>4.3000000000000094E-2</v>
      </c>
      <c r="B125" s="31">
        <f>_xlfn.NORM.DIST(A125,[1]Analysis!$B$10,[1]Analysis!$B$12,FALSE)</f>
        <v>3.8401055062380282E-10</v>
      </c>
      <c r="C125">
        <f t="shared" si="3"/>
        <v>999.99999999994816</v>
      </c>
    </row>
    <row r="126" spans="1:3">
      <c r="A126">
        <f t="shared" si="2"/>
        <v>4.4000000000000095E-2</v>
      </c>
      <c r="B126" s="31">
        <f>_xlfn.NORM.DIST(A126,[1]Analysis!$B$10,[1]Analysis!$B$12,FALSE)</f>
        <v>4.545758742685471E-11</v>
      </c>
      <c r="C126">
        <f t="shared" si="3"/>
        <v>999.99999999999363</v>
      </c>
    </row>
    <row r="127" spans="1:3">
      <c r="A127">
        <f t="shared" si="2"/>
        <v>4.5000000000000095E-2</v>
      </c>
      <c r="B127" s="31">
        <f>_xlfn.NORM.DIST(A127,[1]Analysis!$B$10,[1]Analysis!$B$12,FALSE)</f>
        <v>4.9532291176445753E-12</v>
      </c>
      <c r="C127">
        <f t="shared" si="3"/>
        <v>999.99999999999864</v>
      </c>
    </row>
    <row r="128" spans="1:3">
      <c r="A128">
        <f t="shared" si="2"/>
        <v>4.6000000000000096E-2</v>
      </c>
      <c r="B128" s="31">
        <f>_xlfn.NORM.DIST(A128,[1]Analysis!$B$10,[1]Analysis!$B$12,FALSE)</f>
        <v>4.9680877779379493E-13</v>
      </c>
      <c r="C128">
        <f t="shared" si="3"/>
        <v>999.99999999999909</v>
      </c>
    </row>
    <row r="129" spans="1:3">
      <c r="A129">
        <f t="shared" si="2"/>
        <v>4.7000000000000097E-2</v>
      </c>
      <c r="B129" s="31">
        <f>_xlfn.NORM.DIST(A129,[1]Analysis!$B$10,[1]Analysis!$B$12,FALSE)</f>
        <v>4.5867905848902115E-14</v>
      </c>
      <c r="C129">
        <f t="shared" si="3"/>
        <v>999.99999999999909</v>
      </c>
    </row>
    <row r="130" spans="1:3">
      <c r="A130">
        <f t="shared" si="2"/>
        <v>4.8000000000000098E-2</v>
      </c>
      <c r="B130" s="31">
        <f>_xlfn.NORM.DIST(A130,[1]Analysis!$B$10,[1]Analysis!$B$12,FALSE)</f>
        <v>3.8980497074645746E-15</v>
      </c>
      <c r="C130">
        <f t="shared" si="3"/>
        <v>999.99999999999909</v>
      </c>
    </row>
    <row r="131" spans="1:3">
      <c r="A131">
        <f t="shared" ref="A131:A182" si="4">A130+0.001</f>
        <v>4.9000000000000099E-2</v>
      </c>
      <c r="B131" s="31">
        <f>_xlfn.NORM.DIST(A131,[1]Analysis!$B$10,[1]Analysis!$B$12,FALSE)</f>
        <v>3.0493315135270489E-16</v>
      </c>
      <c r="C131">
        <f t="shared" ref="C131:C182" si="5">C130+B131</f>
        <v>999.99999999999909</v>
      </c>
    </row>
    <row r="132" spans="1:3">
      <c r="A132">
        <f t="shared" si="4"/>
        <v>5.00000000000001E-2</v>
      </c>
      <c r="B132" s="31">
        <f>_xlfn.NORM.DIST(A132,[1]Analysis!$B$10,[1]Analysis!$B$12,FALSE)</f>
        <v>2.1957390205785117E-17</v>
      </c>
      <c r="C132">
        <f t="shared" si="5"/>
        <v>999.99999999999909</v>
      </c>
    </row>
    <row r="133" spans="1:3">
      <c r="A133">
        <f t="shared" si="4"/>
        <v>5.1000000000000101E-2</v>
      </c>
      <c r="B133" s="31">
        <f>_xlfn.NORM.DIST(A133,[1]Analysis!$B$10,[1]Analysis!$B$12,FALSE)</f>
        <v>1.4553773315862344E-18</v>
      </c>
      <c r="C133">
        <f t="shared" si="5"/>
        <v>999.99999999999909</v>
      </c>
    </row>
    <row r="134" spans="1:3">
      <c r="A134">
        <f t="shared" si="4"/>
        <v>5.2000000000000102E-2</v>
      </c>
      <c r="B134" s="31">
        <f>_xlfn.NORM.DIST(A134,[1]Analysis!$B$10,[1]Analysis!$B$12,FALSE)</f>
        <v>8.8795161462497513E-20</v>
      </c>
      <c r="C134">
        <f t="shared" si="5"/>
        <v>999.99999999999909</v>
      </c>
    </row>
    <row r="135" spans="1:3">
      <c r="A135">
        <f t="shared" si="4"/>
        <v>5.3000000000000103E-2</v>
      </c>
      <c r="B135" s="31">
        <f>_xlfn.NORM.DIST(A135,[1]Analysis!$B$10,[1]Analysis!$B$12,FALSE)</f>
        <v>4.9867983254175668E-21</v>
      </c>
      <c r="C135">
        <f t="shared" si="5"/>
        <v>999.99999999999909</v>
      </c>
    </row>
    <row r="136" spans="1:3">
      <c r="A136">
        <f t="shared" si="4"/>
        <v>5.4000000000000103E-2</v>
      </c>
      <c r="B136" s="31">
        <f>_xlfn.NORM.DIST(A136,[1]Analysis!$B$10,[1]Analysis!$B$12,FALSE)</f>
        <v>2.5779418525914905E-22</v>
      </c>
      <c r="C136">
        <f t="shared" si="5"/>
        <v>999.99999999999909</v>
      </c>
    </row>
    <row r="137" spans="1:3">
      <c r="A137">
        <f t="shared" si="4"/>
        <v>5.5000000000000104E-2</v>
      </c>
      <c r="B137" s="31">
        <f>_xlfn.NORM.DIST(A137,[1]Analysis!$B$10,[1]Analysis!$B$12,FALSE)</f>
        <v>1.2267137641901143E-23</v>
      </c>
      <c r="C137">
        <f t="shared" si="5"/>
        <v>999.99999999999909</v>
      </c>
    </row>
    <row r="138" spans="1:3">
      <c r="A138">
        <f t="shared" si="4"/>
        <v>5.6000000000000105E-2</v>
      </c>
      <c r="B138" s="31">
        <f>_xlfn.NORM.DIST(A138,[1]Analysis!$B$10,[1]Analysis!$B$12,FALSE)</f>
        <v>5.3731896291561722E-25</v>
      </c>
      <c r="C138">
        <f t="shared" si="5"/>
        <v>999.99999999999909</v>
      </c>
    </row>
    <row r="139" spans="1:3">
      <c r="A139">
        <f t="shared" si="4"/>
        <v>5.7000000000000106E-2</v>
      </c>
      <c r="B139" s="31">
        <f>_xlfn.NORM.DIST(A139,[1]Analysis!$B$10,[1]Analysis!$B$12,FALSE)</f>
        <v>2.1664062806381491E-26</v>
      </c>
      <c r="C139">
        <f t="shared" si="5"/>
        <v>999.99999999999909</v>
      </c>
    </row>
    <row r="140" spans="1:3">
      <c r="A140">
        <f t="shared" si="4"/>
        <v>5.8000000000000107E-2</v>
      </c>
      <c r="B140" s="31">
        <f>_xlfn.NORM.DIST(A140,[1]Analysis!$B$10,[1]Analysis!$B$12,FALSE)</f>
        <v>8.0401926128009055E-28</v>
      </c>
      <c r="C140">
        <f t="shared" si="5"/>
        <v>999.99999999999909</v>
      </c>
    </row>
    <row r="141" spans="1:3">
      <c r="A141">
        <f t="shared" si="4"/>
        <v>5.9000000000000108E-2</v>
      </c>
      <c r="B141" s="31">
        <f>_xlfn.NORM.DIST(A141,[1]Analysis!$B$10,[1]Analysis!$B$12,FALSE)</f>
        <v>2.7467036740857983E-29</v>
      </c>
      <c r="C141">
        <f t="shared" si="5"/>
        <v>999.99999999999909</v>
      </c>
    </row>
    <row r="142" spans="1:3">
      <c r="A142">
        <f t="shared" si="4"/>
        <v>6.0000000000000109E-2</v>
      </c>
      <c r="B142" s="31">
        <f>_xlfn.NORM.DIST(A142,[1]Analysis!$B$10,[1]Analysis!$B$12,FALSE)</f>
        <v>8.6372595940051019E-31</v>
      </c>
      <c r="C142">
        <f t="shared" si="5"/>
        <v>999.99999999999909</v>
      </c>
    </row>
    <row r="143" spans="1:3">
      <c r="A143">
        <f t="shared" si="4"/>
        <v>6.100000000000011E-2</v>
      </c>
      <c r="B143" s="31">
        <f>_xlfn.NORM.DIST(A143,[1]Analysis!$B$10,[1]Analysis!$B$12,FALSE)</f>
        <v>2.5001090106279041E-32</v>
      </c>
      <c r="C143">
        <f t="shared" si="5"/>
        <v>999.99999999999909</v>
      </c>
    </row>
    <row r="144" spans="1:3">
      <c r="A144">
        <f t="shared" si="4"/>
        <v>6.2000000000000111E-2</v>
      </c>
      <c r="B144" s="31">
        <f>_xlfn.NORM.DIST(A144,[1]Analysis!$B$10,[1]Analysis!$B$12,FALSE)</f>
        <v>6.6613265912636231E-34</v>
      </c>
      <c r="C144">
        <f t="shared" si="5"/>
        <v>999.99999999999909</v>
      </c>
    </row>
    <row r="145" spans="1:3">
      <c r="A145">
        <f t="shared" si="4"/>
        <v>6.3000000000000111E-2</v>
      </c>
      <c r="B145" s="31">
        <f>_xlfn.NORM.DIST(A145,[1]Analysis!$B$10,[1]Analysis!$B$12,FALSE)</f>
        <v>1.633733885096139E-35</v>
      </c>
      <c r="C145">
        <f t="shared" si="5"/>
        <v>999.99999999999909</v>
      </c>
    </row>
    <row r="146" spans="1:3">
      <c r="A146">
        <f t="shared" si="4"/>
        <v>6.4000000000000112E-2</v>
      </c>
      <c r="B146" s="31">
        <f>_xlfn.NORM.DIST(A146,[1]Analysis!$B$10,[1]Analysis!$B$12,FALSE)</f>
        <v>3.6882530945634327E-37</v>
      </c>
      <c r="C146">
        <f t="shared" si="5"/>
        <v>999.99999999999909</v>
      </c>
    </row>
    <row r="147" spans="1:3">
      <c r="A147">
        <f t="shared" si="4"/>
        <v>6.5000000000000113E-2</v>
      </c>
      <c r="B147" s="31">
        <f>_xlfn.NORM.DIST(A147,[1]Analysis!$B$10,[1]Analysis!$B$12,FALSE)</f>
        <v>7.6644134226966858E-39</v>
      </c>
      <c r="C147">
        <f t="shared" si="5"/>
        <v>999.99999999999909</v>
      </c>
    </row>
    <row r="148" spans="1:3">
      <c r="A148">
        <f t="shared" si="4"/>
        <v>6.6000000000000114E-2</v>
      </c>
      <c r="B148" s="31">
        <f>_xlfn.NORM.DIST(A148,[1]Analysis!$B$10,[1]Analysis!$B$12,FALSE)</f>
        <v>1.4660741582860464E-40</v>
      </c>
      <c r="C148">
        <f t="shared" si="5"/>
        <v>999.99999999999909</v>
      </c>
    </row>
    <row r="149" spans="1:3">
      <c r="A149">
        <f t="shared" si="4"/>
        <v>6.7000000000000115E-2</v>
      </c>
      <c r="B149" s="31">
        <f>_xlfn.NORM.DIST(A149,[1]Analysis!$B$10,[1]Analysis!$B$12,FALSE)</f>
        <v>2.5813789444512478E-42</v>
      </c>
      <c r="C149">
        <f t="shared" si="5"/>
        <v>999.99999999999909</v>
      </c>
    </row>
    <row r="150" spans="1:3">
      <c r="A150">
        <f t="shared" si="4"/>
        <v>6.8000000000000116E-2</v>
      </c>
      <c r="B150" s="31">
        <f>_xlfn.NORM.DIST(A150,[1]Analysis!$B$10,[1]Analysis!$B$12,FALSE)</f>
        <v>4.1837564657362965E-44</v>
      </c>
      <c r="C150">
        <f t="shared" si="5"/>
        <v>999.99999999999909</v>
      </c>
    </row>
    <row r="151" spans="1:3">
      <c r="A151">
        <f t="shared" si="4"/>
        <v>6.9000000000000117E-2</v>
      </c>
      <c r="B151" s="31">
        <f>_xlfn.NORM.DIST(A151,[1]Analysis!$B$10,[1]Analysis!$B$12,FALSE)</f>
        <v>6.2416561283688898E-46</v>
      </c>
      <c r="C151">
        <f t="shared" si="5"/>
        <v>999.99999999999909</v>
      </c>
    </row>
    <row r="152" spans="1:3">
      <c r="A152">
        <f t="shared" si="4"/>
        <v>7.0000000000000118E-2</v>
      </c>
      <c r="B152" s="31">
        <f>_xlfn.NORM.DIST(A152,[1]Analysis!$B$10,[1]Analysis!$B$12,FALSE)</f>
        <v>8.5714064374273443E-48</v>
      </c>
      <c r="C152">
        <f t="shared" si="5"/>
        <v>999.99999999999909</v>
      </c>
    </row>
    <row r="153" spans="1:3">
      <c r="A153">
        <f t="shared" si="4"/>
        <v>7.1000000000000119E-2</v>
      </c>
      <c r="B153" s="31">
        <f>_xlfn.NORM.DIST(A153,[1]Analysis!$B$10,[1]Analysis!$B$12,FALSE)</f>
        <v>1.0834856106948892E-49</v>
      </c>
      <c r="C153">
        <f t="shared" si="5"/>
        <v>999.99999999999909</v>
      </c>
    </row>
    <row r="154" spans="1:3">
      <c r="A154">
        <f t="shared" si="4"/>
        <v>7.2000000000000119E-2</v>
      </c>
      <c r="B154" s="31">
        <f>_xlfn.NORM.DIST(A154,[1]Analysis!$B$10,[1]Analysis!$B$12,FALSE)</f>
        <v>1.2607036661703906E-51</v>
      </c>
      <c r="C154">
        <f t="shared" si="5"/>
        <v>999.99999999999909</v>
      </c>
    </row>
    <row r="155" spans="1:3">
      <c r="A155">
        <f t="shared" si="4"/>
        <v>7.300000000000012E-2</v>
      </c>
      <c r="B155" s="31">
        <f>_xlfn.NORM.DIST(A155,[1]Analysis!$B$10,[1]Analysis!$B$12,FALSE)</f>
        <v>1.3502733375447098E-53</v>
      </c>
      <c r="C155">
        <f t="shared" si="5"/>
        <v>999.99999999999909</v>
      </c>
    </row>
    <row r="156" spans="1:3">
      <c r="A156">
        <f t="shared" si="4"/>
        <v>7.4000000000000121E-2</v>
      </c>
      <c r="B156" s="31">
        <f>_xlfn.NORM.DIST(A156,[1]Analysis!$B$10,[1]Analysis!$B$12,FALSE)</f>
        <v>1.3312179875339905E-55</v>
      </c>
      <c r="C156">
        <f t="shared" si="5"/>
        <v>999.99999999999909</v>
      </c>
    </row>
    <row r="157" spans="1:3">
      <c r="A157">
        <f t="shared" si="4"/>
        <v>7.5000000000000122E-2</v>
      </c>
      <c r="B157" s="31">
        <f>_xlfn.NORM.DIST(A157,[1]Analysis!$B$10,[1]Analysis!$B$12,FALSE)</f>
        <v>1.2080793777991363E-57</v>
      </c>
      <c r="C157">
        <f t="shared" si="5"/>
        <v>999.99999999999909</v>
      </c>
    </row>
    <row r="158" spans="1:3">
      <c r="A158">
        <f t="shared" si="4"/>
        <v>7.6000000000000123E-2</v>
      </c>
      <c r="B158" s="31">
        <f>_xlfn.NORM.DIST(A158,[1]Analysis!$B$10,[1]Analysis!$B$12,FALSE)</f>
        <v>1.0091612666305755E-59</v>
      </c>
      <c r="C158">
        <f t="shared" si="5"/>
        <v>999.99999999999909</v>
      </c>
    </row>
    <row r="159" spans="1:3">
      <c r="A159">
        <f t="shared" si="4"/>
        <v>7.7000000000000124E-2</v>
      </c>
      <c r="B159" s="31">
        <f>_xlfn.NORM.DIST(A159,[1]Analysis!$B$10,[1]Analysis!$B$12,FALSE)</f>
        <v>7.7596920120002759E-62</v>
      </c>
      <c r="C159">
        <f t="shared" si="5"/>
        <v>999.99999999999909</v>
      </c>
    </row>
    <row r="160" spans="1:3">
      <c r="A160">
        <f t="shared" si="4"/>
        <v>7.8000000000000125E-2</v>
      </c>
      <c r="B160" s="31">
        <f>_xlfn.NORM.DIST(A160,[1]Analysis!$B$10,[1]Analysis!$B$12,FALSE)</f>
        <v>5.4922108744609214E-64</v>
      </c>
      <c r="C160">
        <f t="shared" si="5"/>
        <v>999.99999999999909</v>
      </c>
    </row>
    <row r="161" spans="1:3">
      <c r="A161">
        <f t="shared" si="4"/>
        <v>7.9000000000000126E-2</v>
      </c>
      <c r="B161" s="31">
        <f>_xlfn.NORM.DIST(A161,[1]Analysis!$B$10,[1]Analysis!$B$12,FALSE)</f>
        <v>3.5782339497250199E-66</v>
      </c>
      <c r="C161">
        <f t="shared" si="5"/>
        <v>999.99999999999909</v>
      </c>
    </row>
    <row r="162" spans="1:3">
      <c r="A162">
        <f t="shared" si="4"/>
        <v>8.0000000000000127E-2</v>
      </c>
      <c r="B162" s="31">
        <f>_xlfn.NORM.DIST(A162,[1]Analysis!$B$10,[1]Analysis!$B$12,FALSE)</f>
        <v>2.1458979691884101E-68</v>
      </c>
      <c r="C162">
        <f t="shared" si="5"/>
        <v>999.99999999999909</v>
      </c>
    </row>
    <row r="163" spans="1:3">
      <c r="A163">
        <f t="shared" si="4"/>
        <v>8.1000000000000127E-2</v>
      </c>
      <c r="B163" s="31">
        <f>_xlfn.NORM.DIST(A163,[1]Analysis!$B$10,[1]Analysis!$B$12,FALSE)</f>
        <v>1.1845904149380814E-70</v>
      </c>
      <c r="C163">
        <f t="shared" si="5"/>
        <v>999.99999999999909</v>
      </c>
    </row>
    <row r="164" spans="1:3">
      <c r="A164">
        <f t="shared" si="4"/>
        <v>8.2000000000000128E-2</v>
      </c>
      <c r="B164" s="31">
        <f>_xlfn.NORM.DIST(A164,[1]Analysis!$B$10,[1]Analysis!$B$12,FALSE)</f>
        <v>6.0193024864664131E-73</v>
      </c>
      <c r="C164">
        <f t="shared" si="5"/>
        <v>999.99999999999909</v>
      </c>
    </row>
    <row r="165" spans="1:3">
      <c r="A165">
        <f t="shared" si="4"/>
        <v>8.3000000000000129E-2</v>
      </c>
      <c r="B165" s="31">
        <f>_xlfn.NORM.DIST(A165,[1]Analysis!$B$10,[1]Analysis!$B$12,FALSE)</f>
        <v>2.8154183126541555E-75</v>
      </c>
      <c r="C165">
        <f t="shared" si="5"/>
        <v>999.99999999999909</v>
      </c>
    </row>
    <row r="166" spans="1:3">
      <c r="A166">
        <f t="shared" si="4"/>
        <v>8.400000000000013E-2</v>
      </c>
      <c r="B166" s="31">
        <f>_xlfn.NORM.DIST(A166,[1]Analysis!$B$10,[1]Analysis!$B$12,FALSE)</f>
        <v>1.2121559636687052E-77</v>
      </c>
      <c r="C166">
        <f t="shared" si="5"/>
        <v>999.99999999999909</v>
      </c>
    </row>
    <row r="167" spans="1:3">
      <c r="A167">
        <f t="shared" si="4"/>
        <v>8.5000000000000131E-2</v>
      </c>
      <c r="B167" s="31">
        <f>_xlfn.NORM.DIST(A167,[1]Analysis!$B$10,[1]Analysis!$B$12,FALSE)</f>
        <v>4.8038880997570841E-80</v>
      </c>
      <c r="C167">
        <f t="shared" si="5"/>
        <v>999.99999999999909</v>
      </c>
    </row>
    <row r="168" spans="1:3">
      <c r="A168">
        <f t="shared" si="4"/>
        <v>8.6000000000000132E-2</v>
      </c>
      <c r="B168" s="31">
        <f>_xlfn.NORM.DIST(A168,[1]Analysis!$B$10,[1]Analysis!$B$12,FALSE)</f>
        <v>1.7524517570832576E-82</v>
      </c>
      <c r="C168">
        <f t="shared" si="5"/>
        <v>999.99999999999909</v>
      </c>
    </row>
    <row r="169" spans="1:3">
      <c r="A169">
        <f t="shared" si="4"/>
        <v>8.7000000000000133E-2</v>
      </c>
      <c r="B169" s="31">
        <f>_xlfn.NORM.DIST(A169,[1]Analysis!$B$10,[1]Analysis!$B$12,FALSE)</f>
        <v>5.8846151900542307E-85</v>
      </c>
      <c r="C169">
        <f t="shared" si="5"/>
        <v>999.99999999999909</v>
      </c>
    </row>
    <row r="170" spans="1:3">
      <c r="A170">
        <f t="shared" si="4"/>
        <v>8.8000000000000134E-2</v>
      </c>
      <c r="B170" s="31">
        <f>_xlfn.NORM.DIST(A170,[1]Analysis!$B$10,[1]Analysis!$B$12,FALSE)</f>
        <v>1.8189002155440499E-87</v>
      </c>
      <c r="C170">
        <f t="shared" si="5"/>
        <v>999.99999999999909</v>
      </c>
    </row>
    <row r="171" spans="1:3">
      <c r="A171">
        <f t="shared" si="4"/>
        <v>8.9000000000000135E-2</v>
      </c>
      <c r="B171" s="31">
        <f>_xlfn.NORM.DIST(A171,[1]Analysis!$B$10,[1]Analysis!$B$12,FALSE)</f>
        <v>5.1750969348811941E-90</v>
      </c>
      <c r="C171">
        <f t="shared" si="5"/>
        <v>999.99999999999909</v>
      </c>
    </row>
    <row r="172" spans="1:3">
      <c r="A172">
        <f t="shared" si="4"/>
        <v>9.0000000000000135E-2</v>
      </c>
      <c r="B172" s="31">
        <f>_xlfn.NORM.DIST(A172,[1]Analysis!$B$10,[1]Analysis!$B$12,FALSE)</f>
        <v>1.3553358068811781E-92</v>
      </c>
      <c r="C172">
        <f t="shared" si="5"/>
        <v>999.99999999999909</v>
      </c>
    </row>
    <row r="173" spans="1:3">
      <c r="A173">
        <f t="shared" si="4"/>
        <v>9.1000000000000136E-2</v>
      </c>
      <c r="B173" s="31">
        <f>_xlfn.NORM.DIST(A173,[1]Analysis!$B$10,[1]Analysis!$B$12,FALSE)</f>
        <v>3.267338603954064E-95</v>
      </c>
      <c r="C173">
        <f t="shared" si="5"/>
        <v>999.99999999999909</v>
      </c>
    </row>
    <row r="174" spans="1:3">
      <c r="A174">
        <f t="shared" si="4"/>
        <v>9.2000000000000137E-2</v>
      </c>
      <c r="B174" s="31">
        <f>_xlfn.NORM.DIST(A174,[1]Analysis!$B$10,[1]Analysis!$B$12,FALSE)</f>
        <v>7.2503702421122501E-98</v>
      </c>
      <c r="C174">
        <f t="shared" si="5"/>
        <v>999.99999999999909</v>
      </c>
    </row>
    <row r="175" spans="1:3">
      <c r="A175">
        <f t="shared" si="4"/>
        <v>9.3000000000000138E-2</v>
      </c>
      <c r="B175" s="31">
        <f>_xlfn.NORM.DIST(A175,[1]Analysis!$B$10,[1]Analysis!$B$12,FALSE)</f>
        <v>1.480965814164641E-100</v>
      </c>
      <c r="C175">
        <f t="shared" si="5"/>
        <v>999.99999999999909</v>
      </c>
    </row>
    <row r="176" spans="1:3">
      <c r="A176">
        <f t="shared" si="4"/>
        <v>9.4000000000000139E-2</v>
      </c>
      <c r="B176" s="31">
        <f>_xlfn.NORM.DIST(A176,[1]Analysis!$B$10,[1]Analysis!$B$12,FALSE)</f>
        <v>2.7845094194201985E-103</v>
      </c>
      <c r="C176">
        <f t="shared" si="5"/>
        <v>999.99999999999909</v>
      </c>
    </row>
    <row r="177" spans="1:3">
      <c r="A177">
        <f t="shared" si="4"/>
        <v>9.500000000000014E-2</v>
      </c>
      <c r="B177" s="31">
        <f>_xlfn.NORM.DIST(A177,[1]Analysis!$B$10,[1]Analysis!$B$12,FALSE)</f>
        <v>4.8191579168467082E-106</v>
      </c>
      <c r="C177">
        <f t="shared" si="5"/>
        <v>999.99999999999909</v>
      </c>
    </row>
    <row r="178" spans="1:3">
      <c r="A178">
        <f t="shared" si="4"/>
        <v>9.6000000000000141E-2</v>
      </c>
      <c r="B178" s="31">
        <f>_xlfn.NORM.DIST(A178,[1]Analysis!$B$10,[1]Analysis!$B$12,FALSE)</f>
        <v>7.6773693182300635E-109</v>
      </c>
      <c r="C178">
        <f t="shared" si="5"/>
        <v>999.99999999999909</v>
      </c>
    </row>
    <row r="179" spans="1:3">
      <c r="A179">
        <f t="shared" si="4"/>
        <v>9.7000000000000142E-2</v>
      </c>
      <c r="B179" s="31">
        <f>_xlfn.NORM.DIST(A179,[1]Analysis!$B$10,[1]Analysis!$B$12,FALSE)</f>
        <v>1.1258292204353437E-111</v>
      </c>
      <c r="C179">
        <f t="shared" si="5"/>
        <v>999.99999999999909</v>
      </c>
    </row>
    <row r="180" spans="1:3">
      <c r="A180">
        <f t="shared" si="4"/>
        <v>9.8000000000000143E-2</v>
      </c>
      <c r="B180" s="31">
        <f>_xlfn.NORM.DIST(A180,[1]Analysis!$B$10,[1]Analysis!$B$12,FALSE)</f>
        <v>1.5196774133674261E-114</v>
      </c>
      <c r="C180">
        <f t="shared" si="5"/>
        <v>999.99999999999909</v>
      </c>
    </row>
    <row r="181" spans="1:3">
      <c r="A181">
        <f t="shared" si="4"/>
        <v>9.9000000000000143E-2</v>
      </c>
      <c r="B181" s="31">
        <f>_xlfn.NORM.DIST(A181,[1]Analysis!$B$10,[1]Analysis!$B$12,FALSE)</f>
        <v>1.8882048534719226E-117</v>
      </c>
      <c r="C181">
        <f t="shared" si="5"/>
        <v>999.99999999999909</v>
      </c>
    </row>
    <row r="182" spans="1:3">
      <c r="A182">
        <f t="shared" si="4"/>
        <v>0.10000000000000014</v>
      </c>
      <c r="B182" s="31">
        <f>_xlfn.NORM.DIST(A182,[1]Analysis!$B$10,[1]Analysis!$B$12,FALSE)</f>
        <v>2.1595617127010365E-120</v>
      </c>
      <c r="C182">
        <f t="shared" si="5"/>
        <v>999.99999999999909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Customer Funnel</vt:lpstr>
      <vt:lpstr>Metric</vt:lpstr>
      <vt:lpstr>Hypothesis</vt:lpstr>
      <vt:lpstr>Design</vt:lpstr>
      <vt:lpstr>Practical Significance</vt:lpstr>
      <vt:lpstr>Sample Size</vt:lpstr>
      <vt:lpstr>Sign Test</vt:lpstr>
      <vt:lpstr>Conclusion</vt:lpstr>
      <vt:lpstr>Plot</vt:lpstr>
    </vt:vector>
  </TitlesOfParts>
  <Company>Neustar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neustar</dc:creator>
  <cp:lastModifiedBy>MK W</cp:lastModifiedBy>
  <dcterms:created xsi:type="dcterms:W3CDTF">2017-05-11T05:15:43Z</dcterms:created>
  <dcterms:modified xsi:type="dcterms:W3CDTF">2019-07-15T02:47:00Z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44ee1a48-e953-4ed8-b90d-7fa487b86659</vt:lpwstr>
  </property>
</Properties>
</file>