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rli/Desktop/BA 2002/Week8 0411 Business Dev/"/>
    </mc:Choice>
  </mc:AlternateContent>
  <xr:revisionPtr revIDLastSave="0" documentId="13_ncr:1_{0A5E0F2A-115A-A94B-9AD8-45516A233CFE}" xr6:coauthVersionLast="45" xr6:coauthVersionMax="45" xr10:uidLastSave="{00000000-0000-0000-0000-000000000000}"/>
  <bookViews>
    <workbookView xWindow="140" yWindow="1460" windowWidth="25600" windowHeight="15540" activeTab="2" xr2:uid="{00000000-000D-0000-FFFF-FFFF00000000}"/>
  </bookViews>
  <sheets>
    <sheet name="Pricing Exercise" sheetId="1" r:id="rId1"/>
    <sheet name="Scenario Summary" sheetId="3" r:id="rId2"/>
    <sheet name="Sheet1" sheetId="2" r:id="rId3"/>
  </sheets>
  <definedNames>
    <definedName name="_xlnm._FilterDatabase" localSheetId="2" hidden="1">Sheet1!$I$3:$J$22</definedName>
    <definedName name="_xlnm.Print_Area" localSheetId="0">'Pricing Exercise'!$A$1:$J$39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E16" i="2"/>
  <c r="G5" i="2" l="1"/>
  <c r="G11" i="2"/>
  <c r="E8" i="2"/>
  <c r="F7" i="2"/>
  <c r="F8" i="2" s="1"/>
  <c r="G8" i="2" s="1"/>
  <c r="E7" i="2"/>
  <c r="F4" i="2"/>
  <c r="G4" i="2" s="1"/>
  <c r="E5" i="2"/>
  <c r="E4" i="2"/>
  <c r="B25" i="2"/>
  <c r="B6" i="2"/>
  <c r="G3" i="2"/>
  <c r="E15" i="2" s="1"/>
  <c r="B23" i="2"/>
  <c r="G7" i="2" l="1"/>
  <c r="B9" i="2"/>
  <c r="E9" i="2" l="1"/>
  <c r="F9" i="2"/>
  <c r="F10" i="2" s="1"/>
  <c r="E10" i="2" l="1"/>
  <c r="G10" i="2" s="1"/>
  <c r="G9" i="2"/>
  <c r="H14" i="1" l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C33" i="1" l="1"/>
</calcChain>
</file>

<file path=xl/sharedStrings.xml><?xml version="1.0" encoding="utf-8"?>
<sst xmlns="http://schemas.openxmlformats.org/spreadsheetml/2006/main" count="100" uniqueCount="83">
  <si>
    <t>R&amp;D Costs</t>
  </si>
  <si>
    <t>Selling Cost</t>
  </si>
  <si>
    <t>see table</t>
  </si>
  <si>
    <t>Manufacturing Plant Cost</t>
  </si>
  <si>
    <t>Cost to produce each unit</t>
  </si>
  <si>
    <t>Fixed Corporate Overhead</t>
  </si>
  <si>
    <t>Product X</t>
  </si>
  <si>
    <t>Product Y</t>
  </si>
  <si>
    <t>Product Z</t>
  </si>
  <si>
    <t>Competitor Pricing Data</t>
  </si>
  <si>
    <t>10% of revenue</t>
  </si>
  <si>
    <t>$2 per unit</t>
  </si>
  <si>
    <t>Other Data</t>
  </si>
  <si>
    <t>Market Size</t>
  </si>
  <si>
    <t>$2B</t>
  </si>
  <si>
    <t>Based on the data and situation above:</t>
  </si>
  <si>
    <t>myProd Growth Rate</t>
  </si>
  <si>
    <t>myProd Market Share</t>
  </si>
  <si>
    <t>2. Build a pricing income statement and do the margin analysis</t>
  </si>
  <si>
    <t>Price</t>
  </si>
  <si>
    <t>Market Price Elasticity</t>
  </si>
  <si>
    <t>Marketing Costs</t>
  </si>
  <si>
    <t>DATA</t>
  </si>
  <si>
    <t>SITUATION</t>
  </si>
  <si>
    <t>OBJECTIVE</t>
  </si>
  <si>
    <t>NOTE: Data provided above might be incomplete or illustrative. Please make any assumptions neseccary and state them</t>
  </si>
  <si>
    <t>1. Review price for myProd, adjust if necessary and justify any changes</t>
  </si>
  <si>
    <t>myProd</t>
  </si>
  <si>
    <t>3. Carry out any other necessary analysis to support the price</t>
  </si>
  <si>
    <t>Quantity (000s)</t>
  </si>
  <si>
    <t>$50M</t>
  </si>
  <si>
    <t>$2.5M</t>
  </si>
  <si>
    <t>$2M per year</t>
  </si>
  <si>
    <t>1-5,999</t>
  </si>
  <si>
    <t>6,000-11,999</t>
  </si>
  <si>
    <t>12000-17,999</t>
  </si>
  <si>
    <t>18,000+</t>
  </si>
  <si>
    <r>
      <t xml:space="preserve">myProd is an established product in the market but it has been </t>
    </r>
    <r>
      <rPr>
        <sz val="11"/>
        <color rgb="FFFF0000"/>
        <rFont val="Calibri (Body)"/>
      </rPr>
      <t xml:space="preserve">losing market-share to its competitors. </t>
    </r>
  </si>
  <si>
    <r>
      <t xml:space="preserve">Product Y is </t>
    </r>
    <r>
      <rPr>
        <sz val="11"/>
        <color rgb="FFFF0000"/>
        <rFont val="Calibri (Body)"/>
      </rPr>
      <t>weakest on features</t>
    </r>
    <r>
      <rPr>
        <sz val="11"/>
        <color theme="1"/>
        <rFont val="Calibri"/>
        <family val="2"/>
        <scheme val="minor"/>
      </rPr>
      <t xml:space="preserve"> among all products  but has a very</t>
    </r>
    <r>
      <rPr>
        <sz val="11"/>
        <color rgb="FFFF0000"/>
        <rFont val="Calibri (Body)"/>
      </rPr>
      <t xml:space="preserve"> loyal customer base</t>
    </r>
    <r>
      <rPr>
        <sz val="11"/>
        <color theme="1"/>
        <rFont val="Calibri"/>
        <family val="2"/>
        <scheme val="minor"/>
      </rPr>
      <t>.</t>
    </r>
  </si>
  <si>
    <r>
      <t xml:space="preserve">Product X has </t>
    </r>
    <r>
      <rPr>
        <sz val="11"/>
        <color rgb="FFFF0000"/>
        <rFont val="Calibri (Body)"/>
      </rPr>
      <t>comparable features</t>
    </r>
    <r>
      <rPr>
        <sz val="11"/>
        <color theme="1"/>
        <rFont val="Calibri"/>
        <family val="2"/>
        <scheme val="minor"/>
      </rPr>
      <t xml:space="preserve"> and quality to myProd but has a better marketplace </t>
    </r>
    <r>
      <rPr>
        <sz val="11"/>
        <color rgb="FFFF0000"/>
        <rFont val="Calibri (Body)"/>
      </rPr>
      <t>reputation</t>
    </r>
  </si>
  <si>
    <r>
      <t xml:space="preserve">myProd has </t>
    </r>
    <r>
      <rPr>
        <sz val="11"/>
        <color rgb="FFFF0000"/>
        <rFont val="Calibri (Body)"/>
      </rPr>
      <t>more features than Product Z</t>
    </r>
    <r>
      <rPr>
        <sz val="11"/>
        <color theme="1"/>
        <rFont val="Calibri"/>
        <family val="2"/>
        <scheme val="minor"/>
      </rPr>
      <t xml:space="preserve"> but is also known to be</t>
    </r>
    <r>
      <rPr>
        <sz val="11"/>
        <color rgb="FFFF0000"/>
        <rFont val="Calibri (Body)"/>
      </rPr>
      <t xml:space="preserve"> harder to use</t>
    </r>
    <r>
      <rPr>
        <sz val="11"/>
        <color theme="1"/>
        <rFont val="Calibri"/>
        <family val="2"/>
        <scheme val="minor"/>
      </rPr>
      <t>.</t>
    </r>
  </si>
  <si>
    <t>Z less features, easiler to use.</t>
  </si>
  <si>
    <r>
      <t xml:space="preserve">Per unit production </t>
    </r>
    <r>
      <rPr>
        <b/>
        <sz val="11"/>
        <color rgb="FFFF0000"/>
        <rFont val="Calibri (Body)"/>
      </rPr>
      <t>cost</t>
    </r>
    <r>
      <rPr>
        <b/>
        <sz val="11"/>
        <color theme="1"/>
        <rFont val="Calibri"/>
        <family val="2"/>
        <scheme val="minor"/>
      </rPr>
      <t xml:space="preserve"> of myProd </t>
    </r>
  </si>
  <si>
    <r>
      <rPr>
        <b/>
        <sz val="11"/>
        <color rgb="FFFF0000"/>
        <rFont val="Calibri (Body)"/>
      </rPr>
      <t xml:space="preserve">Costs </t>
    </r>
    <r>
      <rPr>
        <b/>
        <sz val="11"/>
        <color theme="1"/>
        <rFont val="Calibri"/>
        <family val="2"/>
        <scheme val="minor"/>
      </rPr>
      <t>for myProd</t>
    </r>
  </si>
  <si>
    <t>CAGR (compound annual growth rate)</t>
  </si>
  <si>
    <t>Revenue</t>
  </si>
  <si>
    <t>Cost Analysis</t>
  </si>
  <si>
    <t>Total Fixed Cost</t>
  </si>
  <si>
    <t>Fixed Cost</t>
  </si>
  <si>
    <t>Production Cost</t>
  </si>
  <si>
    <t>Variable Cost</t>
  </si>
  <si>
    <t>Retail Price</t>
  </si>
  <si>
    <t>Volume</t>
  </si>
  <si>
    <t>Current</t>
  </si>
  <si>
    <t>Recommendation</t>
  </si>
  <si>
    <t>%Change</t>
  </si>
  <si>
    <t>Elaticity</t>
  </si>
  <si>
    <t>Quantity</t>
  </si>
  <si>
    <t>Delta Q</t>
  </si>
  <si>
    <t>Delta P</t>
  </si>
  <si>
    <t>(Q2-Q1)/((Q1+Q2)/2)</t>
  </si>
  <si>
    <t>myProd Revenue</t>
  </si>
  <si>
    <t>18000000+</t>
  </si>
  <si>
    <t>Avg Cost/Unit</t>
  </si>
  <si>
    <t>Margin/Unit</t>
  </si>
  <si>
    <t>Marketing Costs/Unit</t>
  </si>
  <si>
    <t>Production Cost/Unit</t>
  </si>
  <si>
    <t>Total Variable Cost/Unit</t>
  </si>
  <si>
    <t>Current Retail Price</t>
  </si>
  <si>
    <t>Units</t>
  </si>
  <si>
    <t>Margin %</t>
  </si>
  <si>
    <t>Growth Rate</t>
  </si>
  <si>
    <t>Change in Price%</t>
  </si>
  <si>
    <t>Elasicity</t>
  </si>
  <si>
    <t>price 44</t>
  </si>
  <si>
    <t>Created by Microsoft Office 用户 on 2020/4/11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</si>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</sst>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_(* #,##0_);_(* \(#,##0\);_(* &quot;-&quot;??_);_(@_)"/>
    <numFmt numFmtId="168" formatCode="_([$$-409]* #,##0_);_([$$-409]* \(#,##0\);_([$$-409]* &quot;-&quot;??_);_(@_)"/>
    <numFmt numFmtId="169" formatCode="_([$$-409]* #,##0_);_([$$-409]* \(#,##0\);_([$$-409]* &quot;-&quot;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0000CC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 (Body)"/>
    </font>
    <font>
      <b/>
      <sz val="11"/>
      <color rgb="FFFF0000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3" xfId="0" quotePrefix="1" applyBorder="1"/>
    <xf numFmtId="0" fontId="0" fillId="0" borderId="0" xfId="0" applyBorder="1"/>
    <xf numFmtId="0" fontId="0" fillId="0" borderId="5" xfId="0" applyFill="1" applyBorder="1"/>
    <xf numFmtId="0" fontId="2" fillId="0" borderId="8" xfId="0" applyFont="1" applyBorder="1"/>
    <xf numFmtId="0" fontId="0" fillId="0" borderId="6" xfId="0" applyBorder="1"/>
    <xf numFmtId="0" fontId="0" fillId="0" borderId="2" xfId="0" applyBorder="1"/>
    <xf numFmtId="0" fontId="2" fillId="0" borderId="1" xfId="0" applyFont="1" applyBorder="1"/>
    <xf numFmtId="0" fontId="2" fillId="0" borderId="0" xfId="0" applyFont="1" applyBorder="1"/>
    <xf numFmtId="9" fontId="0" fillId="0" borderId="0" xfId="0" applyNumberFormat="1" applyBorder="1" applyAlignment="1">
      <alignment horizontal="left"/>
    </xf>
    <xf numFmtId="0" fontId="0" fillId="0" borderId="0" xfId="0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5" xfId="0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0" fillId="0" borderId="3" xfId="2" applyNumberFormat="1" applyFont="1" applyBorder="1" applyAlignment="1">
      <alignment horizontal="center"/>
    </xf>
    <xf numFmtId="166" fontId="0" fillId="0" borderId="5" xfId="2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right" vertical="center"/>
    </xf>
    <xf numFmtId="167" fontId="0" fillId="0" borderId="0" xfId="1" applyNumberFormat="1" applyFont="1"/>
    <xf numFmtId="43" fontId="0" fillId="0" borderId="0" xfId="1" applyNumberFormat="1" applyFont="1"/>
    <xf numFmtId="167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3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9" fillId="0" borderId="0" xfId="0" applyNumberFormat="1" applyFont="1" applyBorder="1" applyAlignment="1">
      <alignment horizontal="center"/>
    </xf>
    <xf numFmtId="167" fontId="9" fillId="0" borderId="0" xfId="1" applyNumberFormat="1" applyFont="1" applyFill="1" applyBorder="1"/>
    <xf numFmtId="3" fontId="9" fillId="0" borderId="0" xfId="1" applyNumberFormat="1" applyFont="1" applyFill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2" fontId="0" fillId="0" borderId="0" xfId="3" applyNumberFormat="1" applyFont="1"/>
    <xf numFmtId="0" fontId="2" fillId="5" borderId="0" xfId="0" applyFont="1" applyFill="1" applyBorder="1" applyAlignment="1">
      <alignment horizontal="left"/>
    </xf>
    <xf numFmtId="167" fontId="9" fillId="5" borderId="1" xfId="1" applyNumberFormat="1" applyFont="1" applyFill="1" applyBorder="1"/>
    <xf numFmtId="168" fontId="0" fillId="5" borderId="2" xfId="1" applyNumberFormat="1" applyFont="1" applyFill="1" applyBorder="1" applyAlignment="1">
      <alignment horizontal="right"/>
    </xf>
    <xf numFmtId="167" fontId="9" fillId="5" borderId="3" xfId="1" applyNumberFormat="1" applyFont="1" applyFill="1" applyBorder="1"/>
    <xf numFmtId="168" fontId="9" fillId="5" borderId="4" xfId="1" applyNumberFormat="1" applyFont="1" applyFill="1" applyBorder="1" applyAlignment="1">
      <alignment horizontal="right"/>
    </xf>
    <xf numFmtId="167" fontId="0" fillId="5" borderId="3" xfId="1" applyNumberFormat="1" applyFont="1" applyFill="1" applyBorder="1"/>
    <xf numFmtId="168" fontId="0" fillId="5" borderId="4" xfId="1" applyNumberFormat="1" applyFont="1" applyFill="1" applyBorder="1" applyAlignment="1">
      <alignment horizontal="right"/>
    </xf>
    <xf numFmtId="167" fontId="2" fillId="5" borderId="13" xfId="1" applyNumberFormat="1" applyFont="1" applyFill="1" applyBorder="1"/>
    <xf numFmtId="168" fontId="2" fillId="5" borderId="14" xfId="1" applyNumberFormat="1" applyFont="1" applyFill="1" applyBorder="1" applyAlignment="1">
      <alignment horizontal="right"/>
    </xf>
    <xf numFmtId="167" fontId="0" fillId="5" borderId="0" xfId="1" applyNumberFormat="1" applyFont="1" applyFill="1" applyBorder="1"/>
    <xf numFmtId="168" fontId="0" fillId="5" borderId="0" xfId="1" applyNumberFormat="1" applyFont="1" applyFill="1" applyBorder="1" applyAlignment="1">
      <alignment horizontal="right"/>
    </xf>
    <xf numFmtId="167" fontId="10" fillId="5" borderId="0" xfId="1" applyNumberFormat="1" applyFont="1" applyFill="1" applyBorder="1"/>
    <xf numFmtId="3" fontId="9" fillId="5" borderId="0" xfId="1" applyNumberFormat="1" applyFont="1" applyFill="1" applyBorder="1" applyAlignment="1">
      <alignment horizontal="right"/>
    </xf>
    <xf numFmtId="168" fontId="9" fillId="5" borderId="2" xfId="1" applyNumberFormat="1" applyFont="1" applyFill="1" applyBorder="1" applyAlignment="1">
      <alignment horizontal="right"/>
    </xf>
    <xf numFmtId="167" fontId="10" fillId="5" borderId="13" xfId="1" applyNumberFormat="1" applyFont="1" applyFill="1" applyBorder="1"/>
    <xf numFmtId="167" fontId="0" fillId="5" borderId="1" xfId="1" applyNumberFormat="1" applyFont="1" applyFill="1" applyBorder="1" applyAlignment="1">
      <alignment horizontal="right"/>
    </xf>
    <xf numFmtId="167" fontId="0" fillId="5" borderId="3" xfId="1" applyNumberFormat="1" applyFont="1" applyFill="1" applyBorder="1" applyAlignment="1">
      <alignment horizontal="right"/>
    </xf>
    <xf numFmtId="43" fontId="0" fillId="5" borderId="5" xfId="1" applyFont="1" applyFill="1" applyBorder="1" applyAlignment="1">
      <alignment horizontal="right"/>
    </xf>
    <xf numFmtId="168" fontId="0" fillId="5" borderId="6" xfId="1" applyNumberFormat="1" applyFont="1" applyFill="1" applyBorder="1" applyAlignment="1">
      <alignment horizontal="right"/>
    </xf>
    <xf numFmtId="168" fontId="10" fillId="5" borderId="14" xfId="1" applyNumberFormat="1" applyFont="1" applyFill="1" applyBorder="1" applyAlignment="1">
      <alignment horizontal="right"/>
    </xf>
    <xf numFmtId="0" fontId="0" fillId="6" borderId="0" xfId="0" applyFill="1" applyBorder="1"/>
    <xf numFmtId="0" fontId="9" fillId="7" borderId="1" xfId="0" applyFont="1" applyFill="1" applyBorder="1" applyAlignment="1">
      <alignment horizontal="left"/>
    </xf>
    <xf numFmtId="168" fontId="9" fillId="7" borderId="2" xfId="1" applyNumberFormat="1" applyFont="1" applyFill="1" applyBorder="1" applyAlignment="1">
      <alignment horizontal="right"/>
    </xf>
    <xf numFmtId="0" fontId="9" fillId="7" borderId="3" xfId="0" applyFont="1" applyFill="1" applyBorder="1" applyAlignment="1">
      <alignment horizontal="left"/>
    </xf>
    <xf numFmtId="9" fontId="9" fillId="7" borderId="4" xfId="0" applyNumberFormat="1" applyFont="1" applyFill="1" applyBorder="1" applyAlignment="1">
      <alignment horizontal="right"/>
    </xf>
    <xf numFmtId="168" fontId="0" fillId="7" borderId="4" xfId="0" applyNumberFormat="1" applyFill="1" applyBorder="1" applyAlignment="1">
      <alignment horizontal="right"/>
    </xf>
    <xf numFmtId="168" fontId="2" fillId="7" borderId="4" xfId="0" applyNumberFormat="1" applyFont="1" applyFill="1" applyBorder="1" applyAlignment="1">
      <alignment horizontal="right"/>
    </xf>
    <xf numFmtId="0" fontId="9" fillId="7" borderId="5" xfId="0" applyFont="1" applyFill="1" applyBorder="1" applyAlignment="1">
      <alignment horizontal="left"/>
    </xf>
    <xf numFmtId="3" fontId="2" fillId="7" borderId="6" xfId="0" applyNumberFormat="1" applyFont="1" applyFill="1" applyBorder="1" applyAlignment="1">
      <alignment horizontal="right"/>
    </xf>
    <xf numFmtId="0" fontId="0" fillId="8" borderId="1" xfId="0" applyFill="1" applyBorder="1"/>
    <xf numFmtId="168" fontId="0" fillId="8" borderId="11" xfId="0" applyNumberFormat="1" applyFill="1" applyBorder="1"/>
    <xf numFmtId="9" fontId="0" fillId="8" borderId="2" xfId="3" applyFont="1" applyFill="1" applyBorder="1"/>
    <xf numFmtId="0" fontId="0" fillId="8" borderId="3" xfId="0" applyFill="1" applyBorder="1"/>
    <xf numFmtId="168" fontId="0" fillId="8" borderId="0" xfId="0" applyNumberFormat="1" applyFill="1" applyBorder="1"/>
    <xf numFmtId="0" fontId="0" fillId="8" borderId="0" xfId="0" applyFill="1" applyBorder="1"/>
    <xf numFmtId="167" fontId="0" fillId="8" borderId="0" xfId="1" applyNumberFormat="1" applyFont="1" applyFill="1" applyBorder="1"/>
    <xf numFmtId="169" fontId="0" fillId="8" borderId="0" xfId="0" applyNumberFormat="1" applyFill="1" applyBorder="1"/>
    <xf numFmtId="9" fontId="0" fillId="8" borderId="0" xfId="3" applyFont="1" applyFill="1" applyBorder="1"/>
    <xf numFmtId="0" fontId="0" fillId="8" borderId="5" xfId="0" applyFill="1" applyBorder="1"/>
    <xf numFmtId="9" fontId="0" fillId="8" borderId="7" xfId="0" applyNumberForma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2" fontId="3" fillId="6" borderId="9" xfId="3" applyNumberFormat="1" applyFont="1" applyFill="1" applyBorder="1" applyAlignment="1">
      <alignment horizontal="center"/>
    </xf>
    <xf numFmtId="168" fontId="9" fillId="6" borderId="3" xfId="0" applyNumberFormat="1" applyFont="1" applyFill="1" applyBorder="1" applyAlignment="1">
      <alignment horizontal="center"/>
    </xf>
    <xf numFmtId="167" fontId="9" fillId="6" borderId="0" xfId="0" applyNumberFormat="1" applyFont="1" applyFill="1" applyBorder="1" applyAlignment="1">
      <alignment horizontal="center"/>
    </xf>
    <xf numFmtId="2" fontId="0" fillId="6" borderId="4" xfId="3" applyNumberFormat="1" applyFont="1" applyFill="1" applyBorder="1"/>
    <xf numFmtId="10" fontId="0" fillId="6" borderId="0" xfId="3" applyNumberFormat="1" applyFont="1" applyFill="1" applyBorder="1"/>
    <xf numFmtId="168" fontId="9" fillId="6" borderId="5" xfId="0" applyNumberFormat="1" applyFont="1" applyFill="1" applyBorder="1" applyAlignment="1">
      <alignment horizontal="center"/>
    </xf>
    <xf numFmtId="167" fontId="9" fillId="6" borderId="7" xfId="0" applyNumberFormat="1" applyFont="1" applyFill="1" applyBorder="1" applyAlignment="1">
      <alignment horizontal="center"/>
    </xf>
    <xf numFmtId="10" fontId="0" fillId="6" borderId="7" xfId="3" applyNumberFormat="1" applyFont="1" applyFill="1" applyBorder="1"/>
    <xf numFmtId="2" fontId="0" fillId="6" borderId="6" xfId="3" applyNumberFormat="1" applyFont="1" applyFill="1" applyBorder="1"/>
    <xf numFmtId="0" fontId="2" fillId="9" borderId="0" xfId="0" applyFont="1" applyFill="1"/>
    <xf numFmtId="9" fontId="2" fillId="9" borderId="0" xfId="0" applyNumberFormat="1" applyFont="1" applyFill="1"/>
    <xf numFmtId="2" fontId="2" fillId="9" borderId="0" xfId="0" applyNumberFormat="1" applyFont="1" applyFill="1"/>
    <xf numFmtId="9" fontId="0" fillId="8" borderId="4" xfId="3" applyFont="1" applyFill="1" applyBorder="1"/>
    <xf numFmtId="9" fontId="0" fillId="8" borderId="6" xfId="3" applyFont="1" applyFill="1" applyBorder="1"/>
    <xf numFmtId="0" fontId="0" fillId="0" borderId="0" xfId="0" applyFill="1" applyBorder="1" applyAlignment="1"/>
    <xf numFmtId="168" fontId="0" fillId="0" borderId="0" xfId="0" applyNumberFormat="1" applyFill="1" applyBorder="1" applyAlignment="1"/>
    <xf numFmtId="167" fontId="0" fillId="0" borderId="0" xfId="0" applyNumberFormat="1" applyFill="1" applyBorder="1" applyAlignment="1"/>
    <xf numFmtId="169" fontId="0" fillId="0" borderId="0" xfId="0" applyNumberFormat="1" applyFill="1" applyBorder="1" applyAlignment="1"/>
    <xf numFmtId="9" fontId="0" fillId="0" borderId="16" xfId="0" applyNumberFormat="1" applyFill="1" applyBorder="1" applyAlignment="1"/>
    <xf numFmtId="0" fontId="12" fillId="10" borderId="7" xfId="0" applyFont="1" applyFill="1" applyBorder="1" applyAlignment="1">
      <alignment horizontal="left"/>
    </xf>
    <xf numFmtId="0" fontId="12" fillId="10" borderId="15" xfId="0" applyFont="1" applyFill="1" applyBorder="1" applyAlignment="1">
      <alignment horizontal="left"/>
    </xf>
    <xf numFmtId="0" fontId="0" fillId="0" borderId="12" xfId="0" applyFill="1" applyBorder="1" applyAlignment="1"/>
    <xf numFmtId="0" fontId="13" fillId="11" borderId="0" xfId="0" applyFont="1" applyFill="1" applyBorder="1" applyAlignment="1">
      <alignment horizontal="left"/>
    </xf>
    <xf numFmtId="0" fontId="14" fillId="11" borderId="12" xfId="0" applyFont="1" applyFill="1" applyBorder="1" applyAlignment="1">
      <alignment horizontal="left"/>
    </xf>
    <xf numFmtId="0" fontId="13" fillId="11" borderId="16" xfId="0" applyFont="1" applyFill="1" applyBorder="1" applyAlignment="1">
      <alignment horizontal="left"/>
    </xf>
    <xf numFmtId="0" fontId="15" fillId="10" borderId="15" xfId="0" applyFont="1" applyFill="1" applyBorder="1" applyAlignment="1">
      <alignment horizontal="right"/>
    </xf>
    <xf numFmtId="0" fontId="15" fillId="10" borderId="7" xfId="0" applyFont="1" applyFill="1" applyBorder="1" applyAlignment="1">
      <alignment horizontal="right"/>
    </xf>
    <xf numFmtId="168" fontId="0" fillId="12" borderId="0" xfId="0" applyNumberFormat="1" applyFill="1" applyBorder="1" applyAlignment="1"/>
    <xf numFmtId="0" fontId="16" fillId="0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Price Elasticity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Market Price Elasticity</c:v>
                </c:pt>
                <c:pt idx="1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cat>
            <c:numRef>
              <c:f>Sheet1!$I$3:$I$22</c:f>
              <c:numCache>
                <c:formatCode>_([$$-409]* #,##0_);_([$$-409]* \(#,##0\);_([$$-409]* "-"??_);_(@_)</c:formatCode>
                <c:ptCount val="20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74</c:v>
                </c:pt>
                <c:pt idx="19">
                  <c:v>77</c:v>
                </c:pt>
              </c:numCache>
            </c:numRef>
          </c:cat>
          <c:val>
            <c:numRef>
              <c:f>Sheet1!$J$3:$J$22</c:f>
              <c:numCache>
                <c:formatCode>_(* #,##0_);_(* \(#,##0\);_(* "-"??_);_(@_)</c:formatCode>
                <c:ptCount val="20"/>
                <c:pt idx="0">
                  <c:v>23450000</c:v>
                </c:pt>
                <c:pt idx="1">
                  <c:v>23400000</c:v>
                </c:pt>
                <c:pt idx="2">
                  <c:v>23200000</c:v>
                </c:pt>
                <c:pt idx="3">
                  <c:v>22800000</c:v>
                </c:pt>
                <c:pt idx="4">
                  <c:v>22200000</c:v>
                </c:pt>
                <c:pt idx="5">
                  <c:v>21400000</c:v>
                </c:pt>
                <c:pt idx="6">
                  <c:v>20400000</c:v>
                </c:pt>
                <c:pt idx="7">
                  <c:v>19200000</c:v>
                </c:pt>
                <c:pt idx="8">
                  <c:v>17800000</c:v>
                </c:pt>
                <c:pt idx="9">
                  <c:v>16300000</c:v>
                </c:pt>
                <c:pt idx="10">
                  <c:v>14800000</c:v>
                </c:pt>
                <c:pt idx="11">
                  <c:v>13300000</c:v>
                </c:pt>
                <c:pt idx="12">
                  <c:v>11700000</c:v>
                </c:pt>
                <c:pt idx="13">
                  <c:v>10100000</c:v>
                </c:pt>
                <c:pt idx="14">
                  <c:v>8500000</c:v>
                </c:pt>
                <c:pt idx="15">
                  <c:v>7000000</c:v>
                </c:pt>
                <c:pt idx="16">
                  <c:v>5600000</c:v>
                </c:pt>
                <c:pt idx="17">
                  <c:v>4300000</c:v>
                </c:pt>
                <c:pt idx="18">
                  <c:v>3100000</c:v>
                </c:pt>
                <c:pt idx="19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0-7C4F-AB46-F839EB24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18319"/>
        <c:axId val="1726458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Sheet1!$I$3:$I$22</c15:sqref>
                        </c15:formulaRef>
                      </c:ext>
                    </c:extLst>
                    <c:numCache>
                      <c:formatCode>_([$$-409]* #,##0_);_([$$-409]* \(#,##0\);_([$$-409]* "-"??_);_(@_)</c:formatCode>
                      <c:ptCount val="20"/>
                      <c:pt idx="0">
                        <c:v>20</c:v>
                      </c:pt>
                      <c:pt idx="1">
                        <c:v>23</c:v>
                      </c:pt>
                      <c:pt idx="2">
                        <c:v>26</c:v>
                      </c:pt>
                      <c:pt idx="3">
                        <c:v>29</c:v>
                      </c:pt>
                      <c:pt idx="4">
                        <c:v>32</c:v>
                      </c:pt>
                      <c:pt idx="5">
                        <c:v>35</c:v>
                      </c:pt>
                      <c:pt idx="6">
                        <c:v>38</c:v>
                      </c:pt>
                      <c:pt idx="7">
                        <c:v>41</c:v>
                      </c:pt>
                      <c:pt idx="8">
                        <c:v>44</c:v>
                      </c:pt>
                      <c:pt idx="9">
                        <c:v>47</c:v>
                      </c:pt>
                      <c:pt idx="10">
                        <c:v>50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59</c:v>
                      </c:pt>
                      <c:pt idx="14">
                        <c:v>62</c:v>
                      </c:pt>
                      <c:pt idx="15">
                        <c:v>65</c:v>
                      </c:pt>
                      <c:pt idx="16">
                        <c:v>68</c:v>
                      </c:pt>
                      <c:pt idx="17">
                        <c:v>71</c:v>
                      </c:pt>
                      <c:pt idx="18">
                        <c:v>74</c:v>
                      </c:pt>
                      <c:pt idx="19">
                        <c:v>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D0-7C4F-AB46-F839EB24AB40}"/>
                  </c:ext>
                </c:extLst>
              </c15:ser>
            </c15:filteredLineSeries>
          </c:ext>
        </c:extLst>
      </c:lineChart>
      <c:catAx>
        <c:axId val="79018319"/>
        <c:scaling>
          <c:orientation val="minMax"/>
        </c:scaling>
        <c:delete val="0"/>
        <c:axPos val="b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26458816"/>
        <c:crosses val="autoZero"/>
        <c:auto val="1"/>
        <c:lblAlgn val="ctr"/>
        <c:lblOffset val="100"/>
        <c:noMultiLvlLbl val="0"/>
      </c:catAx>
      <c:valAx>
        <c:axId val="17264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90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355600</xdr:colOff>
      <xdr:row>1</xdr:row>
      <xdr:rowOff>12700</xdr:rowOff>
    </xdr:from>
    <xdr:to>
      <xdr:col>19</xdr:col>
      <xdr:colOff>812800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4E298-BB83-DD4B-8FFD-F493A133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41"/>
  <sheetViews>
    <sheetView showGridLines="0" topLeftCell="A6" zoomScaleNormal="100" workbookViewId="0">
      <selection activeCell="C29" sqref="B29:C29"/>
    </sheetView>
  </sheetViews>
  <sheetFormatPr baseColWidth="10" defaultColWidth="8.83203125" defaultRowHeight="15"/>
  <cols>
    <col min="2" max="2" width="53.83203125" customWidth="1"/>
    <col min="3" max="3" width="16.1640625" customWidth="1"/>
    <col min="4" max="4" width="11" customWidth="1"/>
    <col min="5" max="5" width="14.5" customWidth="1"/>
    <col min="6" max="6" width="24.5" customWidth="1"/>
    <col min="7" max="7" width="2.5" customWidth="1"/>
    <col min="8" max="8" width="8.33203125" customWidth="1"/>
    <col min="9" max="9" width="15.1640625" bestFit="1" customWidth="1"/>
  </cols>
  <sheetData>
    <row r="1" spans="2:21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8"/>
    </row>
    <row r="2" spans="2:21" ht="16">
      <c r="B2" s="128" t="s">
        <v>23</v>
      </c>
      <c r="C2" s="128"/>
      <c r="D2" s="128"/>
      <c r="E2" s="128"/>
      <c r="F2" s="128"/>
      <c r="G2" s="128"/>
      <c r="H2" s="128"/>
      <c r="I2" s="128"/>
    </row>
    <row r="3" spans="2:21" ht="7.5" customHeight="1">
      <c r="B3" s="18"/>
      <c r="C3" s="18"/>
      <c r="D3" s="18"/>
      <c r="E3" s="18"/>
      <c r="F3" s="18"/>
      <c r="G3" s="5"/>
      <c r="H3" s="5"/>
      <c r="I3" s="5"/>
    </row>
    <row r="4" spans="2:21">
      <c r="B4" s="130" t="s">
        <v>37</v>
      </c>
      <c r="C4" s="130"/>
      <c r="D4" s="130"/>
      <c r="E4" s="130"/>
      <c r="F4" s="130"/>
      <c r="G4" s="130"/>
      <c r="H4" s="130"/>
      <c r="I4" s="130"/>
    </row>
    <row r="5" spans="2:21">
      <c r="B5" s="130" t="s">
        <v>39</v>
      </c>
      <c r="C5" s="130"/>
      <c r="D5" s="130"/>
      <c r="E5" s="130"/>
      <c r="F5" s="130"/>
      <c r="G5" s="130"/>
      <c r="H5" s="130"/>
      <c r="I5" s="130"/>
    </row>
    <row r="6" spans="2:21">
      <c r="B6" s="130" t="s">
        <v>38</v>
      </c>
      <c r="C6" s="130"/>
      <c r="D6" s="130"/>
      <c r="E6" s="130"/>
      <c r="F6" s="130"/>
      <c r="G6" s="130"/>
      <c r="H6" s="130"/>
      <c r="I6" s="130"/>
    </row>
    <row r="7" spans="2:21">
      <c r="B7" s="130" t="s">
        <v>40</v>
      </c>
      <c r="C7" s="130"/>
      <c r="D7" s="130"/>
      <c r="E7" s="130"/>
      <c r="F7" s="130"/>
      <c r="G7" s="130"/>
      <c r="H7" s="130"/>
      <c r="I7" s="130"/>
    </row>
    <row r="8" spans="2:21">
      <c r="B8" t="s">
        <v>41</v>
      </c>
    </row>
    <row r="9" spans="2:21" ht="16">
      <c r="B9" s="133" t="s">
        <v>22</v>
      </c>
      <c r="C9" s="133"/>
      <c r="D9" s="133"/>
      <c r="E9" s="133"/>
      <c r="F9" s="133"/>
      <c r="G9" s="133"/>
      <c r="H9" s="133"/>
      <c r="I9" s="133"/>
    </row>
    <row r="10" spans="2:21" ht="9.75" customHeight="1">
      <c r="B10" s="17"/>
      <c r="C10" s="17"/>
      <c r="D10" s="18"/>
      <c r="E10" s="17"/>
      <c r="F10" s="17"/>
      <c r="G10" s="18"/>
      <c r="H10" s="18"/>
      <c r="I10" s="18"/>
    </row>
    <row r="11" spans="2:21">
      <c r="B11" s="16" t="s">
        <v>43</v>
      </c>
      <c r="C11" s="8"/>
      <c r="E11" s="131" t="s">
        <v>42</v>
      </c>
      <c r="F11" s="132"/>
      <c r="H11" s="10" t="s">
        <v>20</v>
      </c>
      <c r="I11" s="9"/>
      <c r="N11" s="31"/>
      <c r="O11" s="31"/>
      <c r="P11" s="31"/>
      <c r="Q11" s="31"/>
      <c r="R11" s="31"/>
      <c r="S11" s="31"/>
      <c r="T11" s="31"/>
    </row>
    <row r="12" spans="2:21">
      <c r="B12" s="1" t="s">
        <v>0</v>
      </c>
      <c r="C12" s="40" t="s">
        <v>30</v>
      </c>
      <c r="E12" s="26" t="s">
        <v>33</v>
      </c>
      <c r="F12" s="23">
        <v>27</v>
      </c>
      <c r="H12" s="14" t="s">
        <v>19</v>
      </c>
      <c r="I12" s="15" t="s">
        <v>29</v>
      </c>
    </row>
    <row r="13" spans="2:21">
      <c r="B13" s="2" t="s">
        <v>3</v>
      </c>
      <c r="C13" s="41" t="s">
        <v>31</v>
      </c>
      <c r="E13" s="27" t="s">
        <v>34</v>
      </c>
      <c r="F13" s="24">
        <v>23</v>
      </c>
      <c r="H13" s="19">
        <v>77</v>
      </c>
      <c r="I13" s="21">
        <v>2000</v>
      </c>
    </row>
    <row r="14" spans="2:21">
      <c r="B14" s="2" t="s">
        <v>4</v>
      </c>
      <c r="C14" s="42" t="s">
        <v>2</v>
      </c>
      <c r="E14" s="39" t="s">
        <v>35</v>
      </c>
      <c r="F14" s="24">
        <v>20</v>
      </c>
      <c r="H14" s="19">
        <f t="shared" ref="H14:H32" si="0">H13-3</f>
        <v>74</v>
      </c>
      <c r="I14" s="21">
        <v>3100</v>
      </c>
    </row>
    <row r="15" spans="2:21">
      <c r="B15" s="4" t="s">
        <v>1</v>
      </c>
      <c r="C15" s="43" t="s">
        <v>10</v>
      </c>
      <c r="E15" s="28" t="s">
        <v>36</v>
      </c>
      <c r="F15" s="25">
        <v>18</v>
      </c>
      <c r="H15" s="19">
        <f t="shared" si="0"/>
        <v>71</v>
      </c>
      <c r="I15" s="21">
        <v>4300</v>
      </c>
    </row>
    <row r="16" spans="2:21">
      <c r="B16" s="2" t="s">
        <v>21</v>
      </c>
      <c r="C16" s="42" t="s">
        <v>11</v>
      </c>
      <c r="H16" s="19">
        <f t="shared" si="0"/>
        <v>68</v>
      </c>
      <c r="I16" s="21">
        <v>5600</v>
      </c>
    </row>
    <row r="17" spans="2:9">
      <c r="B17" s="6" t="s">
        <v>5</v>
      </c>
      <c r="C17" s="44" t="s">
        <v>32</v>
      </c>
      <c r="H17" s="19">
        <f t="shared" si="0"/>
        <v>65</v>
      </c>
      <c r="I17" s="21">
        <v>7000</v>
      </c>
    </row>
    <row r="18" spans="2:9">
      <c r="C18" s="36"/>
      <c r="H18" s="19">
        <f t="shared" si="0"/>
        <v>62</v>
      </c>
      <c r="I18" s="21">
        <v>8500</v>
      </c>
    </row>
    <row r="19" spans="2:9">
      <c r="C19" s="36"/>
      <c r="H19" s="19">
        <f t="shared" si="0"/>
        <v>59</v>
      </c>
      <c r="I19" s="21">
        <v>10100</v>
      </c>
    </row>
    <row r="20" spans="2:9">
      <c r="B20" s="10" t="s">
        <v>9</v>
      </c>
      <c r="C20" s="40"/>
      <c r="H20" s="19">
        <f t="shared" si="0"/>
        <v>56</v>
      </c>
      <c r="I20" s="21">
        <v>11700</v>
      </c>
    </row>
    <row r="21" spans="2:9">
      <c r="B21" s="1" t="s">
        <v>27</v>
      </c>
      <c r="C21" s="45">
        <v>45</v>
      </c>
      <c r="D21" s="32"/>
      <c r="E21" s="34"/>
      <c r="F21" s="35"/>
      <c r="H21" s="19">
        <f t="shared" si="0"/>
        <v>53</v>
      </c>
      <c r="I21" s="21">
        <v>13300</v>
      </c>
    </row>
    <row r="22" spans="2:9">
      <c r="B22" s="2" t="s">
        <v>6</v>
      </c>
      <c r="C22" s="42">
        <v>45</v>
      </c>
      <c r="D22" s="32"/>
      <c r="E22" s="34"/>
      <c r="F22" s="35"/>
      <c r="H22" s="19">
        <f t="shared" si="0"/>
        <v>50</v>
      </c>
      <c r="I22" s="21">
        <v>14800</v>
      </c>
    </row>
    <row r="23" spans="2:9">
      <c r="B23" s="2" t="s">
        <v>7</v>
      </c>
      <c r="C23" s="42">
        <v>30</v>
      </c>
      <c r="D23" s="32"/>
      <c r="E23" s="34"/>
      <c r="F23" s="35"/>
      <c r="H23" s="19">
        <f t="shared" si="0"/>
        <v>47</v>
      </c>
      <c r="I23" s="21">
        <v>16300</v>
      </c>
    </row>
    <row r="24" spans="2:9">
      <c r="B24" s="3" t="s">
        <v>8</v>
      </c>
      <c r="C24" s="46">
        <v>35</v>
      </c>
      <c r="D24" s="32"/>
      <c r="E24" s="34"/>
      <c r="F24" s="35"/>
      <c r="H24" s="19">
        <f t="shared" si="0"/>
        <v>44</v>
      </c>
      <c r="I24" s="21">
        <v>17800</v>
      </c>
    </row>
    <row r="25" spans="2:9">
      <c r="C25" s="36"/>
      <c r="D25" s="34"/>
      <c r="E25" s="34"/>
      <c r="F25" s="35"/>
      <c r="H25" s="19">
        <f t="shared" si="0"/>
        <v>41</v>
      </c>
      <c r="I25" s="21">
        <v>19200</v>
      </c>
    </row>
    <row r="26" spans="2:9">
      <c r="B26" s="7" t="s">
        <v>12</v>
      </c>
      <c r="C26" s="47"/>
      <c r="H26" s="19">
        <f t="shared" si="0"/>
        <v>38</v>
      </c>
      <c r="I26" s="21">
        <v>20400</v>
      </c>
    </row>
    <row r="27" spans="2:9">
      <c r="B27" s="2" t="s">
        <v>13</v>
      </c>
      <c r="C27" s="41" t="s">
        <v>14</v>
      </c>
      <c r="H27" s="19">
        <f t="shared" si="0"/>
        <v>35</v>
      </c>
      <c r="I27" s="21">
        <v>21400</v>
      </c>
    </row>
    <row r="28" spans="2:9">
      <c r="B28" s="2" t="s">
        <v>44</v>
      </c>
      <c r="C28" s="43">
        <v>0.1</v>
      </c>
      <c r="H28" s="19">
        <f t="shared" si="0"/>
        <v>32</v>
      </c>
      <c r="I28" s="21">
        <v>22200</v>
      </c>
    </row>
    <row r="29" spans="2:9">
      <c r="B29" s="2" t="s">
        <v>16</v>
      </c>
      <c r="C29" s="43">
        <v>0.03</v>
      </c>
      <c r="H29" s="19">
        <f t="shared" si="0"/>
        <v>29</v>
      </c>
      <c r="I29" s="21">
        <v>22800</v>
      </c>
    </row>
    <row r="30" spans="2:9">
      <c r="B30" s="6" t="s">
        <v>17</v>
      </c>
      <c r="C30" s="48">
        <v>0.25</v>
      </c>
      <c r="H30" s="19">
        <f t="shared" si="0"/>
        <v>26</v>
      </c>
      <c r="I30" s="21">
        <v>23200</v>
      </c>
    </row>
    <row r="31" spans="2:9">
      <c r="B31" s="13"/>
      <c r="C31" s="12"/>
      <c r="H31" s="19">
        <f t="shared" si="0"/>
        <v>23</v>
      </c>
      <c r="I31" s="21">
        <v>23400</v>
      </c>
    </row>
    <row r="32" spans="2:9">
      <c r="C32" s="32"/>
      <c r="H32" s="20">
        <f t="shared" si="0"/>
        <v>20</v>
      </c>
      <c r="I32" s="22">
        <v>23450</v>
      </c>
    </row>
    <row r="33" spans="2:9">
      <c r="C33" s="33">
        <f>C32/45/1000</f>
        <v>0</v>
      </c>
    </row>
    <row r="34" spans="2:9" ht="16">
      <c r="B34" s="129" t="s">
        <v>24</v>
      </c>
      <c r="C34" s="129"/>
      <c r="D34" s="129"/>
      <c r="E34" s="129"/>
      <c r="F34" s="129"/>
      <c r="G34" s="129"/>
      <c r="H34" s="129"/>
      <c r="I34" s="129"/>
    </row>
    <row r="35" spans="2:9" ht="5.25" customHeight="1"/>
    <row r="36" spans="2:9">
      <c r="B36" s="11" t="s">
        <v>15</v>
      </c>
      <c r="C36" s="5"/>
      <c r="D36" s="5"/>
    </row>
    <row r="37" spans="2:9">
      <c r="B37" t="s">
        <v>26</v>
      </c>
    </row>
    <row r="38" spans="2:9">
      <c r="B38" t="s">
        <v>18</v>
      </c>
    </row>
    <row r="39" spans="2:9">
      <c r="B39" t="s">
        <v>28</v>
      </c>
    </row>
    <row r="41" spans="2:9">
      <c r="B41" s="30" t="s">
        <v>25</v>
      </c>
      <c r="C41" s="29"/>
      <c r="D41" s="29"/>
      <c r="E41" s="29"/>
      <c r="F41" s="29"/>
      <c r="G41" s="29"/>
      <c r="H41" s="29"/>
      <c r="I41" s="29"/>
    </row>
  </sheetData>
  <mergeCells count="8">
    <mergeCell ref="B2:I2"/>
    <mergeCell ref="B34:I34"/>
    <mergeCell ref="B4:I4"/>
    <mergeCell ref="B7:I7"/>
    <mergeCell ref="B6:I6"/>
    <mergeCell ref="B5:I5"/>
    <mergeCell ref="E11:F11"/>
    <mergeCell ref="B9:I9"/>
  </mergeCells>
  <pageMargins left="0.25" right="0.25" top="0.75" bottom="0.75" header="0.3" footer="0.3"/>
  <pageSetup scale="80" orientation="portrait" horizontalDpi="200" verticalDpi="200" r:id="rId1"/>
  <headerFooter>
    <oddHeader>&amp;CPrivileged and Confidential / Reflects Legal Advice and Attorney Work Product</oddHeader>
    <oddFooter>&amp;C©2013 AT&amp;&amp;T Intellectual Property. All rights reserved. AT&amp;&amp;T and the AT&amp;&amp;T logo are trademarks of AT&amp;&amp;T Intellectual Property. AT&amp;T Proprietary (Restricted)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D87-168E-D645-9529-8DC853E68492}">
  <sheetPr>
    <outlinePr summaryBelow="0"/>
  </sheetPr>
  <dimension ref="B1:E17"/>
  <sheetViews>
    <sheetView showGridLines="0" workbookViewId="0">
      <selection activeCell="G16" sqref="G16"/>
    </sheetView>
  </sheetViews>
  <sheetFormatPr baseColWidth="10" defaultRowHeight="15" outlineLevelRow="1" outlineLevelCol="1"/>
  <cols>
    <col min="3" max="3" width="13.5" bestFit="1" customWidth="1"/>
    <col min="4" max="5" width="13.1640625" bestFit="1" customWidth="1" outlineLevel="1"/>
  </cols>
  <sheetData>
    <row r="1" spans="2:5" ht="16" thickBot="1"/>
    <row r="2" spans="2:5" ht="16">
      <c r="B2" s="119" t="s">
        <v>76</v>
      </c>
      <c r="C2" s="119"/>
      <c r="D2" s="124"/>
      <c r="E2" s="124"/>
    </row>
    <row r="3" spans="2:5" ht="16" collapsed="1">
      <c r="B3" s="118"/>
      <c r="C3" s="118"/>
      <c r="D3" s="125" t="s">
        <v>78</v>
      </c>
      <c r="E3" s="125" t="s">
        <v>74</v>
      </c>
    </row>
    <row r="4" spans="2:5" ht="36" hidden="1" outlineLevel="1">
      <c r="B4" s="121"/>
      <c r="C4" s="121"/>
      <c r="D4" s="113"/>
      <c r="E4" s="127" t="s">
        <v>75</v>
      </c>
    </row>
    <row r="5" spans="2:5">
      <c r="B5" s="122" t="s">
        <v>77</v>
      </c>
      <c r="C5" s="122"/>
      <c r="D5" s="120"/>
      <c r="E5" s="120"/>
    </row>
    <row r="6" spans="2:5" outlineLevel="1">
      <c r="B6" s="121"/>
      <c r="C6" s="121" t="s">
        <v>51</v>
      </c>
      <c r="D6" s="114">
        <v>44</v>
      </c>
      <c r="E6" s="126">
        <v>44</v>
      </c>
    </row>
    <row r="7" spans="2:5">
      <c r="B7" s="122" t="s">
        <v>79</v>
      </c>
      <c r="C7" s="122"/>
      <c r="D7" s="120"/>
      <c r="E7" s="120"/>
    </row>
    <row r="8" spans="2:5" outlineLevel="1">
      <c r="B8" s="121"/>
      <c r="C8" s="121" t="s">
        <v>45</v>
      </c>
      <c r="D8" s="114">
        <v>500000000</v>
      </c>
      <c r="E8" s="114">
        <v>500000000</v>
      </c>
    </row>
    <row r="9" spans="2:5" outlineLevel="1">
      <c r="B9" s="121"/>
      <c r="C9" s="121" t="s">
        <v>52</v>
      </c>
      <c r="D9" s="115">
        <v>11111111.111111101</v>
      </c>
      <c r="E9" s="115">
        <v>11111111.111111101</v>
      </c>
    </row>
    <row r="10" spans="2:5" outlineLevel="1">
      <c r="B10" s="121"/>
      <c r="C10" s="121"/>
      <c r="D10" s="113"/>
      <c r="E10" s="113"/>
    </row>
    <row r="11" spans="2:5" outlineLevel="1">
      <c r="B11" s="121"/>
      <c r="C11" s="121" t="s">
        <v>49</v>
      </c>
      <c r="D11" s="114">
        <v>23</v>
      </c>
      <c r="E11" s="114">
        <v>23</v>
      </c>
    </row>
    <row r="12" spans="2:5" outlineLevel="1">
      <c r="B12" s="121"/>
      <c r="C12" s="121" t="s">
        <v>63</v>
      </c>
      <c r="D12" s="116">
        <v>29.905000000000001</v>
      </c>
      <c r="E12" s="116">
        <v>29.905000000000001</v>
      </c>
    </row>
    <row r="13" spans="2:5" outlineLevel="1">
      <c r="B13" s="121"/>
      <c r="C13" s="121" t="s">
        <v>64</v>
      </c>
      <c r="D13" s="116">
        <v>14.095000000000001</v>
      </c>
      <c r="E13" s="116">
        <v>14.095000000000001</v>
      </c>
    </row>
    <row r="14" spans="2:5" ht="16" outlineLevel="1" thickBot="1">
      <c r="B14" s="123"/>
      <c r="C14" s="123" t="s">
        <v>70</v>
      </c>
      <c r="D14" s="117">
        <v>0.32034090909090901</v>
      </c>
      <c r="E14" s="117">
        <v>0.32034090909090901</v>
      </c>
    </row>
    <row r="15" spans="2:5">
      <c r="B15" t="s">
        <v>80</v>
      </c>
    </row>
    <row r="16" spans="2:5">
      <c r="B16" t="s">
        <v>81</v>
      </c>
    </row>
    <row r="17" spans="2:2">
      <c r="B1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BD59-9BDD-9C4E-A9B8-66CABB849D61}">
  <dimension ref="A1:M42"/>
  <sheetViews>
    <sheetView tabSelected="1" workbookViewId="0">
      <selection activeCell="F6" sqref="F6"/>
    </sheetView>
  </sheetViews>
  <sheetFormatPr baseColWidth="10" defaultRowHeight="15"/>
  <cols>
    <col min="1" max="1" width="30.1640625" bestFit="1" customWidth="1"/>
    <col min="2" max="2" width="17.33203125" style="49" bestFit="1" customWidth="1"/>
    <col min="3" max="3" width="10.83203125" customWidth="1"/>
    <col min="4" max="4" width="15.1640625" bestFit="1" customWidth="1"/>
    <col min="5" max="5" width="15.6640625" bestFit="1" customWidth="1"/>
    <col min="6" max="6" width="14.6640625" bestFit="1" customWidth="1"/>
    <col min="9" max="9" width="5.6640625" bestFit="1" customWidth="1"/>
    <col min="10" max="10" width="13.6640625" bestFit="1" customWidth="1"/>
    <col min="13" max="13" width="9.5" style="55" bestFit="1" customWidth="1"/>
  </cols>
  <sheetData>
    <row r="1" spans="1:13">
      <c r="A1" s="136" t="s">
        <v>46</v>
      </c>
      <c r="B1" s="136"/>
      <c r="I1" s="135" t="s">
        <v>20</v>
      </c>
      <c r="J1" s="135"/>
    </row>
    <row r="2" spans="1:13">
      <c r="A2" s="56" t="s">
        <v>48</v>
      </c>
      <c r="B2" s="56"/>
      <c r="E2" t="s">
        <v>53</v>
      </c>
      <c r="F2" t="s">
        <v>54</v>
      </c>
      <c r="G2" t="s">
        <v>55</v>
      </c>
      <c r="I2" s="96" t="s">
        <v>19</v>
      </c>
      <c r="J2" s="97" t="s">
        <v>57</v>
      </c>
      <c r="K2" s="98" t="s">
        <v>58</v>
      </c>
      <c r="L2" s="98" t="s">
        <v>59</v>
      </c>
      <c r="M2" s="99" t="s">
        <v>56</v>
      </c>
    </row>
    <row r="3" spans="1:13">
      <c r="A3" s="57" t="s">
        <v>0</v>
      </c>
      <c r="B3" s="58">
        <v>50000000</v>
      </c>
      <c r="D3" s="85" t="s">
        <v>51</v>
      </c>
      <c r="E3" s="86">
        <v>44</v>
      </c>
      <c r="F3" s="86">
        <v>44</v>
      </c>
      <c r="G3" s="87">
        <f>(F3-E3)/E3</f>
        <v>0</v>
      </c>
      <c r="I3" s="100">
        <v>20</v>
      </c>
      <c r="J3" s="101">
        <v>23450000</v>
      </c>
      <c r="K3" s="76"/>
      <c r="L3" s="76"/>
      <c r="M3" s="102"/>
    </row>
    <row r="4" spans="1:13">
      <c r="A4" s="59" t="s">
        <v>3</v>
      </c>
      <c r="B4" s="60">
        <v>2500000</v>
      </c>
      <c r="D4" s="88" t="s">
        <v>45</v>
      </c>
      <c r="E4" s="89">
        <f>B23</f>
        <v>500000000</v>
      </c>
      <c r="F4" s="91">
        <f>F3*F5</f>
        <v>783200000</v>
      </c>
      <c r="G4" s="111">
        <f t="shared" ref="G4:G11" si="0">(F4-E4)/E4</f>
        <v>0.56640000000000001</v>
      </c>
      <c r="I4" s="100">
        <v>23</v>
      </c>
      <c r="J4" s="101">
        <v>23400000</v>
      </c>
      <c r="K4" s="103">
        <v>-2.1344717182497333E-3</v>
      </c>
      <c r="L4" s="103">
        <v>0.13953488372093023</v>
      </c>
      <c r="M4" s="102">
        <v>-1.529704731412309E-2</v>
      </c>
    </row>
    <row r="5" spans="1:13" ht="16" thickBot="1">
      <c r="A5" s="61" t="s">
        <v>5</v>
      </c>
      <c r="B5" s="62">
        <v>2000000</v>
      </c>
      <c r="D5" s="88" t="s">
        <v>52</v>
      </c>
      <c r="E5" s="91">
        <f>B25</f>
        <v>11111111.111111112</v>
      </c>
      <c r="F5" s="91">
        <f>VLOOKUP(F3,$I$3:$M$22,2,0)</f>
        <v>17800000</v>
      </c>
      <c r="G5" s="111">
        <f t="shared" si="0"/>
        <v>0.60199999999999987</v>
      </c>
      <c r="I5" s="100">
        <v>26</v>
      </c>
      <c r="J5" s="101">
        <v>23200000</v>
      </c>
      <c r="K5" s="103">
        <v>-8.5836909871244635E-3</v>
      </c>
      <c r="L5" s="103">
        <v>0.12244897959183673</v>
      </c>
      <c r="M5" s="102">
        <v>-7.0100143061516448E-2</v>
      </c>
    </row>
    <row r="6" spans="1:13" ht="16" thickTop="1">
      <c r="A6" s="63" t="s">
        <v>47</v>
      </c>
      <c r="B6" s="64">
        <f>SUM(B3:B5)</f>
        <v>54500000</v>
      </c>
      <c r="C6" s="5"/>
      <c r="D6" s="88"/>
      <c r="E6" s="90"/>
      <c r="F6" s="90"/>
      <c r="G6" s="111"/>
      <c r="I6" s="100">
        <v>29</v>
      </c>
      <c r="J6" s="101">
        <v>22800000</v>
      </c>
      <c r="K6" s="103">
        <v>-1.7391304347826087E-2</v>
      </c>
      <c r="L6" s="103">
        <v>0.10909090909090909</v>
      </c>
      <c r="M6" s="102">
        <v>-0.15942028985507248</v>
      </c>
    </row>
    <row r="7" spans="1:13">
      <c r="A7" s="65"/>
      <c r="B7" s="66"/>
      <c r="C7" s="5"/>
      <c r="D7" s="88" t="s">
        <v>49</v>
      </c>
      <c r="E7" s="89">
        <f>IF(E5&lt;$A$15,$B$15,IF(E5&lt;$A$16,$B$16,IF(E5&lt;$A$17,$B$17,$B$18)))</f>
        <v>23</v>
      </c>
      <c r="F7" s="89">
        <f>IF(F5&lt;$A$15,$B$15,IF(F5&lt;$A$16,$B$16,IF(F5&lt;$A$17,$B$17,$B$18)))</f>
        <v>20</v>
      </c>
      <c r="G7" s="111">
        <f t="shared" si="0"/>
        <v>-0.13043478260869565</v>
      </c>
      <c r="I7" s="100">
        <v>32</v>
      </c>
      <c r="J7" s="101">
        <v>22200000</v>
      </c>
      <c r="K7" s="103">
        <v>-2.6666666666666668E-2</v>
      </c>
      <c r="L7" s="103">
        <v>9.8360655737704916E-2</v>
      </c>
      <c r="M7" s="102">
        <v>-0.27111111111111114</v>
      </c>
    </row>
    <row r="8" spans="1:13">
      <c r="A8" s="67" t="s">
        <v>50</v>
      </c>
      <c r="B8" s="68"/>
      <c r="C8" s="5"/>
      <c r="D8" s="88" t="s">
        <v>63</v>
      </c>
      <c r="E8" s="92">
        <f>E7+$B$10+$B$6/E5</f>
        <v>29.905000000000001</v>
      </c>
      <c r="F8" s="92">
        <f>F7+$B$10+$B$6/F5</f>
        <v>25.061797752808989</v>
      </c>
      <c r="G8" s="111">
        <f t="shared" si="0"/>
        <v>-0.16195292583818799</v>
      </c>
      <c r="I8" s="100">
        <v>35</v>
      </c>
      <c r="J8" s="101">
        <v>21400000</v>
      </c>
      <c r="K8" s="103">
        <v>-3.669724770642202E-2</v>
      </c>
      <c r="L8" s="103">
        <v>8.9552238805970144E-2</v>
      </c>
      <c r="M8" s="102">
        <v>-0.4097859327217126</v>
      </c>
    </row>
    <row r="9" spans="1:13">
      <c r="A9" s="57" t="s">
        <v>1</v>
      </c>
      <c r="B9" s="69">
        <f>0.1*B23</f>
        <v>50000000</v>
      </c>
      <c r="C9" s="5"/>
      <c r="D9" s="88" t="s">
        <v>64</v>
      </c>
      <c r="E9" s="92">
        <f>E3-E8</f>
        <v>14.094999999999999</v>
      </c>
      <c r="F9" s="92">
        <f>F3-F8</f>
        <v>18.938202247191011</v>
      </c>
      <c r="G9" s="111">
        <f t="shared" si="0"/>
        <v>0.34361136908059686</v>
      </c>
      <c r="I9" s="100">
        <v>38</v>
      </c>
      <c r="J9" s="101">
        <v>20400000</v>
      </c>
      <c r="K9" s="103">
        <v>-4.784688995215311E-2</v>
      </c>
      <c r="L9" s="103">
        <v>8.2191780821917804E-2</v>
      </c>
      <c r="M9" s="102">
        <v>-0.58213716108452951</v>
      </c>
    </row>
    <row r="10" spans="1:13">
      <c r="A10" s="59" t="s">
        <v>65</v>
      </c>
      <c r="B10" s="60">
        <v>2</v>
      </c>
      <c r="C10" s="5"/>
      <c r="D10" s="88" t="s">
        <v>70</v>
      </c>
      <c r="E10" s="93">
        <f>E9/E3</f>
        <v>0.32034090909090907</v>
      </c>
      <c r="F10" s="93">
        <f>F9/F3</f>
        <v>0.43041368743615932</v>
      </c>
      <c r="G10" s="111">
        <f t="shared" si="0"/>
        <v>0.34361136908059681</v>
      </c>
      <c r="I10" s="100">
        <v>41</v>
      </c>
      <c r="J10" s="101">
        <v>19200000</v>
      </c>
      <c r="K10" s="103">
        <v>-6.0606060606060608E-2</v>
      </c>
      <c r="L10" s="103">
        <v>7.5949367088607597E-2</v>
      </c>
      <c r="M10" s="102">
        <v>-0.79797979797979801</v>
      </c>
    </row>
    <row r="11" spans="1:13" ht="16" thickBot="1">
      <c r="A11" s="59" t="s">
        <v>66</v>
      </c>
      <c r="B11" s="60"/>
      <c r="C11" s="5"/>
      <c r="D11" s="94" t="s">
        <v>71</v>
      </c>
      <c r="E11" s="95">
        <v>0.03</v>
      </c>
      <c r="F11" s="95">
        <v>0.03</v>
      </c>
      <c r="G11" s="112">
        <f t="shared" si="0"/>
        <v>0</v>
      </c>
      <c r="I11" s="100">
        <v>44</v>
      </c>
      <c r="J11" s="101">
        <v>17800000</v>
      </c>
      <c r="K11" s="103">
        <v>-7.567567567567568E-2</v>
      </c>
      <c r="L11" s="103">
        <v>7.0588235294117646E-2</v>
      </c>
      <c r="M11" s="102">
        <v>-1.0720720720720722</v>
      </c>
    </row>
    <row r="12" spans="1:13" ht="16" thickTop="1">
      <c r="A12" s="70" t="s">
        <v>67</v>
      </c>
      <c r="B12" s="75"/>
      <c r="C12" s="5"/>
      <c r="I12" s="100">
        <v>47</v>
      </c>
      <c r="J12" s="101">
        <v>16300000</v>
      </c>
      <c r="K12" s="103">
        <v>-8.797653958944282E-2</v>
      </c>
      <c r="L12" s="103">
        <v>6.5934065934065936E-2</v>
      </c>
      <c r="M12" s="102">
        <v>-1.3343108504398828</v>
      </c>
    </row>
    <row r="13" spans="1:13">
      <c r="A13" s="52"/>
      <c r="B13" s="53"/>
      <c r="C13" s="5"/>
      <c r="I13" s="100">
        <v>50</v>
      </c>
      <c r="J13" s="101">
        <v>14800000</v>
      </c>
      <c r="K13" s="103">
        <v>-9.6463022508038579E-2</v>
      </c>
      <c r="L13" s="103">
        <v>6.1855670103092786E-2</v>
      </c>
      <c r="M13" s="102">
        <v>-1.5594855305466235</v>
      </c>
    </row>
    <row r="14" spans="1:13">
      <c r="A14" s="134" t="s">
        <v>49</v>
      </c>
      <c r="B14" s="134"/>
      <c r="C14" s="5"/>
      <c r="I14" s="100">
        <v>53</v>
      </c>
      <c r="J14" s="101">
        <v>13300000</v>
      </c>
      <c r="K14" s="103">
        <v>-0.10676156583629894</v>
      </c>
      <c r="L14" s="103">
        <v>5.8252427184466021E-2</v>
      </c>
      <c r="M14" s="102">
        <v>-1.8327402135231317</v>
      </c>
    </row>
    <row r="15" spans="1:13">
      <c r="A15" s="71">
        <v>5999000</v>
      </c>
      <c r="B15" s="58">
        <v>27</v>
      </c>
      <c r="C15" s="5"/>
      <c r="D15" s="108" t="s">
        <v>72</v>
      </c>
      <c r="E15" s="109">
        <f>G3</f>
        <v>0</v>
      </c>
      <c r="I15" s="100">
        <v>56</v>
      </c>
      <c r="J15" s="101">
        <v>11700000</v>
      </c>
      <c r="K15" s="103">
        <v>-0.128</v>
      </c>
      <c r="L15" s="103">
        <v>5.5045871559633031E-2</v>
      </c>
      <c r="M15" s="102">
        <v>-2.3253333333333335</v>
      </c>
    </row>
    <row r="16" spans="1:13">
      <c r="A16" s="72">
        <v>11999000</v>
      </c>
      <c r="B16" s="62">
        <v>23</v>
      </c>
      <c r="C16" s="5"/>
      <c r="D16" s="108" t="s">
        <v>73</v>
      </c>
      <c r="E16" s="110">
        <f>-VLOOKUP(F3,$I$3:$M$22,5,0)</f>
        <v>1.0720720720720722</v>
      </c>
      <c r="I16" s="100">
        <v>59</v>
      </c>
      <c r="J16" s="101">
        <v>10100000</v>
      </c>
      <c r="K16" s="103">
        <v>-0.14678899082568808</v>
      </c>
      <c r="L16" s="103">
        <v>5.2173913043478258E-2</v>
      </c>
      <c r="M16" s="102">
        <v>-2.813455657492355</v>
      </c>
    </row>
    <row r="17" spans="1:13">
      <c r="A17" s="72">
        <v>17999000</v>
      </c>
      <c r="B17" s="62">
        <v>20</v>
      </c>
      <c r="C17" s="5"/>
      <c r="I17" s="100">
        <v>62</v>
      </c>
      <c r="J17" s="101">
        <v>8500000</v>
      </c>
      <c r="K17" s="103">
        <v>-0.17204301075268819</v>
      </c>
      <c r="L17" s="103">
        <v>4.9586776859504134E-2</v>
      </c>
      <c r="M17" s="102">
        <v>-3.4695340501792118</v>
      </c>
    </row>
    <row r="18" spans="1:13">
      <c r="A18" s="73" t="s">
        <v>62</v>
      </c>
      <c r="B18" s="74">
        <v>18</v>
      </c>
      <c r="C18" s="5"/>
      <c r="I18" s="100">
        <v>65</v>
      </c>
      <c r="J18" s="101">
        <v>7000000</v>
      </c>
      <c r="K18" s="103">
        <v>-0.19354838709677419</v>
      </c>
      <c r="L18" s="103">
        <v>4.7244094488188976E-2</v>
      </c>
      <c r="M18" s="102">
        <v>-4.096774193548387</v>
      </c>
    </row>
    <row r="19" spans="1:13">
      <c r="A19" s="50"/>
      <c r="B19" s="54"/>
      <c r="I19" s="100">
        <v>68</v>
      </c>
      <c r="J19" s="101">
        <v>5600000</v>
      </c>
      <c r="K19" s="103">
        <v>-0.22222222222222221</v>
      </c>
      <c r="L19" s="103">
        <v>4.5112781954887216E-2</v>
      </c>
      <c r="M19" s="102">
        <v>-4.9259259259259256</v>
      </c>
    </row>
    <row r="20" spans="1:13">
      <c r="A20" s="137" t="s">
        <v>13</v>
      </c>
      <c r="B20" s="137"/>
      <c r="I20" s="100">
        <v>71</v>
      </c>
      <c r="J20" s="101">
        <v>4300000</v>
      </c>
      <c r="K20" s="103">
        <v>-0.26262626262626265</v>
      </c>
      <c r="L20" s="103">
        <v>4.3165467625899283E-2</v>
      </c>
      <c r="M20" s="102">
        <v>-6.0841750841750848</v>
      </c>
    </row>
    <row r="21" spans="1:13">
      <c r="A21" s="77" t="s">
        <v>13</v>
      </c>
      <c r="B21" s="78">
        <v>2000000000</v>
      </c>
      <c r="I21" s="100">
        <v>74</v>
      </c>
      <c r="J21" s="101">
        <v>3100000</v>
      </c>
      <c r="K21" s="103">
        <v>-0.32432432432432434</v>
      </c>
      <c r="L21" s="103">
        <v>4.1379310344827586E-2</v>
      </c>
      <c r="M21" s="102">
        <v>-7.8378378378378386</v>
      </c>
    </row>
    <row r="22" spans="1:13">
      <c r="A22" s="79" t="s">
        <v>17</v>
      </c>
      <c r="B22" s="80">
        <v>0.25</v>
      </c>
      <c r="I22" s="104">
        <v>77</v>
      </c>
      <c r="J22" s="105">
        <v>2000000</v>
      </c>
      <c r="K22" s="106">
        <v>-0.43137254901960786</v>
      </c>
      <c r="L22" s="106">
        <v>3.9735099337748346E-2</v>
      </c>
      <c r="M22" s="107">
        <v>-10.856209150326798</v>
      </c>
    </row>
    <row r="23" spans="1:13">
      <c r="A23" s="79" t="s">
        <v>61</v>
      </c>
      <c r="B23" s="81">
        <f>B21*B22</f>
        <v>500000000</v>
      </c>
      <c r="I23" s="5"/>
      <c r="J23" s="5"/>
    </row>
    <row r="24" spans="1:13">
      <c r="A24" s="79" t="s">
        <v>68</v>
      </c>
      <c r="B24" s="82">
        <v>45</v>
      </c>
    </row>
    <row r="25" spans="1:13">
      <c r="A25" s="83" t="s">
        <v>69</v>
      </c>
      <c r="B25" s="84">
        <f>B23/B24</f>
        <v>11111111.111111112</v>
      </c>
      <c r="K25" t="s">
        <v>60</v>
      </c>
    </row>
    <row r="26" spans="1:13">
      <c r="A26" s="51"/>
    </row>
    <row r="27" spans="1:13">
      <c r="A27" s="51"/>
    </row>
    <row r="28" spans="1:13">
      <c r="A28" s="51"/>
    </row>
    <row r="29" spans="1:13">
      <c r="A29" s="51"/>
    </row>
    <row r="30" spans="1:13">
      <c r="A30" s="51"/>
    </row>
    <row r="31" spans="1:13">
      <c r="A31" s="51"/>
    </row>
    <row r="32" spans="1:13">
      <c r="A32" s="51"/>
    </row>
    <row r="33" spans="1:1">
      <c r="A33" s="51"/>
    </row>
    <row r="34" spans="1:1">
      <c r="A34" s="51"/>
    </row>
    <row r="35" spans="1:1">
      <c r="A35" s="51"/>
    </row>
    <row r="36" spans="1:1">
      <c r="A36" s="51"/>
    </row>
    <row r="37" spans="1:1">
      <c r="A37" s="51"/>
    </row>
    <row r="38" spans="1:1">
      <c r="A38" s="51"/>
    </row>
    <row r="39" spans="1:1">
      <c r="A39" s="51"/>
    </row>
    <row r="40" spans="1:1">
      <c r="A40" s="51"/>
    </row>
    <row r="41" spans="1:1">
      <c r="A41" s="51"/>
    </row>
    <row r="42" spans="1:1">
      <c r="A42" s="5"/>
    </row>
  </sheetData>
  <scenarios current="0" show="0" sqref="E4:E10">
    <scenario name="price 44" locked="1" count="1" user="Microsoft Office 用户" comment="Created by Microsoft Office 用户 on 2020/4/11">
      <inputCells r="E3" val="44" numFmtId="168"/>
    </scenario>
  </scenarios>
  <sortState xmlns:xlrd2="http://schemas.microsoft.com/office/spreadsheetml/2017/richdata2" ref="I5:J22">
    <sortCondition ref="I4"/>
  </sortState>
  <mergeCells count="4">
    <mergeCell ref="A14:B14"/>
    <mergeCell ref="I1:J1"/>
    <mergeCell ref="A1:B1"/>
    <mergeCell ref="A20:B2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Pricing Exercise</vt:lpstr>
      <vt:lpstr>Scenario Summary</vt:lpstr>
      <vt:lpstr>Sheet1</vt:lpstr>
      <vt:lpstr>'Pricing Exercise'!Print_Area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</dc:creator>
  <cp:lastModifiedBy>Microsoft Office 用户</cp:lastModifiedBy>
  <cp:lastPrinted>2013-06-18T14:59:20Z</cp:lastPrinted>
  <dcterms:created xsi:type="dcterms:W3CDTF">2013-06-18T12:34:26Z</dcterms:created>
  <dcterms:modified xsi:type="dcterms:W3CDTF">2020-04-13T03:42:09Z</dcterms:modified>
</cp:coreProperties>
</file>